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inja Basic" sheetId="1" r:id="rId3"/>
    <sheet state="visible" name="Ninja Basic - Origional" sheetId="2" r:id="rId4"/>
    <sheet state="visible" name="Lists" sheetId="3" r:id="rId5"/>
  </sheets>
  <definedNames>
    <definedName hidden="1" localSheetId="0" name="_xlnm._FilterDatabase">'Ninja Basic'!$A$4:$E$151</definedName>
    <definedName hidden="1" localSheetId="1" name="_xlnm._FilterDatabase">'Ninja Basic - Origional'!$A$4:$E$151</definedName>
  </definedNames>
  <calcPr/>
</workbook>
</file>

<file path=xl/sharedStrings.xml><?xml version="1.0" encoding="utf-8"?>
<sst xmlns="http://schemas.openxmlformats.org/spreadsheetml/2006/main" count="880" uniqueCount="735">
  <si>
    <t>NINJA 2.7 BASIC - ANIMATION LIST</t>
  </si>
  <si>
    <t>All Animations included as Root Motion and In-Place (IPC) (w/Custom Attributes for UE4/Unity)</t>
  </si>
  <si>
    <t>NAME</t>
  </si>
  <si>
    <t>DESCRIPTION</t>
  </si>
  <si>
    <t>IDLES, TURNS, FIDGETS, TRANSITIONS</t>
  </si>
  <si>
    <t>NJA_Cbt_Stand_V2_Idle</t>
  </si>
  <si>
    <t>-</t>
  </si>
  <si>
    <t>NJA_Rlx_Stand_Idle</t>
  </si>
  <si>
    <t>Rlx Pose matches Mobility Rlx Stand</t>
  </si>
  <si>
    <t>NJA_Rlx_Stand_To_Cbt_Stand</t>
  </si>
  <si>
    <t>NJA_Cbt_Stand_To_Rlx_Stand</t>
  </si>
  <si>
    <t>NJA_Cbt_Std_Turn_L_45_Loop</t>
  </si>
  <si>
    <t>NJA_Cbt_Std_Turn_R_45_Loop</t>
  </si>
  <si>
    <t>NJA_Cbt_Stand_L_90</t>
  </si>
  <si>
    <t>NJA_Cbt_Stand_R_90</t>
  </si>
  <si>
    <t>NJA_Cbt_Stand_R_180</t>
  </si>
  <si>
    <t>NJA_Rlx_Stand_Fidget_V1</t>
  </si>
  <si>
    <t>NJA_Rlx_Stand_Fidget_V2</t>
  </si>
  <si>
    <t>NJA_Rlx_Stand_Fidget_V3</t>
  </si>
  <si>
    <t>NJA_Rlx_Stand_Fidget_V4</t>
  </si>
  <si>
    <t>CROUCHING</t>
  </si>
  <si>
    <t>NJA_Cbt_Crouch_Idle</t>
  </si>
  <si>
    <t>NJA_Cbt_Stand_To_Crouch</t>
  </si>
  <si>
    <t>NJA_Cbt_Crouch_To_Stand</t>
  </si>
  <si>
    <t>NJA_Cbt_Crouch_Turn_L_45_Loop</t>
  </si>
  <si>
    <t>NJA_Cbt_Crouch_Turn_R_45_Loop</t>
  </si>
  <si>
    <t>NJA_Cbt_CrouchWalk_B_Loop</t>
  </si>
  <si>
    <t>NJA_Cbt_CrouchWalk_F_Loop</t>
  </si>
  <si>
    <t>NJA_Cbt_CrouchWalk_L_Loop</t>
  </si>
  <si>
    <t>NJA_Cbt_CrouchWalk_L_BkPd_Loop</t>
  </si>
  <si>
    <t>NJA_Cbt_CrouchWalk_R_Loop</t>
  </si>
  <si>
    <t>NJA_Cbt_CrouchWalk_R_BkPd_Loop</t>
  </si>
  <si>
    <t>JOGS, TURNS, JUMPS</t>
  </si>
  <si>
    <t>NJA_Cbt_Jog_Forward_Loop</t>
  </si>
  <si>
    <t>346.86 cm/sec</t>
  </si>
  <si>
    <t>NJA_Cbt_Jog_Back_Loop</t>
  </si>
  <si>
    <t>-252.51 cm/sec</t>
  </si>
  <si>
    <t>NJA_Cbt_Jog_Left_Loop</t>
  </si>
  <si>
    <t>339.58 cm/sec</t>
  </si>
  <si>
    <t>NJA_Cbt_Jog_Left_BkPd_Loop</t>
  </si>
  <si>
    <t>NJA_Cbt_Jog_Right_Loop</t>
  </si>
  <si>
    <t>-339.58 cm/sec</t>
  </si>
  <si>
    <t>NJA_Cbt_Jog_Right_BkPd_Loop</t>
  </si>
  <si>
    <t>WALKS, TURNS, JUMPS</t>
  </si>
  <si>
    <t>NJA_Cbt_Walk_Forward_Loop</t>
  </si>
  <si>
    <t>133.10 cm/sec</t>
  </si>
  <si>
    <t>NJA_Cbt_Walk_Back_Loop</t>
  </si>
  <si>
    <t>-110.36 cm/sec</t>
  </si>
  <si>
    <t>NJA_Cbt_Walk_Left_Loop</t>
  </si>
  <si>
    <t>116.06 cm/sec</t>
  </si>
  <si>
    <t>NJA_Cbt_Walk_Left_BkPd_Loop</t>
  </si>
  <si>
    <t>NJA_Cbt_Walk_Right_Loop</t>
  </si>
  <si>
    <t>-150.05 cm/sec</t>
  </si>
  <si>
    <t>NJA_Cbt_Walk_Right_BkPd_Loop</t>
  </si>
  <si>
    <t>JUMPS, STEPS</t>
  </si>
  <si>
    <t>NJA_Cbt_Jump</t>
  </si>
  <si>
    <t>NJA_Cbt_Jump_TakeOff_IPC</t>
  </si>
  <si>
    <t>Split Jump takeoff</t>
  </si>
  <si>
    <t>NJA_Cbt_Jump_Air_Loop_IPC</t>
  </si>
  <si>
    <t>Split Jump loop while in air</t>
  </si>
  <si>
    <t>NJA_Cbt_Jump_Landing_IPC</t>
  </si>
  <si>
    <t>Split Jump landing</t>
  </si>
  <si>
    <t>NJA_Cbt_Std_Jump_Forward</t>
  </si>
  <si>
    <t>NJA_Cbt_Std_Jump_Backward</t>
  </si>
  <si>
    <t>NJA_Cbt_Std_Jump_Left</t>
  </si>
  <si>
    <t>NJA_Cbt_Std_Jump_Right</t>
  </si>
  <si>
    <t>NJA_Cbt_Std_Step_Back</t>
  </si>
  <si>
    <t>NJA_Cbt_Std_Step_Fwd</t>
  </si>
  <si>
    <t>NJA_Cbt_Std_Step_Left</t>
  </si>
  <si>
    <t>NJA_Cbt_Std_Step_Right</t>
  </si>
  <si>
    <t>RUNS, TURNS, JUMPS</t>
  </si>
  <si>
    <t>NJA_Cbt_Run_Forward_Loop</t>
  </si>
  <si>
    <t>545.17 cm/sec</t>
  </si>
  <si>
    <t>NJA_Cbt_Run_Back_Loop</t>
  </si>
  <si>
    <t>-493.54 cm/sec</t>
  </si>
  <si>
    <t>NJA_Cbt_Run_Left_Loop</t>
  </si>
  <si>
    <t>493.54 cm/sec</t>
  </si>
  <si>
    <t>NJA_Cbt_Run_Left_BkPd_Loop</t>
  </si>
  <si>
    <t>NJA_Cbt_Run_Right_Loop</t>
  </si>
  <si>
    <t>NJA_Cbt_Run_Right_BkPd_Loop</t>
  </si>
  <si>
    <t>KICKS, PUNCHES</t>
  </si>
  <si>
    <t>NJA_Kick_High_v1</t>
  </si>
  <si>
    <t>Kick Standing Left Foot High</t>
  </si>
  <si>
    <t>NJA_Kick_Mid_v3</t>
  </si>
  <si>
    <t>Kick Right Foot Mid High 360 Spin</t>
  </si>
  <si>
    <t>NJA_Kick_Low_v1</t>
  </si>
  <si>
    <t>Kick Left Foot Low and advance Forward</t>
  </si>
  <si>
    <t>NJA_Kick_Back_v1</t>
  </si>
  <si>
    <t>Kick Back Mid and 180 reverse direction</t>
  </si>
  <si>
    <t>NJA_Punch_High_v2</t>
  </si>
  <si>
    <t>Punch High Right Fist</t>
  </si>
  <si>
    <t>NJA_Punch_Mid_v2</t>
  </si>
  <si>
    <t>Step Fwd/Return Punch Right Uppercut</t>
  </si>
  <si>
    <t>NJA_Punch_Mid_v3</t>
  </si>
  <si>
    <t>Step Fwd/Return Punch Right Fist</t>
  </si>
  <si>
    <t>NJA_Punch_Back_v1</t>
  </si>
  <si>
    <t>Punch Back Right Elbow</t>
  </si>
  <si>
    <t>STAR THROW</t>
  </si>
  <si>
    <t>NJA_Star_Throw_Fwd_Single</t>
  </si>
  <si>
    <t>Complete Single Fwd Throw</t>
  </si>
  <si>
    <t>NJA_Star_Throw_Fwd_Start</t>
  </si>
  <si>
    <t>Throw Start to Loop Point</t>
  </si>
  <si>
    <t>NJA_Star_Throw_Fwd_Loop</t>
  </si>
  <si>
    <t>Throwing Fast Loop</t>
  </si>
  <si>
    <t>NJA_Star_Throw_Fwd_End</t>
  </si>
  <si>
    <t>Throw Loop point Return to Cbt Stand</t>
  </si>
  <si>
    <t>NJA_Star_Throw_Bkwd_Single</t>
  </si>
  <si>
    <t>Complete Single Bkwd Throw</t>
  </si>
  <si>
    <t>NJA_Star_Throw_Bkwd_Start</t>
  </si>
  <si>
    <t>NJA_Star_Throw_Bkwd_Loop</t>
  </si>
  <si>
    <t>NJA_Star_Throw_Bkwd_End</t>
  </si>
  <si>
    <t>KNOCK DOWNS</t>
  </si>
  <si>
    <t>NJA_Cbt_Knock_Dn_Bkwd_Mid_Recover</t>
  </si>
  <si>
    <t>NJA_Cbt_Knock_Dn_Fwd_Mid_Recover</t>
  </si>
  <si>
    <t>DUCKS, FLIPS, ROLLS, DIVES</t>
  </si>
  <si>
    <t>NJA_Cbt_Duck</t>
  </si>
  <si>
    <t>NJA_Cbt_Back_Flip</t>
  </si>
  <si>
    <t>NJA_Cbt_Forward_Roll_v1</t>
  </si>
  <si>
    <t>NJA_Cbt_Bkwd_Roll</t>
  </si>
  <si>
    <t>NJA_Cbt_Left_Roll</t>
  </si>
  <si>
    <t>NJA_Cbt_Right_Roll</t>
  </si>
  <si>
    <t>NJA_Run_Dive_Forward_Roll</t>
  </si>
  <si>
    <t>HIGH PLATFORMS</t>
  </si>
  <si>
    <t>NJA_Rlx_Stand_Jump_Up_Hang_Ptfm_Hi</t>
  </si>
  <si>
    <t>Stand Jump Up to Hanging on Hi Platform Edge</t>
  </si>
  <si>
    <t>NJA_Hang_Ptfm_Hi_Idle</t>
  </si>
  <si>
    <t>NJA_Hang_Ptfm_Hi_Drop_To_Rlx_Stand</t>
  </si>
  <si>
    <t>NJA_Run_Jump_Hang_Ptfm_Hi</t>
  </si>
  <si>
    <t>NJA_Hang_Ptfm_Hi_Pull_Up_To_Rlx_Stand</t>
  </si>
  <si>
    <t>NJA_Hang_Ptfm_Hi_Drop_Dead</t>
  </si>
  <si>
    <t>MED PLATFORMS</t>
  </si>
  <si>
    <t>NJA_Run_Jump_Up_Ptfm_Mid_Cbt_Std</t>
  </si>
  <si>
    <t>NJA_Cbt_Std_Ptfm_Mid_Jump_Dn_Cbt_Std_v1</t>
  </si>
  <si>
    <t>LOW PLATFORMS</t>
  </si>
  <si>
    <t>NJA_Cbt_Std_Ptfm_Low_Jump_Down_Cbt_Std</t>
  </si>
  <si>
    <t>NJA_Cbt_Std_Jump_Up_Ptfm_Low_Cbt_Std</t>
  </si>
  <si>
    <t>AIM OFFSETS</t>
  </si>
  <si>
    <t>NJA_Cbt_Look_Center</t>
  </si>
  <si>
    <t>NJA_Cbt_Look_Ctr_Dn_90</t>
  </si>
  <si>
    <t>NJA_Cbt_Look_Ctr_Up_90</t>
  </si>
  <si>
    <t>NJA_Cbt_Look_L_90</t>
  </si>
  <si>
    <t>NJA_Cbt_Look_L_90_Dn_90</t>
  </si>
  <si>
    <t>NJA_Cbt_Look_L_90_Up_90</t>
  </si>
  <si>
    <t>NJA_Cbt_Look_R_90</t>
  </si>
  <si>
    <t>NJA_Cbt_Look_R_90_Dn_90</t>
  </si>
  <si>
    <t>NJA_Cbt_Look_R_90_Up_90</t>
  </si>
  <si>
    <t>NJA_Cbt_Crouch_Look_Center</t>
  </si>
  <si>
    <t>NJA_Cbt_Crouch_Look_Ctr_Dn_90</t>
  </si>
  <si>
    <t>NJA_Cbt_Crouch_Look_Ctr_Up_90</t>
  </si>
  <si>
    <t>NJA_Cbt_Crouch_Look_L_90</t>
  </si>
  <si>
    <t>NJA_Cbt_Crouch_Look_L_90_Dn_90</t>
  </si>
  <si>
    <t>NJA_Cbt_Crouch_Look_L_90_Up_90</t>
  </si>
  <si>
    <t>NJA_Cbt_Crouch_Look_R_90</t>
  </si>
  <si>
    <t>NJA_Cbt_Crouch_Look_R_90_Dn_90</t>
  </si>
  <si>
    <t>NJA_Cbt_Crouch_Look_R_90_Up_90</t>
  </si>
  <si>
    <t>MOB1_Stand_Relaxed_Look_Center</t>
  </si>
  <si>
    <t>MOB1_Stand_Relaxed_Look_D90</t>
  </si>
  <si>
    <t>MOB1_Stand_Relaxed_Look_L90</t>
  </si>
  <si>
    <t>MOB1_Stand_Relaxed_Look_R90</t>
  </si>
  <si>
    <t>MOB1_Stand_Relaxed_Look_U90</t>
  </si>
  <si>
    <t>ABBREVIATION KEY:</t>
  </si>
  <si>
    <t>Cbt = Combat</t>
  </si>
  <si>
    <t>Rlx = Relaxed</t>
  </si>
  <si>
    <t>Std = Stand</t>
  </si>
  <si>
    <t>Ptfm = Platform</t>
  </si>
  <si>
    <t>L = Left</t>
  </si>
  <si>
    <t>R = Right</t>
  </si>
  <si>
    <t>Dn = Down</t>
  </si>
  <si>
    <t>Fwd = Forward</t>
  </si>
  <si>
    <t>Bkwd = Backward</t>
  </si>
  <si>
    <t>Ctr = Center</t>
  </si>
  <si>
    <t>V# = Version</t>
  </si>
  <si>
    <t>BkPd = Backpedal</t>
  </si>
  <si>
    <t>MOCAP ONLINE / MOTUS DIGITAL</t>
  </si>
  <si>
    <t>www.MocapOnline.com</t>
  </si>
  <si>
    <t>Mocap@MotusDigital.com</t>
  </si>
  <si>
    <t>NJA_Cbt_Stand_V2_Idle.fbx</t>
  </si>
  <si>
    <t>NJA_Cbt_Stand_V2_Idle.bip</t>
  </si>
  <si>
    <t>NJA_Cbt_Stand_V2_Idle.rlMotion</t>
  </si>
  <si>
    <t>NJA_Rlx_Stand_Idle.fbx</t>
  </si>
  <si>
    <t>NJA_Rlx_Stand_Idle.bip</t>
  </si>
  <si>
    <t>NJA_Rlx_Stand_Idle.rlMotion</t>
  </si>
  <si>
    <t>NJA_Rlx_Stand_To_Cbt_Stand.fbx</t>
  </si>
  <si>
    <t>NJA_Rlx_Stand_To_Cbt_Stand.bip</t>
  </si>
  <si>
    <t>NJA_Rlx_Stand_To_Cbt_Stand.rlMotion</t>
  </si>
  <si>
    <t>NJA_Cbt_Stand_To_Rlx_Stand.fbx</t>
  </si>
  <si>
    <t>NJA_Cbt_Stand_To_Rlx_Stand.bip</t>
  </si>
  <si>
    <t>NJA_Cbt_Stand_To_Rlx_Stand.rlMotion</t>
  </si>
  <si>
    <t>NJA_Cbt_Std_Turn_L_45_Loop.fbx</t>
  </si>
  <si>
    <t>NJA_Cbt_Std_Turn_L_45_Loop.bip</t>
  </si>
  <si>
    <t>NJA_Cbt_Std_Turn_L_45_Loop.rlMotion</t>
  </si>
  <si>
    <t>NJA_Cbt_Std_Turn_R_45_Loop.fbx</t>
  </si>
  <si>
    <t>NJA_Cbt_Std_Turn_R_45_Loop.bip</t>
  </si>
  <si>
    <t>NJA_Cbt_Std_Turn_R_45_Loop.rlMotion</t>
  </si>
  <si>
    <t>NJA_Cbt_Stand_L_90.fbx</t>
  </si>
  <si>
    <t>NJA_Cbt_Stand_L_90.bip</t>
  </si>
  <si>
    <t>NJA_Cbt_Stand_L_90.rlMotion</t>
  </si>
  <si>
    <t>NJA_Cbt_Stand_R_90.fbx</t>
  </si>
  <si>
    <t>NJA_Cbt_Stand_R_90.bip</t>
  </si>
  <si>
    <t>NJA_Cbt_Stand_R_90.rlMotion</t>
  </si>
  <si>
    <t>NJA_Cbt_Stand_R_180.fbx</t>
  </si>
  <si>
    <t>NJA_Cbt_Stand_R_180.bip</t>
  </si>
  <si>
    <t>NJA_Cbt_Stand_R_180.rlMotion</t>
  </si>
  <si>
    <t>NJA_Rlx_Stand_Fidget_V1.fbx</t>
  </si>
  <si>
    <t>NJA_Rlx_Stand_Fidget_V1.bip</t>
  </si>
  <si>
    <t>NJA_Rlx_Stand_Fidget_V1.rlMotion</t>
  </si>
  <si>
    <t>NJA_Rlx_Stand_Fidget_V2.fbx</t>
  </si>
  <si>
    <t>NJA_Rlx_Stand_Fidget_V2.bip</t>
  </si>
  <si>
    <t>NJA_Rlx_Stand_Fidget_V2.rlMotion</t>
  </si>
  <si>
    <t>NJA_Rlx_Stand_Fidget_V3.fbx</t>
  </si>
  <si>
    <t>NJA_Rlx_Stand_Fidget_V3.bip</t>
  </si>
  <si>
    <t>NJA_Rlx_Stand_Fidget_V3.rlMotion</t>
  </si>
  <si>
    <t>NJA_Rlx_Stand_Fidget_V4.fbx</t>
  </si>
  <si>
    <t>NJA_Rlx_Stand_Fidget_V4.bip</t>
  </si>
  <si>
    <t>NJA_Rlx_Stand_Fidget_V4.rlMotion</t>
  </si>
  <si>
    <t>NJA_Cbt_Crouch_Idle.fbx</t>
  </si>
  <si>
    <t>NJA_Cbt_Crouch_Idle.bip</t>
  </si>
  <si>
    <t>NJA_Cbt_Crouch_Idle.rlMotion</t>
  </si>
  <si>
    <t>NJA_Cbt_Stand_To_Crouch.fbx</t>
  </si>
  <si>
    <t>NJA_Cbt_Stand_To_Crouch.bip</t>
  </si>
  <si>
    <t>NJA_Cbt_Stand_To_Crouch.rlMotion</t>
  </si>
  <si>
    <t>NJA_Cbt_Crouch_To_Stand.fbx</t>
  </si>
  <si>
    <t>NJA_Cbt_Crouch_To_Stand.bip</t>
  </si>
  <si>
    <t>NJA_Cbt_Crouch_To_Stand.rlMotion</t>
  </si>
  <si>
    <t>NJA_Cbt_Crouch_Turn_L_45_Loop.fbx</t>
  </si>
  <si>
    <t>NJA_Cbt_Crouch_Turn_L_45_Loop.bip</t>
  </si>
  <si>
    <t>NJA_Cbt_Crouch_Turn_L_45_Loop.rlMotion</t>
  </si>
  <si>
    <t>NJA_Cbt_Crouch_Turn_R_45_Loop.fbx</t>
  </si>
  <si>
    <t>NJA_Cbt_Crouch_Turn_R_45_Loop.bip</t>
  </si>
  <si>
    <t>NJA_Cbt_Crouch_Turn_R_45_Loop.rlMotion</t>
  </si>
  <si>
    <t>NJA_Cbt_CrouchWalk_B_Loop.fbx</t>
  </si>
  <si>
    <t>NJA_Cbt_CrouchWalk_B_Loop.bip</t>
  </si>
  <si>
    <t>NJA_Cbt_CrouchWalk_B_Loop.rlMotion</t>
  </si>
  <si>
    <t>NJA_Cbt_CrouchWalk_F_Loop.fbx</t>
  </si>
  <si>
    <t>NJA_Cbt_CrouchWalk_F_Loop.bip</t>
  </si>
  <si>
    <t>NJA_Cbt_CrouchWalk_F_Loop.rlMotion</t>
  </si>
  <si>
    <t>NJA_Cbt_CrouchWalk_L_Loop.fbx</t>
  </si>
  <si>
    <t>NJA_Cbt_CrouchWalk_L_Loop.bip</t>
  </si>
  <si>
    <t>NJA_Cbt_CrouchWalk_L_Loop.rlMotion</t>
  </si>
  <si>
    <t>NJA_Cbt_CrouchWalk_L_BkPd_Loop.fbx</t>
  </si>
  <si>
    <t>NJA_Cbt_CrouchWalk_L_BkPd_Loop.bip</t>
  </si>
  <si>
    <t>NJA_Cbt_CrouchWalk_L_BkPd_Loop.rlMotion</t>
  </si>
  <si>
    <t>NJA_Cbt_CrouchWalk_R_Loop.fbx</t>
  </si>
  <si>
    <t>NJA_Cbt_CrouchWalk_R_Loop.bip</t>
  </si>
  <si>
    <t>NJA_Cbt_CrouchWalk_R_Loop.rlMotion</t>
  </si>
  <si>
    <t>NJA_Cbt_CrouchWalk_R_BkPd_Loop.fbx</t>
  </si>
  <si>
    <t>NJA_Cbt_CrouchWalk_R_BkPd_Loop.bip</t>
  </si>
  <si>
    <t>NJA_Cbt_CrouchWalk_R_BkPd_Loop.rlMotion</t>
  </si>
  <si>
    <t>NJA_Cbt_Jog_Forward_Loop.fbx</t>
  </si>
  <si>
    <t>NJA_Cbt_Jog_Forward_Loop.bip</t>
  </si>
  <si>
    <t>NJA_Cbt_Jog_Forward_Loop.rlMotion</t>
  </si>
  <si>
    <t>NJA_Cbt_Jog_Back_Loop.fbx</t>
  </si>
  <si>
    <t>NJA_Cbt_Jog_Back_Loop.bip</t>
  </si>
  <si>
    <t>NJA_Cbt_Jog_Back_Loop.rlMotion</t>
  </si>
  <si>
    <t>NJA_Cbt_Jog_Left_Loop.fbx</t>
  </si>
  <si>
    <t>NJA_Cbt_Jog_Left_Loop.bip</t>
  </si>
  <si>
    <t>NJA_Cbt_Jog_Left_Loop.rlMotion</t>
  </si>
  <si>
    <t>NJA_Cbt_Jog_Left_BkPd_Loop.fbx</t>
  </si>
  <si>
    <t>NJA_Cbt_Jog_Left_BkPd_Loop.bip</t>
  </si>
  <si>
    <t>NJA_Cbt_Jog_Left_BkPd_Loop.rlMotion</t>
  </si>
  <si>
    <t>NJA_Cbt_Jog_Right_Loop.fbx</t>
  </si>
  <si>
    <t>NJA_Cbt_Jog_Right_Loop.bip</t>
  </si>
  <si>
    <t>NJA_Cbt_Jog_Right_Loop.rlMotion</t>
  </si>
  <si>
    <t>NJA_Cbt_Jog_Right_BkPd_Loop.fbx</t>
  </si>
  <si>
    <t>NJA_Cbt_Jog_Right_BkPd_Loop.bip</t>
  </si>
  <si>
    <t>NJA_Cbt_Jog_Right_BkPd_Loop.rlMotion</t>
  </si>
  <si>
    <t>NJA_Cbt_Walk_Forward_Loop.fbx</t>
  </si>
  <si>
    <t>NJA_Cbt_Walk_Forward_Loop.bip</t>
  </si>
  <si>
    <t>NJA_Cbt_Walk_Forward_Loop.rlMotion</t>
  </si>
  <si>
    <t>NJA_Cbt_Walk_Back_Loop.fbx</t>
  </si>
  <si>
    <t>NJA_Cbt_Walk_Back_Loop.bip</t>
  </si>
  <si>
    <t>NJA_Cbt_Walk_Back_Loop.rlMotion</t>
  </si>
  <si>
    <t>NJA_Cbt_Walk_Left_Loop.fbx</t>
  </si>
  <si>
    <t>NJA_Cbt_Walk_Left_Loop.bip</t>
  </si>
  <si>
    <t>NJA_Cbt_Walk_Left_Loop.rlMotion</t>
  </si>
  <si>
    <t>NJA_Cbt_Walk_Left_BkPd_Loop.fbx</t>
  </si>
  <si>
    <t>NJA_Cbt_Walk_Left_BkPd_Loop.bip</t>
  </si>
  <si>
    <t>NJA_Cbt_Walk_Left_BkPd_Loop.rlMotion</t>
  </si>
  <si>
    <t>NJA_Cbt_Walk_Right_Loop.fbx</t>
  </si>
  <si>
    <t>NJA_Cbt_Walk_Right_Loop.bip</t>
  </si>
  <si>
    <t>NJA_Cbt_Walk_Right_Loop.rlMotion</t>
  </si>
  <si>
    <t>NJA_Cbt_Walk_Right_BkPd_Loop.fbx</t>
  </si>
  <si>
    <t>NJA_Cbt_Walk_Right_BkPd_Loop.bip</t>
  </si>
  <si>
    <t>NJA_Cbt_Walk_Right_BkPd_Loop.rlMotion</t>
  </si>
  <si>
    <t>NJA_Cbt_Jump.fbx</t>
  </si>
  <si>
    <t>NJA_Cbt_Jump.bip</t>
  </si>
  <si>
    <t>NJA_Cbt_Jump.rlMotion</t>
  </si>
  <si>
    <t>NJA_Cbt_Std_Jump_Forward.fbx</t>
  </si>
  <si>
    <t>NJA_Cbt_Std_Jump_Forward.bip</t>
  </si>
  <si>
    <t>NJA_Cbt_Std_Jump_Forward.rlMotion</t>
  </si>
  <si>
    <t>NJA_Cbt_Std_Jump_Backward.fbx</t>
  </si>
  <si>
    <t>NJA_Cbt_Std_Jump_Backward.bip</t>
  </si>
  <si>
    <t>NJA_Cbt_Std_Jump_Backward.rlMotion</t>
  </si>
  <si>
    <t>NJA_Cbt_Std_Jump_Left.fbx</t>
  </si>
  <si>
    <t>NJA_Cbt_Std_Jump_Left.bip</t>
  </si>
  <si>
    <t>NJA_Cbt_Std_Jump_Left.rlMotion</t>
  </si>
  <si>
    <t>NJA_Cbt_Std_Jump_Right.fbx</t>
  </si>
  <si>
    <t>NJA_Cbt_Std_Jump_Right.bip</t>
  </si>
  <si>
    <t>NJA_Cbt_Std_Jump_Right.rlMotion</t>
  </si>
  <si>
    <t>NJA_Cbt_Std_Step_Back.fbx</t>
  </si>
  <si>
    <t>NJA_Cbt_Std_Step_Back.bip</t>
  </si>
  <si>
    <t>NJA_Cbt_Std_Step_Back.rlMotion</t>
  </si>
  <si>
    <t>NJA_Cbt_Std_Step_Fwd.fbx</t>
  </si>
  <si>
    <t>NJA_Cbt_Std_Step_Fwd.bip</t>
  </si>
  <si>
    <t>NJA_Cbt_Std_Step_Fwd.rlMotion</t>
  </si>
  <si>
    <t>NJA_Cbt_Std_Step_Left.fbx</t>
  </si>
  <si>
    <t>NJA_Cbt_Std_Step_Left.bip</t>
  </si>
  <si>
    <t>NJA_Cbt_Std_Step_Left.rlMotion</t>
  </si>
  <si>
    <t>NJA_Cbt_Std_Step_Right.fbx</t>
  </si>
  <si>
    <t>NJA_Cbt_Std_Step_Right.bip</t>
  </si>
  <si>
    <t>NJA_Cbt_Std_Step_Right.rlMotion</t>
  </si>
  <si>
    <t>NJA_Cbt_Run_Forward_Loop.fbx</t>
  </si>
  <si>
    <t>NJA_Cbt_Run_Forward_Loop.bip</t>
  </si>
  <si>
    <t>NJA_Cbt_Run_Forward_Loop.rlMotion</t>
  </si>
  <si>
    <t>NJA_Cbt_Run_Back_Loop.fbx</t>
  </si>
  <si>
    <t>NJA_Cbt_Run_Back_Loop.bip</t>
  </si>
  <si>
    <t>NJA_Cbt_Run_Back_Loop.rlMotion</t>
  </si>
  <si>
    <t>NJA_Cbt_Run_Left_Loop.fbx</t>
  </si>
  <si>
    <t>NJA_Cbt_Run_Left_Loop.bip</t>
  </si>
  <si>
    <t>NJA_Cbt_Run_Left_Loop.rlMotion</t>
  </si>
  <si>
    <t>NJA_Cbt_Run_Left_BkPd_Loop.fbx</t>
  </si>
  <si>
    <t>NJA_Cbt_Run_Left_BkPd_Loop.bip</t>
  </si>
  <si>
    <t>NJA_Cbt_Run_Left_BkPd_Loop.rlMotion</t>
  </si>
  <si>
    <t>NJA_Cbt_Run_Right_Loop.fbx</t>
  </si>
  <si>
    <t>NJA_Cbt_Run_Right_Loop.bip</t>
  </si>
  <si>
    <t>NJA_Cbt_Run_Right_Loop.rlMotion</t>
  </si>
  <si>
    <t>NJA_Cbt_Run_Right_BkPd_Loop.fbx</t>
  </si>
  <si>
    <t>NJA_Cbt_Run_Right_BkPd_Loop.bip</t>
  </si>
  <si>
    <t>NJA_Cbt_Run_Right_BkPd_Loop.rlMotion</t>
  </si>
  <si>
    <t>NJA_Kick_High_v1.fbx</t>
  </si>
  <si>
    <t>NJA_Kick_High_v1.bip</t>
  </si>
  <si>
    <t>NJA_Kick_High_v1.rlMotion</t>
  </si>
  <si>
    <t>NJA_Kick_Mid_v3.fbx</t>
  </si>
  <si>
    <t>NJA_Kick_Mid_v3.bip</t>
  </si>
  <si>
    <t>NJA_Kick_Mid_v3.rlMotion</t>
  </si>
  <si>
    <t>NJA_Kick_Low_v1.fbx</t>
  </si>
  <si>
    <t>NJA_Kick_Low_v1.bip</t>
  </si>
  <si>
    <t>NJA_Kick_Low_v1.rlMotion</t>
  </si>
  <si>
    <t>NJA_Kick_Back_v1.fbx</t>
  </si>
  <si>
    <t>NJA_Kick_Back_v1.bip</t>
  </si>
  <si>
    <t>NJA_Kick_Back_v1.rlMotion</t>
  </si>
  <si>
    <t>NJA_Punch_High_v2.fbx</t>
  </si>
  <si>
    <t>NJA_Punch_High_v2.bip</t>
  </si>
  <si>
    <t>NJA_Punch_High_v2.rlMotion</t>
  </si>
  <si>
    <t>NJA_Punch_Mid_v2.fbx</t>
  </si>
  <si>
    <t>NJA_Punch_Mid_v2.bip</t>
  </si>
  <si>
    <t>NJA_Punch_Mid_v2.rlMotion</t>
  </si>
  <si>
    <t>NJA_Punch_Mid_v3.fbx</t>
  </si>
  <si>
    <t>NJA_Punch_Mid_v3.bip</t>
  </si>
  <si>
    <t>NJA_Punch_Mid_v3.rlMotion</t>
  </si>
  <si>
    <t>NJA_Punch_Back_v1.fbx</t>
  </si>
  <si>
    <t>NJA_Punch_Back_v1.bip</t>
  </si>
  <si>
    <t>NJA_Punch_Back_v1.rlMotion</t>
  </si>
  <si>
    <t>NJA_Cbt_Knock_Dn_Bkwd_Mid_Recover.fbx</t>
  </si>
  <si>
    <t>NJA_Cbt_Knock_Dn_Bkwd_Mid_Recover.bip</t>
  </si>
  <si>
    <t>NJA_Cbt_Knock_Dn_Bkwd_Mid_Recover.rlMotion</t>
  </si>
  <si>
    <t>NJA_Cbt_Knock_Dn_Fwd_Mid_Recover.fbx</t>
  </si>
  <si>
    <t>NJA_Cbt_Knock_Dn_Fwd_Mid_Recover.bip</t>
  </si>
  <si>
    <t>NJA_Cbt_Knock_Dn_Fwd_Mid_Recover.rlMotion</t>
  </si>
  <si>
    <t>NJA_Cbt_Duck.fbx</t>
  </si>
  <si>
    <t>NJA_Cbt_Duck.bip</t>
  </si>
  <si>
    <t>NJA_Cbt_Duck.rlMotion</t>
  </si>
  <si>
    <t>NJA_Cbt_Back_Flip.fbx</t>
  </si>
  <si>
    <t>NJA_Cbt_Back_Flip.bip</t>
  </si>
  <si>
    <t>NJA_Cbt_Back_Flip.rlMotion</t>
  </si>
  <si>
    <t>NJA_Cbt_Forward_Roll_v1.fbx</t>
  </si>
  <si>
    <t>NJA_Cbt_Forward_Roll_v1.bip</t>
  </si>
  <si>
    <t>NJA_Cbt_Forward_Roll_v1.rlMotion</t>
  </si>
  <si>
    <t>NJA_Cbt_Bkwd_Roll.fbx</t>
  </si>
  <si>
    <t>NJA_Cbt_Bkwd_Roll.bip</t>
  </si>
  <si>
    <t>NJA_Cbt_Bkwd_Roll.rlMotion</t>
  </si>
  <si>
    <t>NJA_Cbt_Left_Roll.fbx</t>
  </si>
  <si>
    <t>NJA_Cbt_Left_Roll.bip</t>
  </si>
  <si>
    <t>NJA_Cbt_Left_Roll.rlMotion</t>
  </si>
  <si>
    <t>NJA_Cbt_Right_Roll.fbx</t>
  </si>
  <si>
    <t>NJA_Cbt_Right_Roll.bip</t>
  </si>
  <si>
    <t>NJA_Cbt_Right_Roll.rlMotion</t>
  </si>
  <si>
    <t>NJA_Run_Dive_Forward_Roll.fbx</t>
  </si>
  <si>
    <t>NJA_Run_Dive_Forward_Roll.bip</t>
  </si>
  <si>
    <t>NJA_Run_Dive_Forward_Roll.rlMotion</t>
  </si>
  <si>
    <t>NJA_Rlx_Stand_Jump_Up_Hang_Ptfm_Hi.fbx</t>
  </si>
  <si>
    <t>NJA_Rlx_Stand_Jump_Up_Hang_Ptfm_Hi.bip</t>
  </si>
  <si>
    <t>NJA_Rlx_Stand_Jump_Up_Hang_Ptfm_Hi.rlMotion</t>
  </si>
  <si>
    <t>NJA_Hang_Ptfm_Hi_Idle.fbx</t>
  </si>
  <si>
    <t>NJA_Hang_Ptfm_Hi_Idle.bip</t>
  </si>
  <si>
    <t>NJA_Hang_Ptfm_Hi_Idle.rlMotion</t>
  </si>
  <si>
    <t>NJA_Hang_Ptfm_Hi_Drop_To_Rlx_Stand.fbx</t>
  </si>
  <si>
    <t>NJA_Hang_Ptfm_Hi_Drop_To_Rlx_Stand.bip</t>
  </si>
  <si>
    <t>NJA_Hang_Ptfm_Hi_Drop_To_Rlx_Stand.rlMotion</t>
  </si>
  <si>
    <t>NJA_Run_Jump_Hang_Ptfm_Hi.fbx</t>
  </si>
  <si>
    <t>NJA_Run_Jump_Hang_Ptfm_Hi.bip</t>
  </si>
  <si>
    <t>NJA_Run_Jump_Hang_Ptfm_Hi.rlMotion</t>
  </si>
  <si>
    <t>NJA_Hang_Ptfm_Hi_Pull_Up_To_Rlx_Stand.fbx</t>
  </si>
  <si>
    <t>NJA_Hang_Ptfm_Hi_Pull_Up_To_Rlx_Stand.bip</t>
  </si>
  <si>
    <t>NJA_Hang_Ptfm_Hi_Pull_Up_To_Rlx_Stand.rlMotion</t>
  </si>
  <si>
    <t>NJA_Hang_Ptfm_Hi_Drop_Dead.fbx</t>
  </si>
  <si>
    <t>NJA_Hang_Ptfm_Hi_Drop_Dead.bip</t>
  </si>
  <si>
    <t>NJA_Hang_Ptfm_Hi_Drop_Dead.rlMotion</t>
  </si>
  <si>
    <t>NJA_Run_Jump_Up_Ptfm_Mid_Cbt_Std.fbx</t>
  </si>
  <si>
    <t>NJA_Run_Jump_Up_Ptfm_Mid_Cbt_Std.bip</t>
  </si>
  <si>
    <t>NJA_Run_Jump_Up_Ptfm_Mid_Cbt_Std.rlMotion</t>
  </si>
  <si>
    <t>NJA_Cbt_Std_Ptfm_Mid_Jump_Dn_Cbt_Std_v1.fbx</t>
  </si>
  <si>
    <t>NJA_Cbt_Std_Ptfm_Mid_Jump_Dn_Cbt_Std_v1.bip</t>
  </si>
  <si>
    <t>NJA_Cbt_Std_Ptfm_Mid_Jump_Dn_Cbt_Std_v1.rlMotion</t>
  </si>
  <si>
    <t>NJA_Cbt_Std_Ptfm_Low_Jump_Down_Cbt_Std.fbx</t>
  </si>
  <si>
    <t>NJA_Cbt_Std_Ptfm_Low_Jump_Down_Cbt_Std.bip</t>
  </si>
  <si>
    <t>NJA_Cbt_Std_Ptfm_Low_Jump_Down_Cbt_Std.rlMotion</t>
  </si>
  <si>
    <t>NJA_Cbt_Std_Jump_Up_Ptfm_Low_Cbt_Std.fbx</t>
  </si>
  <si>
    <t>NJA_Cbt_Std_Jump_Up_Ptfm_Low_Cbt_Std.bip</t>
  </si>
  <si>
    <t>NJA_Cbt_Std_Jump_Up_Ptfm_Low_Cbt_Std.rlMotion</t>
  </si>
  <si>
    <t>Star_Throw</t>
  </si>
  <si>
    <t>NJA_Star_Throw_Fwd_Single.fbx</t>
  </si>
  <si>
    <t>NJA_Star_Throw_Fwd_Single.bip</t>
  </si>
  <si>
    <t>NJA_Star_Throw_Fwd_Single.rlMotion</t>
  </si>
  <si>
    <t>NJA_Star_Throw_Fwd_Start.fbx</t>
  </si>
  <si>
    <t>NJA_Star_Throw_Fwd_Start.bip</t>
  </si>
  <si>
    <t>NJA_Star_Throw_Fwd_Start.rlMotion</t>
  </si>
  <si>
    <t>NJA_Star_Throw_Fwd_Loop.fbx</t>
  </si>
  <si>
    <t>NJA_Star_Throw_Fwd_Loop.bip</t>
  </si>
  <si>
    <t>NJA_Star_Throw_Fwd_Loop.rlMotion</t>
  </si>
  <si>
    <t>NJA_Star_Throw_Fwd_End.fbx</t>
  </si>
  <si>
    <t>NJA_Star_Throw_Fwd_End.bip</t>
  </si>
  <si>
    <t>NJA_Star_Throw_Fwd_End.rlMotion</t>
  </si>
  <si>
    <t>NJA_Star_Throw_Bkwd_Single.fbx</t>
  </si>
  <si>
    <t>NJA_Star_Throw_Bkwd_Single.bip</t>
  </si>
  <si>
    <t>NJA_Star_Throw_Bkwd_Single.rlMotion</t>
  </si>
  <si>
    <t>NJA_Star_Throw_Bkwd_Start.fbx</t>
  </si>
  <si>
    <t>NJA_Star_Throw_Bkwd_Start.bip</t>
  </si>
  <si>
    <t>NJA_Star_Throw_Bkwd_Start.rlMotion</t>
  </si>
  <si>
    <t>NJA_Star_Throw_Bkwd_Loop.fbx</t>
  </si>
  <si>
    <t>NJA_Star_Throw_Bkwd_Loop.bip</t>
  </si>
  <si>
    <t>NJA_Star_Throw_Bkwd_Loop.rlMotion</t>
  </si>
  <si>
    <t>NJA_Star_Throw_Bkwd_End.fbx</t>
  </si>
  <si>
    <t>NJA_Star_Throw_Bkwd_End.bip</t>
  </si>
  <si>
    <t>NJA_Star_Throw_Bkwd_End.rlMotion</t>
  </si>
  <si>
    <t>Aim_Offsets</t>
  </si>
  <si>
    <t>NJA_Cbt_Look_Center.fbx</t>
  </si>
  <si>
    <t>NJA_Cbt_Look_Center.bip</t>
  </si>
  <si>
    <t>NJA_Cbt_Look_Center.rlMotion</t>
  </si>
  <si>
    <t>NJA_Cbt_Look_Ctr_Dn_90.fbx</t>
  </si>
  <si>
    <t>NJA_Cbt_Look_Ctr_Dn_90.bip</t>
  </si>
  <si>
    <t>NJA_Cbt_Look_Ctr_Dn_90.rlMotion</t>
  </si>
  <si>
    <t>NJA_Cbt_Look_Ctr_Up_90.fbx</t>
  </si>
  <si>
    <t>NJA_Cbt_Look_Ctr_Up_90.bip</t>
  </si>
  <si>
    <t>NJA_Cbt_Look_Ctr_Up_90.rlMotion</t>
  </si>
  <si>
    <t>NJA_Cbt_Look_L_90.fbx</t>
  </si>
  <si>
    <t>NJA_Cbt_Look_L_90.bip</t>
  </si>
  <si>
    <t>NJA_Cbt_Look_L_90.rlMotion</t>
  </si>
  <si>
    <t>NJA_Cbt_Look_L_90_Dn_90.fbx</t>
  </si>
  <si>
    <t>NJA_Cbt_Look_L_90_Dn_90.bip</t>
  </si>
  <si>
    <t>NJA_Cbt_Look_L_90_Dn_90.rlMotion</t>
  </si>
  <si>
    <t>NJA_Cbt_Look_L_90_Up_90.fbx</t>
  </si>
  <si>
    <t>NJA_Cbt_Look_L_90_Up_90.bip</t>
  </si>
  <si>
    <t>NJA_Cbt_Look_L_90_Up_90.rlMotion</t>
  </si>
  <si>
    <t>NJA_Cbt_Look_R_90.fbx</t>
  </si>
  <si>
    <t>NJA_Cbt_Look_R_90.bip</t>
  </si>
  <si>
    <t>NJA_Cbt_Look_R_90.rlMotion</t>
  </si>
  <si>
    <t>NJA_Cbt_Look_R_90_Dn_90.fbx</t>
  </si>
  <si>
    <t>NJA_Cbt_Look_R_90_Dn_90.bip</t>
  </si>
  <si>
    <t>NJA_Cbt_Look_R_90_Dn_90.rlMotion</t>
  </si>
  <si>
    <t>NJA_Cbt_Look_R_90_Up_90.fbx</t>
  </si>
  <si>
    <t>NJA_Cbt_Look_R_90_Up_90.bip</t>
  </si>
  <si>
    <t>NJA_Cbt_Look_R_90_Up_90.rlMotion</t>
  </si>
  <si>
    <t>NJA_Cbt_Crouch_Look_Center.fbx</t>
  </si>
  <si>
    <t>NJA_Cbt_Crouch_Look_Center.bip</t>
  </si>
  <si>
    <t>NJA_Cbt_Crouch_Look_Center.rlMotion</t>
  </si>
  <si>
    <t>NJA_Cbt_Crouch_Look_Ctr_Dn_90.fbx</t>
  </si>
  <si>
    <t>NJA_Cbt_Crouch_Look_Ctr_Dn_90.bip</t>
  </si>
  <si>
    <t>NJA_Cbt_Crouch_Look_Ctr_Dn_90.rlMotion</t>
  </si>
  <si>
    <t>NJA_Cbt_Crouch_Look_Ctr_Up_90.fbx</t>
  </si>
  <si>
    <t>NJA_Cbt_Crouch_Look_Ctr_Up_90.bip</t>
  </si>
  <si>
    <t>NJA_Cbt_Crouch_Look_Ctr_Up_90.rlMotion</t>
  </si>
  <si>
    <t>NJA_Cbt_Crouch_Look_L_90.fbx</t>
  </si>
  <si>
    <t>NJA_Cbt_Crouch_Look_L_90.bip</t>
  </si>
  <si>
    <t>NJA_Cbt_Crouch_Look_L_90.rlMotion</t>
  </si>
  <si>
    <t>NJA_Cbt_Crouch_Look_L_90_Dn_90.fbx</t>
  </si>
  <si>
    <t>NJA_Cbt_Crouch_Look_L_90_Dn_90.bip</t>
  </si>
  <si>
    <t>NJA_Cbt_Crouch_Look_L_90_Dn_90.rlMotion</t>
  </si>
  <si>
    <t>NJA_Cbt_Crouch_Look_L_90_Up_90.fbx</t>
  </si>
  <si>
    <t>NJA_Cbt_Crouch_Look_L_90_Up_90.bip</t>
  </si>
  <si>
    <t>NJA_Cbt_Crouch_Look_L_90_Up_90.rlMotion</t>
  </si>
  <si>
    <t>NJA_Cbt_Crouch_Look_R_90.fbx</t>
  </si>
  <si>
    <t>NJA_Cbt_Crouch_Look_R_90.bip</t>
  </si>
  <si>
    <t>NJA_Cbt_Crouch_Look_R_90.rlMotion</t>
  </si>
  <si>
    <t>NJA_Cbt_Crouch_Look_R_90_Dn_90.fbx</t>
  </si>
  <si>
    <t>NJA_Cbt_Crouch_Look_R_90_Dn_90.bip</t>
  </si>
  <si>
    <t>NJA_Cbt_Crouch_Look_R_90_Dn_90.rlMotion</t>
  </si>
  <si>
    <t>NJA_Cbt_Crouch_Look_R_90_Up_90.fbx</t>
  </si>
  <si>
    <t>NJA_Cbt_Crouch_Look_R_90_Up_90.bip</t>
  </si>
  <si>
    <t>NJA_Cbt_Crouch_Look_R_90_Up_90.rlMotion</t>
  </si>
  <si>
    <t>Split_Jumps</t>
  </si>
  <si>
    <t>NJA_Cbt_Jump_TakeOff_IPC.fbx</t>
  </si>
  <si>
    <t>NJA_Cbt_Jump_TakeOff_IPC.bip</t>
  </si>
  <si>
    <t>NJA_Cbt_Jump_TakeOff_IPC.rlMotion</t>
  </si>
  <si>
    <t>NJA_Cbt_Jump_Air_Loop_IPC.fbx</t>
  </si>
  <si>
    <t>NJA_Cbt_Jump_Air_Loop_IPC.bip</t>
  </si>
  <si>
    <t>NJA_Cbt_Jump_Air_Loop_IPC.rlMotion</t>
  </si>
  <si>
    <t>NJA_Cbt_Jump_Landing_IPC.fbx</t>
  </si>
  <si>
    <t>NJA_Cbt_Jump_Landing_IPC.bip</t>
  </si>
  <si>
    <t>NJA_Cbt_Jump_Landing_IPC.rlMotion</t>
  </si>
  <si>
    <t>IPC</t>
  </si>
  <si>
    <t>NJA_Cbt_Stand_V2_Idle_IPC.fbx</t>
  </si>
  <si>
    <t>NJA_Cbt_Stand_V2_Idle_IPC.bip</t>
  </si>
  <si>
    <t>NJA_Cbt_Stand_V2_Idle_IPC.rlMotion</t>
  </si>
  <si>
    <t>NJA_Rlx_Stand_Idle_IPC.fbx</t>
  </si>
  <si>
    <t>NJA_Rlx_Stand_Idle_IPC.bip</t>
  </si>
  <si>
    <t>NJA_Rlx_Stand_Idle_IPC.rlMotion</t>
  </si>
  <si>
    <t>NJA_Rlx_Stand_To_Cbt_Stand_IPC.fbx</t>
  </si>
  <si>
    <t>NJA_Rlx_Stand_To_Cbt_Stand_IPC.bip</t>
  </si>
  <si>
    <t>NJA_Rlx_Stand_To_Cbt_Stand_IPC.rlMotion</t>
  </si>
  <si>
    <t>NJA_Cbt_Stand_To_Rlx_Stand_IPC.fbx</t>
  </si>
  <si>
    <t>NJA_Cbt_Stand_To_Rlx_Stand_IPC.bip</t>
  </si>
  <si>
    <t>NJA_Cbt_Stand_To_Rlx_Stand_IPC.rlMotion</t>
  </si>
  <si>
    <t>NJA_Cbt_Std_Turn_L_45_Loop_IPC.fbx</t>
  </si>
  <si>
    <t>NJA_Cbt_Std_Turn_L_45_Loop_IPC.bip</t>
  </si>
  <si>
    <t>NJA_Cbt_Std_Turn_L_45_Loop_IPC.rlMotion</t>
  </si>
  <si>
    <t>NJA_Cbt_Std_Turn_R_45_Loop_IPC.fbx</t>
  </si>
  <si>
    <t>NJA_Cbt_Std_Turn_R_45_Loop_IPC.bip</t>
  </si>
  <si>
    <t>NJA_Cbt_Std_Turn_R_45_Loop_IPC.rlMotion</t>
  </si>
  <si>
    <t>NJA_Cbt_Stand_L_90_IPC.fbx</t>
  </si>
  <si>
    <t>NJA_Cbt_Stand_L_90_IPC.bip</t>
  </si>
  <si>
    <t>NJA_Cbt_Stand_L_90_IPC.rlMotion</t>
  </si>
  <si>
    <t>NJA_Cbt_Stand_R_90_IPC.fbx</t>
  </si>
  <si>
    <t>NJA_Cbt_Stand_R_90_IPC.bip</t>
  </si>
  <si>
    <t>NJA_Cbt_Stand_R_90_IPC.rlMotion</t>
  </si>
  <si>
    <t>NJA_Cbt_Stand_R_180_IPC.fbx</t>
  </si>
  <si>
    <t>NJA_Cbt_Stand_R_180_IPC.bip</t>
  </si>
  <si>
    <t>NJA_Cbt_Stand_R_180_IPC.rlMotion</t>
  </si>
  <si>
    <t>NJA_Rlx_Stand_Fidget_V1_IPC.fbx</t>
  </si>
  <si>
    <t>NJA_Rlx_Stand_Fidget_V1_IPC.bip</t>
  </si>
  <si>
    <t>NJA_Rlx_Stand_Fidget_V1_IPC.rlMotion</t>
  </si>
  <si>
    <t>NJA_Rlx_Stand_Fidget_V2_IPC.fbx</t>
  </si>
  <si>
    <t>NJA_Rlx_Stand_Fidget_V2_IPC.bip</t>
  </si>
  <si>
    <t>NJA_Rlx_Stand_Fidget_V2_IPC.rlMotion</t>
  </si>
  <si>
    <t>NJA_Rlx_Stand_Fidget_V3_IPC.fbx</t>
  </si>
  <si>
    <t>NJA_Rlx_Stand_Fidget_V3_IPC.bip</t>
  </si>
  <si>
    <t>NJA_Rlx_Stand_Fidget_V3_IPC.rlMotion</t>
  </si>
  <si>
    <t>NJA_Rlx_Stand_Fidget_V4_IPC.fbx</t>
  </si>
  <si>
    <t>NJA_Rlx_Stand_Fidget_V4_IPC.bip</t>
  </si>
  <si>
    <t>NJA_Rlx_Stand_Fidget_V4_IPC.rlMotion</t>
  </si>
  <si>
    <t>NJA_Cbt_Crouch_Idle_IPC.fbx</t>
  </si>
  <si>
    <t>NJA_Cbt_Crouch_Idle_IPC.bip</t>
  </si>
  <si>
    <t>NJA_Cbt_Crouch_Idle_IPC.rlMotion</t>
  </si>
  <si>
    <t>NJA_Cbt_Stand_To_Crouch_IPC.fbx</t>
  </si>
  <si>
    <t>NJA_Cbt_Stand_To_Crouch_IPC.bip</t>
  </si>
  <si>
    <t>NJA_Cbt_Stand_To_Crouch_IPC.rlMotion</t>
  </si>
  <si>
    <t>NJA_Cbt_Crouch_To_Stand_IPC.fbx</t>
  </si>
  <si>
    <t>NJA_Cbt_Crouch_To_Stand_IPC.bip</t>
  </si>
  <si>
    <t>NJA_Cbt_Crouch_To_Stand_IPC.rlMotion</t>
  </si>
  <si>
    <t>NJA_Cbt_Crouch_Turn_L_45_Loop_IPC.fbx</t>
  </si>
  <si>
    <t>NJA_Cbt_Crouch_Turn_L_45_Loop_IPC.bip</t>
  </si>
  <si>
    <t>NJA_Cbt_Crouch_Turn_L_45_Loop_IPC.rlMotion</t>
  </si>
  <si>
    <t>NJA_Cbt_Crouch_Turn_R_45_Loop_IPC.fbx</t>
  </si>
  <si>
    <t>NJA_Cbt_Crouch_Turn_R_45_Loop_IPC.bip</t>
  </si>
  <si>
    <t>NJA_Cbt_Crouch_Turn_R_45_Loop_IPC.rlMotion</t>
  </si>
  <si>
    <t>NJA_Cbt_CrouchWalk_B_Loop_IPC.fbx</t>
  </si>
  <si>
    <t>NJA_Cbt_CrouchWalk_B_Loop_IPC.bip</t>
  </si>
  <si>
    <t>NJA_Cbt_CrouchWalk_B_Loop_IPC.rlMotion</t>
  </si>
  <si>
    <t>NJA_Cbt_CrouchWalk_F_Loop_IPC.fbx</t>
  </si>
  <si>
    <t>NJA_Cbt_CrouchWalk_F_Loop_IPC.bip</t>
  </si>
  <si>
    <t>NJA_Cbt_CrouchWalk_F_Loop_IPC.rlMotion</t>
  </si>
  <si>
    <t>NJA_Cbt_CrouchWalk_L_Loop_IPC.fbx</t>
  </si>
  <si>
    <t>NJA_Cbt_CrouchWalk_L_Loop_IPC.bip</t>
  </si>
  <si>
    <t>NJA_Cbt_CrouchWalk_L_Loop_IPC.rlMotion</t>
  </si>
  <si>
    <t>NJA_Cbt_CrouchWalk_L_BkPd_Loop_IPC.fbx</t>
  </si>
  <si>
    <t>NJA_Cbt_CrouchWalk_L_BkPd_Loop_IPC.bip</t>
  </si>
  <si>
    <t>NJA_Cbt_CrouchWalk_L_BkPd_Loop_IPC.rlMotion</t>
  </si>
  <si>
    <t>NJA_Cbt_CrouchWalk_R_Loop_IPC.fbx</t>
  </si>
  <si>
    <t>NJA_Cbt_CrouchWalk_R_Loop_IPC.bip</t>
  </si>
  <si>
    <t>NJA_Cbt_CrouchWalk_R_Loop_IPC.rlMotion</t>
  </si>
  <si>
    <t>NJA_Cbt_CrouchWalk_R_BkPd_Loop_IPC.fbx</t>
  </si>
  <si>
    <t>NJA_Cbt_CrouchWalk_R_BkPd_Loop_IPC.bip</t>
  </si>
  <si>
    <t>NJA_Cbt_CrouchWalk_R_BkPd_Loop_IPC.rlMotion</t>
  </si>
  <si>
    <t>NJA_Cbt_Jog_Forward_Loop_IPC.fbx</t>
  </si>
  <si>
    <t>NJA_Cbt_Jog_Forward_Loop_IPC.bip</t>
  </si>
  <si>
    <t>NJA_Cbt_Jog_Forward_Loop_IPC.rlMotion</t>
  </si>
  <si>
    <t>NJA_Cbt_Jog_Back_Loop_IPC.fbx</t>
  </si>
  <si>
    <t>NJA_Cbt_Jog_Back_Loop_IPC.bip</t>
  </si>
  <si>
    <t>NJA_Cbt_Jog_Back_Loop_IPC.rlMotion</t>
  </si>
  <si>
    <t>NJA_Cbt_Jog_Left_Loop_IPC.fbx</t>
  </si>
  <si>
    <t>NJA_Cbt_Jog_Left_Loop_IPC.bip</t>
  </si>
  <si>
    <t>NJA_Cbt_Jog_Left_Loop_IPC.rlMotion</t>
  </si>
  <si>
    <t>NJA_Cbt_Jog_Left_BkPd_Loop_IPC.fbx</t>
  </si>
  <si>
    <t>NJA_Cbt_Jog_Left_BkPd_Loop_IPC.bip</t>
  </si>
  <si>
    <t>NJA_Cbt_Jog_Left_BkPd_Loop_IPC.rlMotion</t>
  </si>
  <si>
    <t>NJA_Cbt_Jog_Right_Loop_IPC.fbx</t>
  </si>
  <si>
    <t>NJA_Cbt_Jog_Right_Loop_IPC.bip</t>
  </si>
  <si>
    <t>NJA_Cbt_Jog_Right_Loop_IPC.rlMotion</t>
  </si>
  <si>
    <t>NJA_Cbt_Jog_Right_BkPd_Loop_IPC.fbx</t>
  </si>
  <si>
    <t>NJA_Cbt_Jog_Right_BkPd_Loop_IPC.bip</t>
  </si>
  <si>
    <t>NJA_Cbt_Jog_Right_BkPd_Loop_IPC.rlMotion</t>
  </si>
  <si>
    <t>NJA_Cbt_Walk_Forward_Loop_IPC.fbx</t>
  </si>
  <si>
    <t>NJA_Cbt_Walk_Forward_Loop_IPC.bip</t>
  </si>
  <si>
    <t>NJA_Cbt_Walk_Forward_Loop_IPC.rlMotion</t>
  </si>
  <si>
    <t>NJA_Cbt_Walk_Back_Loop_IPC.fbx</t>
  </si>
  <si>
    <t>NJA_Cbt_Walk_Back_Loop_IPC.bip</t>
  </si>
  <si>
    <t>NJA_Cbt_Walk_Back_Loop_IPC.rlMotion</t>
  </si>
  <si>
    <t>NJA_Cbt_Walk_Left_Loop_IPC.fbx</t>
  </si>
  <si>
    <t>NJA_Cbt_Walk_Left_Loop_IPC.bip</t>
  </si>
  <si>
    <t>NJA_Cbt_Walk_Left_Loop_IPC.rlMotion</t>
  </si>
  <si>
    <t>NJA_Cbt_Walk_Left_BkPd_Loop_IPC.fbx</t>
  </si>
  <si>
    <t>NJA_Cbt_Walk_Left_BkPd_Loop_IPC.bip</t>
  </si>
  <si>
    <t>NJA_Cbt_Walk_Left_BkPd_Loop_IPC.rlMotion</t>
  </si>
  <si>
    <t>NJA_Cbt_Walk_Right_Loop_IPC.fbx</t>
  </si>
  <si>
    <t>NJA_Cbt_Walk_Right_Loop_IPC.bip</t>
  </si>
  <si>
    <t>NJA_Cbt_Walk_Right_Loop_IPC.rlMotion</t>
  </si>
  <si>
    <t>NJA_Cbt_Walk_Right_BkPd_Loop_IPC.fbx</t>
  </si>
  <si>
    <t>NJA_Cbt_Walk_Right_BkPd_Loop_IPC.bip</t>
  </si>
  <si>
    <t>NJA_Cbt_Walk_Right_BkPd_Loop_IPC.rlMotion</t>
  </si>
  <si>
    <t>NJA_Cbt_Jump_IPC.fbx</t>
  </si>
  <si>
    <t>NJA_Cbt_Jump_IPC.bip</t>
  </si>
  <si>
    <t>NJA_Cbt_Jump_IPC.rlMotion</t>
  </si>
  <si>
    <t>NJA_Cbt_Std_Jump_Forward_IPC.fbx</t>
  </si>
  <si>
    <t>NJA_Cbt_Std_Jump_Forward_IPC.bip</t>
  </si>
  <si>
    <t>NJA_Cbt_Std_Jump_Forward_IPC.rlMotion</t>
  </si>
  <si>
    <t>NJA_Cbt_Std_Jump_Backward_IPC.fbx</t>
  </si>
  <si>
    <t>NJA_Cbt_Std_Jump_Backward_IPC.bip</t>
  </si>
  <si>
    <t>NJA_Cbt_Std_Jump_Backward_IPC.rlMotion</t>
  </si>
  <si>
    <t>NJA_Cbt_Std_Jump_Left_IPC.fbx</t>
  </si>
  <si>
    <t>NJA_Cbt_Std_Jump_Left_IPC.bip</t>
  </si>
  <si>
    <t>NJA_Cbt_Std_Jump_Left_IPC.rlMotion</t>
  </si>
  <si>
    <t>NJA_Cbt_Std_Jump_Right_IPC.fbx</t>
  </si>
  <si>
    <t>NJA_Cbt_Std_Jump_Right_IPC.bip</t>
  </si>
  <si>
    <t>NJA_Cbt_Std_Jump_Right_IPC.rlMotion</t>
  </si>
  <si>
    <t>NJA_Cbt_Std_Step_Back_IPC.fbx</t>
  </si>
  <si>
    <t>NJA_Cbt_Std_Step_Back_IPC.bip</t>
  </si>
  <si>
    <t>NJA_Cbt_Std_Step_Back_IPC.rlMotion</t>
  </si>
  <si>
    <t>NJA_Cbt_Std_Step_Fwd_IPC.fbx</t>
  </si>
  <si>
    <t>NJA_Cbt_Std_Step_Fwd_IPC.bip</t>
  </si>
  <si>
    <t>NJA_Cbt_Std_Step_Fwd_IPC.rlMotion</t>
  </si>
  <si>
    <t>NJA_Cbt_Std_Step_Left_IPC.fbx</t>
  </si>
  <si>
    <t>NJA_Cbt_Std_Step_Left_IPC.bip</t>
  </si>
  <si>
    <t>NJA_Cbt_Std_Step_Left_IPC.rlMotion</t>
  </si>
  <si>
    <t>NJA_Cbt_Std_Step_Right_IPC.fbx</t>
  </si>
  <si>
    <t>NJA_Cbt_Std_Step_Right_IPC.bip</t>
  </si>
  <si>
    <t>NJA_Cbt_Std_Step_Right_IPC.rlMotion</t>
  </si>
  <si>
    <t>NJA_Cbt_Run_Forward_Loop_IPC.fbx</t>
  </si>
  <si>
    <t>NJA_Cbt_Run_Forward_Loop_IPC.bip</t>
  </si>
  <si>
    <t>NJA_Cbt_Run_Forward_Loop_IPC.rlMotion</t>
  </si>
  <si>
    <t>NJA_Cbt_Run_Back_Loop_IPC.fbx</t>
  </si>
  <si>
    <t>NJA_Cbt_Run_Back_Loop_IPC.bip</t>
  </si>
  <si>
    <t>NJA_Cbt_Run_Back_Loop_IPC.rlMotion</t>
  </si>
  <si>
    <t>NJA_Cbt_Run_Left_Loop_IPC.fbx</t>
  </si>
  <si>
    <t>NJA_Cbt_Run_Left_Loop_IPC.bip</t>
  </si>
  <si>
    <t>NJA_Cbt_Run_Left_Loop_IPC.rlMotion</t>
  </si>
  <si>
    <t>NJA_Cbt_Run_Left_BkPd_Loop_IPC.fbx</t>
  </si>
  <si>
    <t>NJA_Cbt_Run_Left_BkPd_Loop_IPC.bip</t>
  </si>
  <si>
    <t>NJA_Cbt_Run_Left_BkPd_Loop_IPC.rlMotion</t>
  </si>
  <si>
    <t>NJA_Cbt_Run_Right_Loop_IPC.fbx</t>
  </si>
  <si>
    <t>NJA_Cbt_Run_Right_Loop_IPC.bip</t>
  </si>
  <si>
    <t>NJA_Cbt_Run_Right_Loop_IPC.rlMotion</t>
  </si>
  <si>
    <t>NJA_Cbt_Run_Right_BkPd_Loop_IPC.fbx</t>
  </si>
  <si>
    <t>NJA_Cbt_Run_Right_BkPd_Loop_IPC.bip</t>
  </si>
  <si>
    <t>NJA_Cbt_Run_Right_BkPd_Loop_IPC.rlMotion</t>
  </si>
  <si>
    <t>NJA_Kick_High_v1_IPC.fbx</t>
  </si>
  <si>
    <t>NJA_Kick_High_v1_IPC.bip</t>
  </si>
  <si>
    <t>NJA_Kick_High_v1_IPC.rlMotion</t>
  </si>
  <si>
    <t>NJA_Kick_Mid_v3_IPC.fbx</t>
  </si>
  <si>
    <t>NJA_Kick_Mid_v3_IPC.bip</t>
  </si>
  <si>
    <t>NJA_Kick_Mid_v3_IPC.rlMotion</t>
  </si>
  <si>
    <t>NJA_Kick_Low_v1_IPC.fbx</t>
  </si>
  <si>
    <t>NJA_Kick_Low_v1_IPC.bip</t>
  </si>
  <si>
    <t>NJA_Kick_Low_v1_IPC.rlMotion</t>
  </si>
  <si>
    <t>NJA_Kick_Back_v1_IPC.fbx</t>
  </si>
  <si>
    <t>NJA_Kick_Back_v1_IPC.bip</t>
  </si>
  <si>
    <t>NJA_Kick_Back_v1_IPC.rlMotion</t>
  </si>
  <si>
    <t>NJA_Punch_High_v2_IPC.fbx</t>
  </si>
  <si>
    <t>NJA_Punch_High_v2_IPC.bip</t>
  </si>
  <si>
    <t>NJA_Punch_High_v2_IPC.rlMotion</t>
  </si>
  <si>
    <t>NJA_Punch_Mid_v2_IPC.fbx</t>
  </si>
  <si>
    <t>NJA_Punch_Mid_v2_IPC.bip</t>
  </si>
  <si>
    <t>NJA_Punch_Mid_v2_IPC.rlMotion</t>
  </si>
  <si>
    <t>NJA_Punch_Mid_v3_IPC.fbx</t>
  </si>
  <si>
    <t>NJA_Punch_Mid_v3_IPC.bip</t>
  </si>
  <si>
    <t>NJA_Punch_Mid_v3_IPC.rlMotion</t>
  </si>
  <si>
    <t>NJA_Punch_Back_v1_IPC.fbx</t>
  </si>
  <si>
    <t>NJA_Punch_Back_v1_IPC.bip</t>
  </si>
  <si>
    <t>NJA_Punch_Back_v1_IPC.rlMotion</t>
  </si>
  <si>
    <t>NJA_Cbt_Knock_Dn_Bkwd_Mid_Recover_IPC.fbx</t>
  </si>
  <si>
    <t>NJA_Cbt_Knock_Dn_Bkwd_Mid_Recover_IPC.bip</t>
  </si>
  <si>
    <t>NJA_Cbt_Knock_Dn_Bkwd_Mid_Recover_IPC.rlMotion</t>
  </si>
  <si>
    <t>NJA_Cbt_Knock_Dn_Fwd_Mid_Recover_IPC.fbx</t>
  </si>
  <si>
    <t>NJA_Cbt_Knock_Dn_Fwd_Mid_Recover_IPC.bip</t>
  </si>
  <si>
    <t>NJA_Cbt_Knock_Dn_Fwd_Mid_Recover_IPC.rlMotion</t>
  </si>
  <si>
    <t>NJA_Cbt_Duck_IPC.fbx</t>
  </si>
  <si>
    <t>NJA_Cbt_Duck_IPC.bip</t>
  </si>
  <si>
    <t>NJA_Cbt_Duck_IPC.rlMotion</t>
  </si>
  <si>
    <t>NJA_Cbt_Back_Flip_IPC.fbx</t>
  </si>
  <si>
    <t>NJA_Cbt_Back_Flip_IPC.bip</t>
  </si>
  <si>
    <t>NJA_Cbt_Back_Flip_IPC.rlMotion</t>
  </si>
  <si>
    <t>NJA_Cbt_Forward_Roll_v1_IPC.fbx</t>
  </si>
  <si>
    <t>NJA_Cbt_Forward_Roll_v1_IPC.bip</t>
  </si>
  <si>
    <t>NJA_Cbt_Forward_Roll_v1_IPC.rlMotion</t>
  </si>
  <si>
    <t>NJA_Cbt_Bkwd_Roll_IPC.fbx</t>
  </si>
  <si>
    <t>NJA_Cbt_Bkwd_Roll_IPC.bip</t>
  </si>
  <si>
    <t>NJA_Cbt_Bkwd_Roll_IPC.rlMotion</t>
  </si>
  <si>
    <t>NJA_Cbt_Left_Roll_IPC.fbx</t>
  </si>
  <si>
    <t>NJA_Cbt_Left_Roll_IPC.bip</t>
  </si>
  <si>
    <t>NJA_Cbt_Left_Roll_IPC.rlMotion</t>
  </si>
  <si>
    <t>NJA_Cbt_Right_Roll_IPC.fbx</t>
  </si>
  <si>
    <t>NJA_Cbt_Right_Roll_IPC.bip</t>
  </si>
  <si>
    <t>NJA_Cbt_Right_Roll_IPC.rlMotion</t>
  </si>
  <si>
    <t>NJA_Run_Dive_Forward_Roll_IPC.fbx</t>
  </si>
  <si>
    <t>NJA_Run_Dive_Forward_Roll_IPC.bip</t>
  </si>
  <si>
    <t>NJA_Run_Dive_Forward_Roll_IPC.rlMotion</t>
  </si>
  <si>
    <t>NJA_Rlx_Stand_Jump_Up_Hang_Ptfm_Hi_IPC.fbx</t>
  </si>
  <si>
    <t>NJA_Rlx_Stand_Jump_Up_Hang_Ptfm_Hi_IPC.bip</t>
  </si>
  <si>
    <t>NJA_Rlx_Stand_Jump_Up_Hang_Ptfm_Hi_IPC.rlMotion</t>
  </si>
  <si>
    <t>NJA_Hang_Ptfm_Hi_Idle_IPC.fbx</t>
  </si>
  <si>
    <t>NJA_Hang_Ptfm_Hi_Idle_IPC.bip</t>
  </si>
  <si>
    <t>NJA_Hang_Ptfm_Hi_Idle_IPC.rlMotion</t>
  </si>
  <si>
    <t>NJA_Hang_Ptfm_Hi_Drop_To_Rlx_Stand_IPC.fbx</t>
  </si>
  <si>
    <t>NJA_Hang_Ptfm_Hi_Drop_To_Rlx_Stand_IPC.bip</t>
  </si>
  <si>
    <t>NJA_Hang_Ptfm_Hi_Drop_To_Rlx_Stand_IPC.rlMotion</t>
  </si>
  <si>
    <t>NJA_Run_Jump_Hang_Ptfm_Hi_IPC.fbx</t>
  </si>
  <si>
    <t>NJA_Run_Jump_Hang_Ptfm_Hi_IPC.bip</t>
  </si>
  <si>
    <t>NJA_Run_Jump_Hang_Ptfm_Hi_IPC.rlMotion</t>
  </si>
  <si>
    <t>NJA_Hang_Ptfm_Hi_Pull_Up_To_Rlx_Stand_IPC.fbx</t>
  </si>
  <si>
    <t>NJA_Hang_Ptfm_Hi_Pull_Up_To_Rlx_Stand_IPC.bip</t>
  </si>
  <si>
    <t>NJA_Hang_Ptfm_Hi_Pull_Up_To_Rlx_Stand_IPC.rlMotion</t>
  </si>
  <si>
    <t>NJA_Hang_Ptfm_Hi_Drop_Dead_IPC.fbx</t>
  </si>
  <si>
    <t>NJA_Hang_Ptfm_Hi_Drop_Dead_IPC.bip</t>
  </si>
  <si>
    <t>NJA_Hang_Ptfm_Hi_Drop_Dead_IPC.rlMotion</t>
  </si>
  <si>
    <t>NJA_Run_Jump_Up_Ptfm_Mid_Cbt_Std_IPC.fbx</t>
  </si>
  <si>
    <t>NJA_Run_Jump_Up_Ptfm_Mid_Cbt_Std_IPC.bip</t>
  </si>
  <si>
    <t>NJA_Run_Jump_Up_Ptfm_Mid_Cbt_Std_IPC.rlMotion</t>
  </si>
  <si>
    <t>NJA_Cbt_Std_Ptfm_Mid_Jump_Dn_Cbt_Std_v1_IPC.fbx</t>
  </si>
  <si>
    <t>NJA_Cbt_Std_Ptfm_Mid_Jump_Dn_Cbt_Std_v1_IPC.bip</t>
  </si>
  <si>
    <t>NJA_Cbt_Std_Ptfm_Mid_Jump_Dn_Cbt_Std_v1_IPC.rlMotion</t>
  </si>
  <si>
    <t>NJA_Cbt_Std_Ptfm_Low_Jump_Down_Cbt_Std_IPC.fbx</t>
  </si>
  <si>
    <t>NJA_Cbt_Std_Ptfm_Low_Jump_Down_Cbt_Std_IPC.bip</t>
  </si>
  <si>
    <t>NJA_Cbt_Std_Ptfm_Low_Jump_Down_Cbt_Std_IPC.rlMotion</t>
  </si>
  <si>
    <t>NJA_Cbt_Std_Jump_Up_Ptfm_Low_Cbt_Std_IPC.fbx</t>
  </si>
  <si>
    <t>NJA_Cbt_Std_Jump_Up_Ptfm_Low_Cbt_Std_IPC.bip</t>
  </si>
  <si>
    <t>NJA_Cbt_Std_Jump_Up_Ptfm_Low_Cbt_Std_IPC.rlMotion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</si>
</sst>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sz val="11.0"/>
      <color rgb="FF000000"/>
      <name val="Inconsolata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>
      <b/>
      <sz val="24.0"/>
      <name val="Play"/>
    </font>
    <font>
      <sz val="10.0"/>
      <color rgb="FF000000"/>
      <name val="Verdana"/>
    </font>
    <font>
      <name val="Arial"/>
    </font>
    <font>
      <b/>
      <sz val="12.0"/>
      <color rgb="FF000000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sz val="11.0"/>
      <color rgb="FF990000"/>
      <name val="Verdana"/>
    </font>
    <font>
      <b/>
      <sz val="18.0"/>
      <color rgb="FFFFFFFF"/>
      <name val="Courier New"/>
    </font>
    <font>
      <sz val="11.0"/>
      <name val="Verdana"/>
    </font>
    <font>
      <sz val="10.0"/>
      <name val="Verdana"/>
    </font>
    <font>
      <b/>
      <sz val="11.0"/>
      <name val="Verdana"/>
    </font>
    <font>
      <sz val="9.0"/>
      <name val="Verdana"/>
    </font>
    <font>
      <name val="Verdana"/>
    </font>
    <font>
      <sz val="12.0"/>
      <color rgb="FF000000"/>
      <name val="Verdana"/>
    </font>
    <font>
      <sz val="12.0"/>
      <name val="Verdana"/>
    </font>
    <font>
      <u/>
      <sz val="12.0"/>
      <color rgb="FF000000"/>
      <name val="Verdana"/>
    </font>
    <font>
      <b/>
      <sz val="18.0"/>
      <color rgb="FFF3F3F3"/>
      <name val="Play"/>
    </font>
    <font>
      <u/>
      <sz val="16.0"/>
      <color rgb="FFF3F3F3"/>
      <name val="Play"/>
    </font>
    <font>
      <sz val="14.0"/>
      <color rgb="FFFFFFFF"/>
      <name val="Verdana"/>
    </font>
    <font>
      <b/>
      <sz val="10.0"/>
      <color rgb="FF000000"/>
      <name val="Courier New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</fills>
  <borders count="9">
    <border/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right/>
    </border>
    <border>
      <right style="hair">
        <color rgb="FF000000"/>
      </righ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2" fillId="3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readingOrder="0" vertical="center"/>
    </xf>
    <xf borderId="3" fillId="3" fontId="6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5" fillId="0" fontId="7" numFmtId="0" xfId="0" applyBorder="1" applyFont="1"/>
    <xf borderId="6" fillId="2" fontId="8" numFmtId="0" xfId="0" applyAlignment="1" applyBorder="1" applyFont="1">
      <alignment horizontal="center" shrinkToFit="0" vertical="bottom" wrapText="0"/>
    </xf>
    <xf borderId="3" fillId="0" fontId="7" numFmtId="0" xfId="0" applyBorder="1" applyFont="1"/>
    <xf borderId="4" fillId="3" fontId="6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readingOrder="0" shrinkToFit="0" vertical="center" wrapText="1"/>
    </xf>
    <xf borderId="0" fillId="3" fontId="10" numFmtId="0" xfId="0" applyAlignment="1" applyFont="1">
      <alignment horizontal="center" readingOrder="0" shrinkToFit="0" vertical="center" wrapText="0"/>
    </xf>
    <xf borderId="0" fillId="3" fontId="10" numFmtId="0" xfId="0" applyAlignment="1" applyFont="1">
      <alignment horizontal="center" readingOrder="0" shrinkToFit="0" vertical="center" wrapText="1"/>
    </xf>
    <xf borderId="4" fillId="3" fontId="9" numFmtId="0" xfId="0" applyAlignment="1" applyBorder="1" applyFont="1">
      <alignment horizontal="center" vertical="center"/>
    </xf>
    <xf borderId="0" fillId="3" fontId="11" numFmtId="0" xfId="0" applyAlignment="1" applyFont="1">
      <alignment horizontal="center" vertical="bottom"/>
    </xf>
    <xf borderId="0" fillId="4" fontId="12" numFmtId="0" xfId="0" applyAlignment="1" applyFill="1" applyFont="1">
      <alignment vertical="bottom"/>
    </xf>
    <xf borderId="0" fillId="4" fontId="7" numFmtId="0" xfId="0" applyAlignment="1" applyFont="1">
      <alignment vertical="bottom"/>
    </xf>
    <xf borderId="0" fillId="3" fontId="12" numFmtId="0" xfId="0" applyAlignment="1" applyFont="1">
      <alignment vertical="center"/>
    </xf>
    <xf borderId="7" fillId="3" fontId="11" numFmtId="0" xfId="0" applyAlignment="1" applyBorder="1" applyFont="1">
      <alignment horizontal="center" vertical="bottom"/>
    </xf>
    <xf borderId="0" fillId="0" fontId="13" numFmtId="0" xfId="0" applyAlignment="1" applyFont="1">
      <alignment readingOrder="0"/>
    </xf>
    <xf borderId="0" fillId="0" fontId="14" numFmtId="0" xfId="0" applyAlignment="1" applyFont="1">
      <alignment horizontal="center" readingOrder="0" shrinkToFit="0" wrapText="1"/>
    </xf>
    <xf borderId="0" fillId="0" fontId="14" numFmtId="0" xfId="0" applyAlignment="1" applyFont="1">
      <alignment readingOrder="0"/>
    </xf>
    <xf borderId="0" fillId="0" fontId="13" numFmtId="0" xfId="0" applyAlignment="1" applyFont="1">
      <alignment horizontal="left" readingOrder="0"/>
    </xf>
    <xf borderId="0" fillId="0" fontId="13" numFmtId="0" xfId="0" applyAlignment="1" applyFont="1">
      <alignment vertical="bottom"/>
    </xf>
    <xf borderId="0" fillId="0" fontId="13" numFmtId="0" xfId="0" applyAlignment="1" applyFont="1">
      <alignment horizontal="center" shrinkToFit="0" vertical="bottom" wrapText="1"/>
    </xf>
    <xf borderId="0" fillId="0" fontId="14" numFmtId="0" xfId="0" applyAlignment="1" applyFont="1">
      <alignment horizontal="left" readingOrder="0"/>
    </xf>
    <xf borderId="0" fillId="4" fontId="12" numFmtId="0" xfId="0" applyAlignment="1" applyFont="1">
      <alignment readingOrder="0"/>
    </xf>
    <xf borderId="0" fillId="4" fontId="15" numFmtId="0" xfId="0" applyAlignment="1" applyFont="1">
      <alignment horizontal="center"/>
    </xf>
    <xf borderId="0" fillId="4" fontId="16" numFmtId="0" xfId="0" applyFont="1"/>
    <xf borderId="0" fillId="4" fontId="13" numFmtId="0" xfId="0" applyAlignment="1" applyFont="1">
      <alignment horizontal="center"/>
    </xf>
    <xf borderId="0" fillId="0" fontId="17" numFmtId="0" xfId="0" applyFont="1"/>
    <xf borderId="0" fillId="4" fontId="12" numFmtId="0" xfId="0" applyAlignment="1" applyFont="1">
      <alignment horizontal="left" readingOrder="0" vertical="center"/>
    </xf>
    <xf borderId="0" fillId="4" fontId="7" numFmtId="0" xfId="0" applyAlignment="1" applyFont="1">
      <alignment vertical="bottom"/>
    </xf>
    <xf borderId="0" fillId="0" fontId="13" numFmtId="0" xfId="0" applyAlignment="1" applyFont="1">
      <alignment vertical="bottom"/>
    </xf>
    <xf borderId="8" fillId="3" fontId="18" numFmtId="0" xfId="0" applyAlignment="1" applyBorder="1" applyFont="1">
      <alignment horizontal="center" vertical="center"/>
    </xf>
    <xf borderId="0" fillId="3" fontId="18" numFmtId="0" xfId="0" applyAlignment="1" applyFont="1">
      <alignment horizontal="center" vertical="center"/>
    </xf>
    <xf borderId="8" fillId="0" fontId="13" numFmtId="0" xfId="0" applyAlignment="1" applyBorder="1" applyFont="1">
      <alignment vertical="bottom"/>
    </xf>
    <xf borderId="0" fillId="4" fontId="10" numFmtId="0" xfId="0" applyAlignment="1" applyFont="1">
      <alignment vertical="bottom"/>
    </xf>
    <xf borderId="0" fillId="4" fontId="14" numFmtId="0" xfId="0" applyAlignment="1" applyFont="1">
      <alignment horizontal="center" readingOrder="0" shrinkToFit="0" wrapText="1"/>
    </xf>
    <xf borderId="0" fillId="4" fontId="17" numFmtId="0" xfId="0" applyFont="1"/>
    <xf borderId="0" fillId="0" fontId="13" numFmtId="0" xfId="0" applyFont="1"/>
    <xf borderId="0" fillId="0" fontId="13" numFmtId="0" xfId="0" applyFont="1"/>
    <xf borderId="7" fillId="3" fontId="11" numFmtId="0" xfId="0" applyAlignment="1" applyBorder="1" applyFont="1">
      <alignment horizontal="center" vertical="bottom"/>
    </xf>
    <xf borderId="0" fillId="3" fontId="19" numFmtId="0" xfId="0" applyAlignment="1" applyFont="1">
      <alignment horizontal="left" readingOrder="0" vertical="center"/>
    </xf>
    <xf borderId="0" fillId="3" fontId="20" numFmtId="0" xfId="0" applyAlignment="1" applyFont="1">
      <alignment horizontal="center" readingOrder="0" vertical="center"/>
    </xf>
    <xf borderId="7" fillId="3" fontId="11" numFmtId="0" xfId="0" applyAlignment="1" applyBorder="1" applyFont="1">
      <alignment horizontal="center" readingOrder="0" vertical="bottom"/>
    </xf>
    <xf borderId="8" fillId="3" fontId="21" numFmtId="0" xfId="0" applyAlignment="1" applyBorder="1" applyFont="1">
      <alignment horizontal="center" vertical="bottom"/>
    </xf>
    <xf borderId="8" fillId="3" fontId="22" numFmtId="0" xfId="0" applyAlignment="1" applyBorder="1" applyFont="1">
      <alignment horizontal="center" vertical="bottom"/>
    </xf>
    <xf borderId="0" fillId="3" fontId="23" numFmtId="0" xfId="0" applyAlignment="1" applyFont="1">
      <alignment horizontal="center" readingOrder="0" vertical="center"/>
    </xf>
    <xf borderId="0" fillId="3" fontId="24" numFmtId="0" xfId="0" applyAlignment="1" applyFont="1">
      <alignment horizontal="center" readingOrder="0" vertical="center"/>
    </xf>
    <xf borderId="0" fillId="2" fontId="25" numFmtId="0" xfId="0" applyAlignment="1" applyFont="1">
      <alignment horizontal="left" readingOrder="0"/>
    </xf>
    <xf borderId="0" fillId="0" fontId="13" numFmtId="0" xfId="0" applyAlignment="1" applyFont="1">
      <alignment readingOrder="0" vertical="bottom"/>
    </xf>
    <xf borderId="0" fillId="4" fontId="12" numFmtId="0" xfId="0" applyAlignment="1" applyFont="1">
      <alignment readingOrder="0" vertical="bottom"/>
    </xf>
    <xf borderId="0" fillId="0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2.25"/>
    <col customWidth="1" min="3" max="3" width="5.0"/>
    <col customWidth="1" min="4" max="4" width="51.5"/>
    <col customWidth="1" min="5" max="5" width="7.5"/>
  </cols>
  <sheetData>
    <row r="1" ht="15.0" customHeight="1">
      <c r="A1" s="1" t="str">
        <f>IFERROR(__xludf.DUMMYFUNCTION("IMPORTRANGE(""1uVTUx6zNQwVeD-lGWDbfbO_aOQ0a1M9mQUqd_n1WIgE"",""NinBas"")"),"")</f>
        <v/>
      </c>
      <c r="B1" s="2"/>
      <c r="C1" s="2"/>
      <c r="D1" s="2"/>
      <c r="E1" s="3"/>
    </row>
    <row r="2" ht="15.0" customHeight="1">
      <c r="A2" s="4"/>
      <c r="B2" s="5" t="str">
        <f>IFERROR(__xludf.DUMMYFUNCTION("""COMPUTED_VALUE"""),"NINJA 2.7 BASIC - ANIMATION LIST")</f>
        <v>NINJA 2.7 BASIC - ANIMATION LIST</v>
      </c>
      <c r="E2" s="6"/>
    </row>
    <row r="3" ht="15.0" customHeight="1">
      <c r="A3" s="7"/>
      <c r="B3" s="8"/>
      <c r="C3" s="9" t="str">
        <f>IFERROR(__xludf.DUMMYFUNCTION("""COMPUTED_VALUE"""),"All Animations included as Root Motion and In-Place (IPC) (w/Custom Attributes for UE4/Unity)")</f>
        <v>All Animations included as Root Motion and In-Place (IPC) (w/Custom Attributes for UE4/Unity)</v>
      </c>
      <c r="D3" s="10"/>
      <c r="E3" s="11"/>
    </row>
    <row r="4" ht="15.0" customHeight="1">
      <c r="A4" s="12"/>
      <c r="B4" s="13" t="str">
        <f>IFERROR(__xludf.DUMMYFUNCTION("""COMPUTED_VALUE"""),"NAME")</f>
        <v>NAME</v>
      </c>
      <c r="C4" s="14"/>
      <c r="D4" s="14" t="str">
        <f>IFERROR(__xludf.DUMMYFUNCTION("""COMPUTED_VALUE"""),"DESCRIPTION")</f>
        <v>DESCRIPTION</v>
      </c>
      <c r="E4" s="15"/>
    </row>
    <row r="5" ht="15.0" customHeight="1">
      <c r="A5" s="16"/>
      <c r="B5" s="17" t="str">
        <f>IFERROR(__xludf.DUMMYFUNCTION("""COMPUTED_VALUE"""),"IDLES, TURNS, FIDGETS, TRANSITIONS")</f>
        <v>IDLES, TURNS, FIDGETS, TRANSITIONS</v>
      </c>
      <c r="C5" s="18"/>
      <c r="D5" s="18"/>
      <c r="E5" s="19"/>
    </row>
    <row r="6" ht="15.0" customHeight="1">
      <c r="A6" s="20"/>
      <c r="B6" s="21" t="str">
        <f>IFERROR(__xludf.DUMMYFUNCTION("""COMPUTED_VALUE"""),"NJA_Cbt_Stand_V2_Idle")</f>
        <v>NJA_Cbt_Stand_V2_Idle</v>
      </c>
      <c r="C6" s="22" t="str">
        <f>IFERROR(__xludf.DUMMYFUNCTION("""COMPUTED_VALUE"""),"-")</f>
        <v>-</v>
      </c>
      <c r="D6" s="23"/>
      <c r="E6" s="19"/>
    </row>
    <row r="7" ht="15.0" customHeight="1">
      <c r="A7" s="20"/>
      <c r="B7" s="21" t="str">
        <f>IFERROR(__xludf.DUMMYFUNCTION("""COMPUTED_VALUE"""),"NJA_Rlx_Stand_Idle")</f>
        <v>NJA_Rlx_Stand_Idle</v>
      </c>
      <c r="C7" s="22" t="str">
        <f>IFERROR(__xludf.DUMMYFUNCTION("""COMPUTED_VALUE"""),"-")</f>
        <v>-</v>
      </c>
      <c r="D7" s="24" t="str">
        <f>IFERROR(__xludf.DUMMYFUNCTION("""COMPUTED_VALUE"""),"Rlx Pose matches Mobility Rlx Stand")</f>
        <v>Rlx Pose matches Mobility Rlx Stand</v>
      </c>
      <c r="E7" s="19"/>
    </row>
    <row r="8" ht="15.0" customHeight="1">
      <c r="A8" s="20"/>
      <c r="B8" s="25" t="str">
        <f>IFERROR(__xludf.DUMMYFUNCTION("""COMPUTED_VALUE"""),"NJA_Rlx_Stand_To_Cbt_Stand")</f>
        <v>NJA_Rlx_Stand_To_Cbt_Stand</v>
      </c>
      <c r="C8" s="26" t="str">
        <f>IFERROR(__xludf.DUMMYFUNCTION("""COMPUTED_VALUE"""),"-")</f>
        <v>-</v>
      </c>
      <c r="D8" s="24" t="str">
        <f>IFERROR(__xludf.DUMMYFUNCTION("""COMPUTED_VALUE"""),"Rlx Pose matches Mobility Rlx Stand")</f>
        <v>Rlx Pose matches Mobility Rlx Stand</v>
      </c>
      <c r="E8" s="19"/>
    </row>
    <row r="9" ht="15.0" customHeight="1">
      <c r="A9" s="20"/>
      <c r="B9" s="25" t="str">
        <f>IFERROR(__xludf.DUMMYFUNCTION("""COMPUTED_VALUE"""),"NJA_Cbt_Stand_To_Rlx_Stand")</f>
        <v>NJA_Cbt_Stand_To_Rlx_Stand</v>
      </c>
      <c r="C9" s="26" t="str">
        <f>IFERROR(__xludf.DUMMYFUNCTION("""COMPUTED_VALUE"""),"-")</f>
        <v>-</v>
      </c>
      <c r="D9" s="24" t="str">
        <f>IFERROR(__xludf.DUMMYFUNCTION("""COMPUTED_VALUE"""),"Rlx Pose matches Mobility Rlx Stand")</f>
        <v>Rlx Pose matches Mobility Rlx Stand</v>
      </c>
      <c r="E9" s="19"/>
    </row>
    <row r="10" ht="15.0" customHeight="1">
      <c r="A10" s="20"/>
      <c r="B10" s="25" t="str">
        <f>IFERROR(__xludf.DUMMYFUNCTION("""COMPUTED_VALUE"""),"NJA_Cbt_Std_Turn_L_45_Loop")</f>
        <v>NJA_Cbt_Std_Turn_L_45_Loop</v>
      </c>
      <c r="C10" s="26" t="str">
        <f>IFERROR(__xludf.DUMMYFUNCTION("""COMPUTED_VALUE"""),"-")</f>
        <v>-</v>
      </c>
      <c r="D10" s="25"/>
      <c r="E10" s="19"/>
    </row>
    <row r="11" ht="15.0" customHeight="1">
      <c r="A11" s="20"/>
      <c r="B11" s="25" t="str">
        <f>IFERROR(__xludf.DUMMYFUNCTION("""COMPUTED_VALUE"""),"NJA_Cbt_Std_Turn_R_45_Loop")</f>
        <v>NJA_Cbt_Std_Turn_R_45_Loop</v>
      </c>
      <c r="C11" s="26" t="str">
        <f>IFERROR(__xludf.DUMMYFUNCTION("""COMPUTED_VALUE"""),"-")</f>
        <v>-</v>
      </c>
      <c r="D11" s="25"/>
      <c r="E11" s="19"/>
    </row>
    <row r="12" ht="15.0" customHeight="1">
      <c r="A12" s="20"/>
      <c r="B12" s="21" t="str">
        <f>IFERROR(__xludf.DUMMYFUNCTION("""COMPUTED_VALUE"""),"NJA_Cbt_Stand_L_90")</f>
        <v>NJA_Cbt_Stand_L_90</v>
      </c>
      <c r="C12" s="22" t="str">
        <f>IFERROR(__xludf.DUMMYFUNCTION("""COMPUTED_VALUE"""),"-")</f>
        <v>-</v>
      </c>
      <c r="D12" s="27"/>
      <c r="E12" s="19"/>
    </row>
    <row r="13" ht="15.0" customHeight="1">
      <c r="A13" s="20"/>
      <c r="B13" s="21" t="str">
        <f>IFERROR(__xludf.DUMMYFUNCTION("""COMPUTED_VALUE"""),"NJA_Cbt_Stand_R_90")</f>
        <v>NJA_Cbt_Stand_R_90</v>
      </c>
      <c r="C13" s="22" t="str">
        <f>IFERROR(__xludf.DUMMYFUNCTION("""COMPUTED_VALUE"""),"-")</f>
        <v>-</v>
      </c>
      <c r="D13" s="27"/>
      <c r="E13" s="19"/>
    </row>
    <row r="14" ht="15.0" customHeight="1">
      <c r="A14" s="20"/>
      <c r="B14" s="21" t="str">
        <f>IFERROR(__xludf.DUMMYFUNCTION("""COMPUTED_VALUE"""),"NJA_Cbt_Stand_R_180")</f>
        <v>NJA_Cbt_Stand_R_180</v>
      </c>
      <c r="C14" s="22" t="str">
        <f>IFERROR(__xludf.DUMMYFUNCTION("""COMPUTED_VALUE"""),"-")</f>
        <v>-</v>
      </c>
      <c r="D14" s="27"/>
      <c r="E14" s="19"/>
    </row>
    <row r="15" ht="15.0" customHeight="1">
      <c r="A15" s="20"/>
      <c r="B15" s="25" t="str">
        <f>IFERROR(__xludf.DUMMYFUNCTION("""COMPUTED_VALUE"""),"NJA_Rlx_Stand_Fidget_V1")</f>
        <v>NJA_Rlx_Stand_Fidget_V1</v>
      </c>
      <c r="C15" s="26" t="str">
        <f>IFERROR(__xludf.DUMMYFUNCTION("""COMPUTED_VALUE"""),"-")</f>
        <v>-</v>
      </c>
      <c r="D15" s="25"/>
      <c r="E15" s="19"/>
    </row>
    <row r="16" ht="15.0" customHeight="1">
      <c r="A16" s="20"/>
      <c r="B16" s="25" t="str">
        <f>IFERROR(__xludf.DUMMYFUNCTION("""COMPUTED_VALUE"""),"NJA_Rlx_Stand_Fidget_V2")</f>
        <v>NJA_Rlx_Stand_Fidget_V2</v>
      </c>
      <c r="C16" s="26" t="str">
        <f>IFERROR(__xludf.DUMMYFUNCTION("""COMPUTED_VALUE"""),"-")</f>
        <v>-</v>
      </c>
      <c r="D16" s="25"/>
      <c r="E16" s="19"/>
    </row>
    <row r="17" ht="15.0" customHeight="1">
      <c r="A17" s="20"/>
      <c r="B17" s="25" t="str">
        <f>IFERROR(__xludf.DUMMYFUNCTION("""COMPUTED_VALUE"""),"NJA_Rlx_Stand_Fidget_V3")</f>
        <v>NJA_Rlx_Stand_Fidget_V3</v>
      </c>
      <c r="C17" s="26" t="str">
        <f>IFERROR(__xludf.DUMMYFUNCTION("""COMPUTED_VALUE"""),"-")</f>
        <v>-</v>
      </c>
      <c r="D17" s="25"/>
      <c r="E17" s="19"/>
    </row>
    <row r="18" ht="15.0" customHeight="1">
      <c r="A18" s="20"/>
      <c r="B18" s="25" t="str">
        <f>IFERROR(__xludf.DUMMYFUNCTION("""COMPUTED_VALUE"""),"NJA_Rlx_Stand_Fidget_V4")</f>
        <v>NJA_Rlx_Stand_Fidget_V4</v>
      </c>
      <c r="C18" s="26" t="str">
        <f>IFERROR(__xludf.DUMMYFUNCTION("""COMPUTED_VALUE"""),"-")</f>
        <v>-</v>
      </c>
      <c r="D18" s="25"/>
      <c r="E18" s="19"/>
    </row>
    <row r="19" ht="15.0" customHeight="1">
      <c r="A19" s="20"/>
      <c r="B19" s="17" t="str">
        <f>IFERROR(__xludf.DUMMYFUNCTION("""COMPUTED_VALUE"""),"CROUCHING")</f>
        <v>CROUCHING</v>
      </c>
      <c r="C19" s="18"/>
      <c r="D19" s="18"/>
      <c r="E19" s="19"/>
    </row>
    <row r="20" ht="15.0" customHeight="1">
      <c r="A20" s="20"/>
      <c r="B20" s="25" t="str">
        <f>IFERROR(__xludf.DUMMYFUNCTION("""COMPUTED_VALUE"""),"NJA_Cbt_Crouch_Idle")</f>
        <v>NJA_Cbt_Crouch_Idle</v>
      </c>
      <c r="C20" s="26" t="str">
        <f>IFERROR(__xludf.DUMMYFUNCTION("""COMPUTED_VALUE"""),"-")</f>
        <v>-</v>
      </c>
      <c r="D20" s="25"/>
      <c r="E20" s="19"/>
    </row>
    <row r="21" ht="15.0" customHeight="1">
      <c r="A21" s="20"/>
      <c r="B21" s="25" t="str">
        <f>IFERROR(__xludf.DUMMYFUNCTION("""COMPUTED_VALUE"""),"NJA_Cbt_Stand_To_Crouch")</f>
        <v>NJA_Cbt_Stand_To_Crouch</v>
      </c>
      <c r="C21" s="26" t="str">
        <f>IFERROR(__xludf.DUMMYFUNCTION("""COMPUTED_VALUE"""),"-")</f>
        <v>-</v>
      </c>
      <c r="D21" s="25"/>
      <c r="E21" s="19"/>
    </row>
    <row r="22" ht="15.0" customHeight="1">
      <c r="A22" s="20"/>
      <c r="B22" s="25" t="str">
        <f>IFERROR(__xludf.DUMMYFUNCTION("""COMPUTED_VALUE"""),"NJA_Cbt_Crouch_To_Stand")</f>
        <v>NJA_Cbt_Crouch_To_Stand</v>
      </c>
      <c r="C22" s="26" t="str">
        <f>IFERROR(__xludf.DUMMYFUNCTION("""COMPUTED_VALUE"""),"-")</f>
        <v>-</v>
      </c>
      <c r="D22" s="25"/>
      <c r="E22" s="19"/>
    </row>
    <row r="23" ht="15.0" customHeight="1">
      <c r="A23" s="20"/>
      <c r="B23" s="25" t="str">
        <f>IFERROR(__xludf.DUMMYFUNCTION("""COMPUTED_VALUE"""),"NJA_Cbt_Crouch_Turn_L_45_Loop")</f>
        <v>NJA_Cbt_Crouch_Turn_L_45_Loop</v>
      </c>
      <c r="C23" s="26" t="str">
        <f>IFERROR(__xludf.DUMMYFUNCTION("""COMPUTED_VALUE"""),"-")</f>
        <v>-</v>
      </c>
      <c r="D23" s="25"/>
      <c r="E23" s="19"/>
    </row>
    <row r="24" ht="15.0" customHeight="1">
      <c r="A24" s="20"/>
      <c r="B24" s="25" t="str">
        <f>IFERROR(__xludf.DUMMYFUNCTION("""COMPUTED_VALUE"""),"NJA_Cbt_Crouch_Turn_R_45_Loop")</f>
        <v>NJA_Cbt_Crouch_Turn_R_45_Loop</v>
      </c>
      <c r="C24" s="26" t="str">
        <f>IFERROR(__xludf.DUMMYFUNCTION("""COMPUTED_VALUE"""),"-")</f>
        <v>-</v>
      </c>
      <c r="D24" s="25"/>
      <c r="E24" s="19"/>
    </row>
    <row r="25" ht="15.0" customHeight="1">
      <c r="A25" s="20"/>
      <c r="B25" s="25" t="str">
        <f>IFERROR(__xludf.DUMMYFUNCTION("""COMPUTED_VALUE"""),"NJA_Cbt_CrouchWalk_B_Loop")</f>
        <v>NJA_Cbt_CrouchWalk_B_Loop</v>
      </c>
      <c r="C25" s="26" t="str">
        <f>IFERROR(__xludf.DUMMYFUNCTION("""COMPUTED_VALUE"""),"-")</f>
        <v>-</v>
      </c>
      <c r="D25" s="25"/>
      <c r="E25" s="19"/>
    </row>
    <row r="26" ht="15.0" customHeight="1">
      <c r="A26" s="20"/>
      <c r="B26" s="25" t="str">
        <f>IFERROR(__xludf.DUMMYFUNCTION("""COMPUTED_VALUE"""),"NJA_Cbt_CrouchWalk_F_Loop")</f>
        <v>NJA_Cbt_CrouchWalk_F_Loop</v>
      </c>
      <c r="C26" s="26" t="str">
        <f>IFERROR(__xludf.DUMMYFUNCTION("""COMPUTED_VALUE"""),"-")</f>
        <v>-</v>
      </c>
      <c r="D26" s="25"/>
      <c r="E26" s="19"/>
    </row>
    <row r="27" ht="15.0" customHeight="1">
      <c r="A27" s="20"/>
      <c r="B27" s="25" t="str">
        <f>IFERROR(__xludf.DUMMYFUNCTION("""COMPUTED_VALUE"""),"NJA_Cbt_CrouchWalk_L_Loop")</f>
        <v>NJA_Cbt_CrouchWalk_L_Loop</v>
      </c>
      <c r="C27" s="26" t="str">
        <f>IFERROR(__xludf.DUMMYFUNCTION("""COMPUTED_VALUE"""),"-")</f>
        <v>-</v>
      </c>
      <c r="D27" s="25"/>
      <c r="E27" s="19"/>
    </row>
    <row r="28" ht="15.0" customHeight="1">
      <c r="A28" s="20"/>
      <c r="B28" s="25" t="str">
        <f>IFERROR(__xludf.DUMMYFUNCTION("""COMPUTED_VALUE"""),"NJA_Cbt_CrouchWalk_L_BkPd_Loop")</f>
        <v>NJA_Cbt_CrouchWalk_L_BkPd_Loop</v>
      </c>
      <c r="C28" s="26" t="str">
        <f>IFERROR(__xludf.DUMMYFUNCTION("""COMPUTED_VALUE"""),"-")</f>
        <v>-</v>
      </c>
      <c r="D28" s="25"/>
      <c r="E28" s="19"/>
    </row>
    <row r="29" ht="15.0" customHeight="1">
      <c r="A29" s="20"/>
      <c r="B29" s="25" t="str">
        <f>IFERROR(__xludf.DUMMYFUNCTION("""COMPUTED_VALUE"""),"NJA_Cbt_CrouchWalk_R_Loop")</f>
        <v>NJA_Cbt_CrouchWalk_R_Loop</v>
      </c>
      <c r="C29" s="26" t="str">
        <f>IFERROR(__xludf.DUMMYFUNCTION("""COMPUTED_VALUE"""),"-")</f>
        <v>-</v>
      </c>
      <c r="D29" s="25"/>
      <c r="E29" s="19"/>
    </row>
    <row r="30" ht="15.0" customHeight="1">
      <c r="A30" s="20"/>
      <c r="B30" s="25" t="str">
        <f>IFERROR(__xludf.DUMMYFUNCTION("""COMPUTED_VALUE"""),"NJA_Cbt_CrouchWalk_R_BkPd_Loop")</f>
        <v>NJA_Cbt_CrouchWalk_R_BkPd_Loop</v>
      </c>
      <c r="C30" s="26" t="str">
        <f>IFERROR(__xludf.DUMMYFUNCTION("""COMPUTED_VALUE"""),"-")</f>
        <v>-</v>
      </c>
      <c r="D30" s="25"/>
      <c r="E30" s="19"/>
    </row>
    <row r="31" ht="15.0" customHeight="1">
      <c r="A31" s="20"/>
      <c r="B31" s="28" t="str">
        <f>IFERROR(__xludf.DUMMYFUNCTION("""COMPUTED_VALUE"""),"JOGS, TURNS, JUMPS")</f>
        <v>JOGS, TURNS, JUMPS</v>
      </c>
      <c r="C31" s="29"/>
      <c r="D31" s="30"/>
      <c r="E31" s="19"/>
    </row>
    <row r="32" ht="15.0" customHeight="1">
      <c r="A32" s="20"/>
      <c r="B32" s="25" t="str">
        <f>IFERROR(__xludf.DUMMYFUNCTION("""COMPUTED_VALUE"""),"NJA_Cbt_Jog_Forward_Loop")</f>
        <v>NJA_Cbt_Jog_Forward_Loop</v>
      </c>
      <c r="C32" s="26" t="str">
        <f>IFERROR(__xludf.DUMMYFUNCTION("""COMPUTED_VALUE"""),"-")</f>
        <v>-</v>
      </c>
      <c r="D32" s="25" t="str">
        <f>IFERROR(__xludf.DUMMYFUNCTION("""COMPUTED_VALUE"""),"346.86 cm/sec")</f>
        <v>346.86 cm/sec</v>
      </c>
      <c r="E32" s="19"/>
    </row>
    <row r="33" ht="15.0" customHeight="1">
      <c r="A33" s="20"/>
      <c r="B33" s="25" t="str">
        <f>IFERROR(__xludf.DUMMYFUNCTION("""COMPUTED_VALUE"""),"NJA_Cbt_Jog_Back_Loop")</f>
        <v>NJA_Cbt_Jog_Back_Loop</v>
      </c>
      <c r="C33" s="26" t="str">
        <f>IFERROR(__xludf.DUMMYFUNCTION("""COMPUTED_VALUE"""),"-")</f>
        <v>-</v>
      </c>
      <c r="D33" s="25" t="str">
        <f>IFERROR(__xludf.DUMMYFUNCTION("""COMPUTED_VALUE"""),"-252.51 cm/sec")</f>
        <v>-252.51 cm/sec</v>
      </c>
      <c r="E33" s="19"/>
    </row>
    <row r="34" ht="15.0" customHeight="1">
      <c r="A34" s="20"/>
      <c r="B34" s="25" t="str">
        <f>IFERROR(__xludf.DUMMYFUNCTION("""COMPUTED_VALUE"""),"NJA_Cbt_Jog_Left_Loop")</f>
        <v>NJA_Cbt_Jog_Left_Loop</v>
      </c>
      <c r="C34" s="26" t="str">
        <f>IFERROR(__xludf.DUMMYFUNCTION("""COMPUTED_VALUE"""),"-")</f>
        <v>-</v>
      </c>
      <c r="D34" s="25" t="str">
        <f>IFERROR(__xludf.DUMMYFUNCTION("""COMPUTED_VALUE"""),"339.58 cm/sec")</f>
        <v>339.58 cm/sec</v>
      </c>
      <c r="E34" s="19"/>
    </row>
    <row r="35" ht="15.0" customHeight="1">
      <c r="A35" s="20"/>
      <c r="B35" s="25" t="str">
        <f>IFERROR(__xludf.DUMMYFUNCTION("""COMPUTED_VALUE"""),"NJA_Cbt_Jog_Left_BkPd_Loop")</f>
        <v>NJA_Cbt_Jog_Left_BkPd_Loop</v>
      </c>
      <c r="C35" s="26" t="str">
        <f>IFERROR(__xludf.DUMMYFUNCTION("""COMPUTED_VALUE"""),"-")</f>
        <v>-</v>
      </c>
      <c r="D35" s="25" t="str">
        <f>IFERROR(__xludf.DUMMYFUNCTION("""COMPUTED_VALUE"""),"339.58 cm/sec")</f>
        <v>339.58 cm/sec</v>
      </c>
      <c r="E35" s="19"/>
    </row>
    <row r="36" ht="15.0" customHeight="1">
      <c r="A36" s="20"/>
      <c r="B36" s="25" t="str">
        <f>IFERROR(__xludf.DUMMYFUNCTION("""COMPUTED_VALUE"""),"NJA_Cbt_Jog_Right_Loop")</f>
        <v>NJA_Cbt_Jog_Right_Loop</v>
      </c>
      <c r="C36" s="26" t="str">
        <f>IFERROR(__xludf.DUMMYFUNCTION("""COMPUTED_VALUE"""),"-")</f>
        <v>-</v>
      </c>
      <c r="D36" s="25" t="str">
        <f>IFERROR(__xludf.DUMMYFUNCTION("""COMPUTED_VALUE"""),"-339.58 cm/sec")</f>
        <v>-339.58 cm/sec</v>
      </c>
      <c r="E36" s="19"/>
    </row>
    <row r="37" ht="15.0" customHeight="1">
      <c r="A37" s="20"/>
      <c r="B37" s="25" t="str">
        <f>IFERROR(__xludf.DUMMYFUNCTION("""COMPUTED_VALUE"""),"NJA_Cbt_Jog_Right_BkPd_Loop")</f>
        <v>NJA_Cbt_Jog_Right_BkPd_Loop</v>
      </c>
      <c r="C37" s="26" t="str">
        <f>IFERROR(__xludf.DUMMYFUNCTION("""COMPUTED_VALUE"""),"-")</f>
        <v>-</v>
      </c>
      <c r="D37" s="25" t="str">
        <f>IFERROR(__xludf.DUMMYFUNCTION("""COMPUTED_VALUE"""),"-339.58 cm/sec")</f>
        <v>-339.58 cm/sec</v>
      </c>
      <c r="E37" s="19"/>
    </row>
    <row r="38" ht="15.0" customHeight="1">
      <c r="A38" s="20"/>
      <c r="B38" s="28" t="str">
        <f>IFERROR(__xludf.DUMMYFUNCTION("""COMPUTED_VALUE"""),"WALKS, TURNS, JUMPS")</f>
        <v>WALKS, TURNS, JUMPS</v>
      </c>
      <c r="C38" s="29"/>
      <c r="D38" s="30"/>
      <c r="E38" s="19"/>
    </row>
    <row r="39" ht="15.0" customHeight="1">
      <c r="A39" s="20"/>
      <c r="B39" s="25" t="str">
        <f>IFERROR(__xludf.DUMMYFUNCTION("""COMPUTED_VALUE"""),"NJA_Cbt_Walk_Forward_Loop")</f>
        <v>NJA_Cbt_Walk_Forward_Loop</v>
      </c>
      <c r="C39" s="26" t="str">
        <f>IFERROR(__xludf.DUMMYFUNCTION("""COMPUTED_VALUE"""),"-")</f>
        <v>-</v>
      </c>
      <c r="D39" s="25" t="str">
        <f>IFERROR(__xludf.DUMMYFUNCTION("""COMPUTED_VALUE"""),"133.10 cm/sec")</f>
        <v>133.10 cm/sec</v>
      </c>
      <c r="E39" s="19"/>
    </row>
    <row r="40" ht="15.0" customHeight="1">
      <c r="A40" s="20"/>
      <c r="B40" s="25" t="str">
        <f>IFERROR(__xludf.DUMMYFUNCTION("""COMPUTED_VALUE"""),"NJA_Cbt_Walk_Back_Loop")</f>
        <v>NJA_Cbt_Walk_Back_Loop</v>
      </c>
      <c r="C40" s="26" t="str">
        <f>IFERROR(__xludf.DUMMYFUNCTION("""COMPUTED_VALUE"""),"-")</f>
        <v>-</v>
      </c>
      <c r="D40" s="25" t="str">
        <f>IFERROR(__xludf.DUMMYFUNCTION("""COMPUTED_VALUE"""),"-110.36 cm/sec")</f>
        <v>-110.36 cm/sec</v>
      </c>
      <c r="E40" s="19"/>
    </row>
    <row r="41" ht="15.0" customHeight="1">
      <c r="A41" s="20"/>
      <c r="B41" s="25" t="str">
        <f>IFERROR(__xludf.DUMMYFUNCTION("""COMPUTED_VALUE"""),"NJA_Cbt_Walk_Left_Loop")</f>
        <v>NJA_Cbt_Walk_Left_Loop</v>
      </c>
      <c r="C41" s="26" t="str">
        <f>IFERROR(__xludf.DUMMYFUNCTION("""COMPUTED_VALUE"""),"-")</f>
        <v>-</v>
      </c>
      <c r="D41" s="25" t="str">
        <f>IFERROR(__xludf.DUMMYFUNCTION("""COMPUTED_VALUE"""),"116.06 cm/sec")</f>
        <v>116.06 cm/sec</v>
      </c>
      <c r="E41" s="19"/>
    </row>
    <row r="42" ht="15.0" customHeight="1">
      <c r="A42" s="20"/>
      <c r="B42" s="25" t="str">
        <f>IFERROR(__xludf.DUMMYFUNCTION("""COMPUTED_VALUE"""),"NJA_Cbt_Walk_Left_BkPd_Loop")</f>
        <v>NJA_Cbt_Walk_Left_BkPd_Loop</v>
      </c>
      <c r="C42" s="26" t="str">
        <f>IFERROR(__xludf.DUMMYFUNCTION("""COMPUTED_VALUE"""),"-")</f>
        <v>-</v>
      </c>
      <c r="D42" s="25" t="str">
        <f>IFERROR(__xludf.DUMMYFUNCTION("""COMPUTED_VALUE"""),"116.06 cm/sec")</f>
        <v>116.06 cm/sec</v>
      </c>
      <c r="E42" s="19"/>
    </row>
    <row r="43" ht="15.0" customHeight="1">
      <c r="A43" s="20"/>
      <c r="B43" s="25" t="str">
        <f>IFERROR(__xludf.DUMMYFUNCTION("""COMPUTED_VALUE"""),"NJA_Cbt_Walk_Right_Loop")</f>
        <v>NJA_Cbt_Walk_Right_Loop</v>
      </c>
      <c r="C43" s="26" t="str">
        <f>IFERROR(__xludf.DUMMYFUNCTION("""COMPUTED_VALUE"""),"-")</f>
        <v>-</v>
      </c>
      <c r="D43" s="25" t="str">
        <f>IFERROR(__xludf.DUMMYFUNCTION("""COMPUTED_VALUE"""),"-150.05 cm/sec")</f>
        <v>-150.05 cm/sec</v>
      </c>
      <c r="E43" s="19"/>
    </row>
    <row r="44" ht="15.0" customHeight="1">
      <c r="A44" s="20"/>
      <c r="B44" s="25" t="str">
        <f>IFERROR(__xludf.DUMMYFUNCTION("""COMPUTED_VALUE"""),"NJA_Cbt_Walk_Right_BkPd_Loop")</f>
        <v>NJA_Cbt_Walk_Right_BkPd_Loop</v>
      </c>
      <c r="C44" s="26" t="str">
        <f>IFERROR(__xludf.DUMMYFUNCTION("""COMPUTED_VALUE"""),"-")</f>
        <v>-</v>
      </c>
      <c r="D44" s="25" t="str">
        <f>IFERROR(__xludf.DUMMYFUNCTION("""COMPUTED_VALUE"""),"-150.05 cm/sec")</f>
        <v>-150.05 cm/sec</v>
      </c>
      <c r="E44" s="19"/>
    </row>
    <row r="45" ht="15.0" customHeight="1">
      <c r="A45" s="20"/>
      <c r="B45" s="28" t="str">
        <f>IFERROR(__xludf.DUMMYFUNCTION("""COMPUTED_VALUE"""),"JUMPS, STEPS")</f>
        <v>JUMPS, STEPS</v>
      </c>
      <c r="C45" s="30"/>
      <c r="D45" s="30"/>
      <c r="E45" s="19"/>
    </row>
    <row r="46" ht="15.0" customHeight="1">
      <c r="A46" s="20"/>
      <c r="B46" s="21" t="str">
        <f>IFERROR(__xludf.DUMMYFUNCTION("""COMPUTED_VALUE"""),"NJA_Cbt_Jump")</f>
        <v>NJA_Cbt_Jump</v>
      </c>
      <c r="C46" s="22" t="str">
        <f>IFERROR(__xludf.DUMMYFUNCTION("""COMPUTED_VALUE"""),"-")</f>
        <v>-</v>
      </c>
      <c r="D46" s="23"/>
      <c r="E46" s="19"/>
    </row>
    <row r="47" ht="15.0" customHeight="1">
      <c r="A47" s="20"/>
      <c r="B47" s="21" t="str">
        <f>IFERROR(__xludf.DUMMYFUNCTION("""COMPUTED_VALUE"""),"NJA_Cbt_Jump_TakeOff_IPC")</f>
        <v>NJA_Cbt_Jump_TakeOff_IPC</v>
      </c>
      <c r="C47" s="22" t="str">
        <f>IFERROR(__xludf.DUMMYFUNCTION("""COMPUTED_VALUE"""),"-")</f>
        <v>-</v>
      </c>
      <c r="D47" s="25" t="str">
        <f>IFERROR(__xludf.DUMMYFUNCTION("""COMPUTED_VALUE"""),"Split Jump takeoff")</f>
        <v>Split Jump takeoff</v>
      </c>
      <c r="E47" s="19"/>
    </row>
    <row r="48" ht="15.0" customHeight="1">
      <c r="A48" s="20"/>
      <c r="B48" s="21" t="str">
        <f>IFERROR(__xludf.DUMMYFUNCTION("""COMPUTED_VALUE"""),"NJA_Cbt_Jump_Air_Loop_IPC")</f>
        <v>NJA_Cbt_Jump_Air_Loop_IPC</v>
      </c>
      <c r="C48" s="22" t="str">
        <f>IFERROR(__xludf.DUMMYFUNCTION("""COMPUTED_VALUE"""),"-")</f>
        <v>-</v>
      </c>
      <c r="D48" s="25" t="str">
        <f>IFERROR(__xludf.DUMMYFUNCTION("""COMPUTED_VALUE"""),"Split Jump loop while in air")</f>
        <v>Split Jump loop while in air</v>
      </c>
      <c r="E48" s="19"/>
    </row>
    <row r="49" ht="15.0" customHeight="1">
      <c r="A49" s="20"/>
      <c r="B49" s="21" t="str">
        <f>IFERROR(__xludf.DUMMYFUNCTION("""COMPUTED_VALUE"""),"NJA_Cbt_Jump_Landing_IPC")</f>
        <v>NJA_Cbt_Jump_Landing_IPC</v>
      </c>
      <c r="C49" s="22" t="str">
        <f>IFERROR(__xludf.DUMMYFUNCTION("""COMPUTED_VALUE"""),"-")</f>
        <v>-</v>
      </c>
      <c r="D49" s="25" t="str">
        <f>IFERROR(__xludf.DUMMYFUNCTION("""COMPUTED_VALUE"""),"Split Jump landing")</f>
        <v>Split Jump landing</v>
      </c>
      <c r="E49" s="19"/>
    </row>
    <row r="50" ht="15.0" customHeight="1">
      <c r="A50" s="20"/>
      <c r="B50" s="21" t="str">
        <f>IFERROR(__xludf.DUMMYFUNCTION("""COMPUTED_VALUE"""),"NJA_Cbt_Std_Jump_Forward")</f>
        <v>NJA_Cbt_Std_Jump_Forward</v>
      </c>
      <c r="C50" s="22" t="str">
        <f>IFERROR(__xludf.DUMMYFUNCTION("""COMPUTED_VALUE"""),"-")</f>
        <v>-</v>
      </c>
      <c r="D50" s="24"/>
      <c r="E50" s="19"/>
    </row>
    <row r="51" ht="15.0" customHeight="1">
      <c r="A51" s="20"/>
      <c r="B51" s="21" t="str">
        <f>IFERROR(__xludf.DUMMYFUNCTION("""COMPUTED_VALUE"""),"NJA_Cbt_Std_Jump_Backward")</f>
        <v>NJA_Cbt_Std_Jump_Backward</v>
      </c>
      <c r="C51" s="22" t="str">
        <f>IFERROR(__xludf.DUMMYFUNCTION("""COMPUTED_VALUE"""),"-")</f>
        <v>-</v>
      </c>
      <c r="D51" s="23"/>
      <c r="E51" s="19"/>
    </row>
    <row r="52" ht="15.0" customHeight="1">
      <c r="A52" s="20"/>
      <c r="B52" s="21" t="str">
        <f>IFERROR(__xludf.DUMMYFUNCTION("""COMPUTED_VALUE"""),"NJA_Cbt_Std_Jump_Left")</f>
        <v>NJA_Cbt_Std_Jump_Left</v>
      </c>
      <c r="C52" s="22" t="str">
        <f>IFERROR(__xludf.DUMMYFUNCTION("""COMPUTED_VALUE"""),"-")</f>
        <v>-</v>
      </c>
      <c r="D52" s="24"/>
      <c r="E52" s="19"/>
    </row>
    <row r="53" ht="15.0" customHeight="1">
      <c r="A53" s="20"/>
      <c r="B53" s="21" t="str">
        <f>IFERROR(__xludf.DUMMYFUNCTION("""COMPUTED_VALUE"""),"NJA_Cbt_Std_Jump_Right")</f>
        <v>NJA_Cbt_Std_Jump_Right</v>
      </c>
      <c r="C53" s="22" t="str">
        <f>IFERROR(__xludf.DUMMYFUNCTION("""COMPUTED_VALUE"""),"-")</f>
        <v>-</v>
      </c>
      <c r="D53" s="23"/>
      <c r="E53" s="19"/>
    </row>
    <row r="54" ht="15.0" customHeight="1">
      <c r="A54" s="20"/>
      <c r="B54" s="21" t="str">
        <f>IFERROR(__xludf.DUMMYFUNCTION("""COMPUTED_VALUE"""),"NJA_Cbt_Std_Step_Back")</f>
        <v>NJA_Cbt_Std_Step_Back</v>
      </c>
      <c r="C54" s="22" t="str">
        <f>IFERROR(__xludf.DUMMYFUNCTION("""COMPUTED_VALUE"""),"-")</f>
        <v>-</v>
      </c>
      <c r="D54" s="23"/>
      <c r="E54" s="19"/>
    </row>
    <row r="55" ht="15.0" customHeight="1">
      <c r="A55" s="20"/>
      <c r="B55" s="21" t="str">
        <f>IFERROR(__xludf.DUMMYFUNCTION("""COMPUTED_VALUE"""),"NJA_Cbt_Std_Step_Fwd")</f>
        <v>NJA_Cbt_Std_Step_Fwd</v>
      </c>
      <c r="C55" s="22" t="str">
        <f>IFERROR(__xludf.DUMMYFUNCTION("""COMPUTED_VALUE"""),"-")</f>
        <v>-</v>
      </c>
      <c r="D55" s="23"/>
      <c r="E55" s="19"/>
    </row>
    <row r="56" ht="15.0" customHeight="1">
      <c r="A56" s="20"/>
      <c r="B56" s="21" t="str">
        <f>IFERROR(__xludf.DUMMYFUNCTION("""COMPUTED_VALUE"""),"NJA_Cbt_Std_Step_Left")</f>
        <v>NJA_Cbt_Std_Step_Left</v>
      </c>
      <c r="C56" s="22" t="str">
        <f>IFERROR(__xludf.DUMMYFUNCTION("""COMPUTED_VALUE"""),"-")</f>
        <v>-</v>
      </c>
      <c r="D56" s="23"/>
      <c r="E56" s="19"/>
    </row>
    <row r="57" ht="15.0" customHeight="1">
      <c r="A57" s="20"/>
      <c r="B57" s="21" t="str">
        <f>IFERROR(__xludf.DUMMYFUNCTION("""COMPUTED_VALUE"""),"NJA_Cbt_Std_Step_Right")</f>
        <v>NJA_Cbt_Std_Step_Right</v>
      </c>
      <c r="C57" s="22" t="str">
        <f>IFERROR(__xludf.DUMMYFUNCTION("""COMPUTED_VALUE"""),"-")</f>
        <v>-</v>
      </c>
      <c r="D57" s="27"/>
      <c r="E57" s="19"/>
    </row>
    <row r="58" ht="15.0" customHeight="1">
      <c r="A58" s="20"/>
      <c r="B58" s="28" t="str">
        <f>IFERROR(__xludf.DUMMYFUNCTION("""COMPUTED_VALUE"""),"RUNS, TURNS, JUMPS")</f>
        <v>RUNS, TURNS, JUMPS</v>
      </c>
      <c r="C58" s="30"/>
      <c r="D58" s="30"/>
      <c r="E58" s="19"/>
    </row>
    <row r="59" ht="15.0" customHeight="1">
      <c r="A59" s="20"/>
      <c r="B59" s="25" t="str">
        <f>IFERROR(__xludf.DUMMYFUNCTION("""COMPUTED_VALUE"""),"NJA_Cbt_Run_Forward_Loop")</f>
        <v>NJA_Cbt_Run_Forward_Loop</v>
      </c>
      <c r="C59" s="26" t="str">
        <f>IFERROR(__xludf.DUMMYFUNCTION("""COMPUTED_VALUE"""),"-")</f>
        <v>-</v>
      </c>
      <c r="D59" s="25" t="str">
        <f>IFERROR(__xludf.DUMMYFUNCTION("""COMPUTED_VALUE"""),"545.17 cm/sec")</f>
        <v>545.17 cm/sec</v>
      </c>
      <c r="E59" s="19"/>
    </row>
    <row r="60" ht="15.0" customHeight="1">
      <c r="A60" s="20"/>
      <c r="B60" s="25" t="str">
        <f>IFERROR(__xludf.DUMMYFUNCTION("""COMPUTED_VALUE"""),"NJA_Cbt_Run_Back_Loop")</f>
        <v>NJA_Cbt_Run_Back_Loop</v>
      </c>
      <c r="C60" s="26" t="str">
        <f>IFERROR(__xludf.DUMMYFUNCTION("""COMPUTED_VALUE"""),"-")</f>
        <v>-</v>
      </c>
      <c r="D60" s="25" t="str">
        <f>IFERROR(__xludf.DUMMYFUNCTION("""COMPUTED_VALUE"""),"-493.54 cm/sec")</f>
        <v>-493.54 cm/sec</v>
      </c>
      <c r="E60" s="19"/>
    </row>
    <row r="61" ht="15.0" customHeight="1">
      <c r="A61" s="20"/>
      <c r="B61" s="25" t="str">
        <f>IFERROR(__xludf.DUMMYFUNCTION("""COMPUTED_VALUE"""),"NJA_Cbt_Run_Left_Loop")</f>
        <v>NJA_Cbt_Run_Left_Loop</v>
      </c>
      <c r="C61" s="26" t="str">
        <f>IFERROR(__xludf.DUMMYFUNCTION("""COMPUTED_VALUE"""),"-")</f>
        <v>-</v>
      </c>
      <c r="D61" s="25" t="str">
        <f>IFERROR(__xludf.DUMMYFUNCTION("""COMPUTED_VALUE"""),"493.54 cm/sec")</f>
        <v>493.54 cm/sec</v>
      </c>
      <c r="E61" s="19"/>
    </row>
    <row r="62" ht="15.0" customHeight="1">
      <c r="A62" s="20"/>
      <c r="B62" s="25" t="str">
        <f>IFERROR(__xludf.DUMMYFUNCTION("""COMPUTED_VALUE"""),"NJA_Cbt_Run_Left_BkPd_Loop")</f>
        <v>NJA_Cbt_Run_Left_BkPd_Loop</v>
      </c>
      <c r="C62" s="26" t="str">
        <f>IFERROR(__xludf.DUMMYFUNCTION("""COMPUTED_VALUE"""),"-")</f>
        <v>-</v>
      </c>
      <c r="D62" s="25" t="str">
        <f>IFERROR(__xludf.DUMMYFUNCTION("""COMPUTED_VALUE"""),"493.54 cm/sec")</f>
        <v>493.54 cm/sec</v>
      </c>
      <c r="E62" s="19"/>
    </row>
    <row r="63" ht="15.0" customHeight="1">
      <c r="A63" s="20"/>
      <c r="B63" s="25" t="str">
        <f>IFERROR(__xludf.DUMMYFUNCTION("""COMPUTED_VALUE"""),"NJA_Cbt_Run_Right_Loop")</f>
        <v>NJA_Cbt_Run_Right_Loop</v>
      </c>
      <c r="C63" s="26" t="str">
        <f>IFERROR(__xludf.DUMMYFUNCTION("""COMPUTED_VALUE"""),"-")</f>
        <v>-</v>
      </c>
      <c r="D63" s="25" t="str">
        <f>IFERROR(__xludf.DUMMYFUNCTION("""COMPUTED_VALUE"""),"-493.54 cm/sec")</f>
        <v>-493.54 cm/sec</v>
      </c>
      <c r="E63" s="19"/>
    </row>
    <row r="64" ht="15.0" customHeight="1">
      <c r="A64" s="20"/>
      <c r="B64" s="25" t="str">
        <f>IFERROR(__xludf.DUMMYFUNCTION("""COMPUTED_VALUE"""),"NJA_Cbt_Run_Right_BkPd_Loop")</f>
        <v>NJA_Cbt_Run_Right_BkPd_Loop</v>
      </c>
      <c r="C64" s="26" t="str">
        <f>IFERROR(__xludf.DUMMYFUNCTION("""COMPUTED_VALUE"""),"-")</f>
        <v>-</v>
      </c>
      <c r="D64" s="25" t="str">
        <f>IFERROR(__xludf.DUMMYFUNCTION("""COMPUTED_VALUE"""),"-493.54 cm/sec")</f>
        <v>-493.54 cm/sec</v>
      </c>
      <c r="E64" s="19"/>
    </row>
    <row r="65" ht="15.0" customHeight="1">
      <c r="A65" s="20"/>
      <c r="B65" s="28" t="str">
        <f>IFERROR(__xludf.DUMMYFUNCTION("""COMPUTED_VALUE"""),"KICKS, PUNCHES")</f>
        <v>KICKS, PUNCHES</v>
      </c>
      <c r="C65" s="31"/>
      <c r="D65" s="30"/>
      <c r="E65" s="19"/>
    </row>
    <row r="66" ht="15.0" customHeight="1">
      <c r="A66" s="20"/>
      <c r="B66" s="21" t="str">
        <f>IFERROR(__xludf.DUMMYFUNCTION("""COMPUTED_VALUE"""),"NJA_Kick_High_v1")</f>
        <v>NJA_Kick_High_v1</v>
      </c>
      <c r="C66" s="22" t="str">
        <f>IFERROR(__xludf.DUMMYFUNCTION("""COMPUTED_VALUE"""),"-")</f>
        <v>-</v>
      </c>
      <c r="D66" s="21" t="str">
        <f>IFERROR(__xludf.DUMMYFUNCTION("""COMPUTED_VALUE"""),"Kick Standing Left Foot High")</f>
        <v>Kick Standing Left Foot High</v>
      </c>
      <c r="E66" s="19"/>
    </row>
    <row r="67" ht="15.0" customHeight="1">
      <c r="A67" s="20"/>
      <c r="B67" s="21" t="str">
        <f>IFERROR(__xludf.DUMMYFUNCTION("""COMPUTED_VALUE"""),"NJA_Kick_Mid_v3")</f>
        <v>NJA_Kick_Mid_v3</v>
      </c>
      <c r="C67" s="22" t="str">
        <f>IFERROR(__xludf.DUMMYFUNCTION("""COMPUTED_VALUE"""),"-")</f>
        <v>-</v>
      </c>
      <c r="D67" s="21" t="str">
        <f>IFERROR(__xludf.DUMMYFUNCTION("""COMPUTED_VALUE"""),"Kick Right Foot Mid High 360 Spin")</f>
        <v>Kick Right Foot Mid High 360 Spin</v>
      </c>
      <c r="E67" s="19"/>
    </row>
    <row r="68" ht="15.0" customHeight="1">
      <c r="A68" s="20"/>
      <c r="B68" s="21" t="str">
        <f>IFERROR(__xludf.DUMMYFUNCTION("""COMPUTED_VALUE"""),"NJA_Kick_Low_v1")</f>
        <v>NJA_Kick_Low_v1</v>
      </c>
      <c r="C68" s="22" t="str">
        <f>IFERROR(__xludf.DUMMYFUNCTION("""COMPUTED_VALUE"""),"-")</f>
        <v>-</v>
      </c>
      <c r="D68" s="24" t="str">
        <f>IFERROR(__xludf.DUMMYFUNCTION("""COMPUTED_VALUE"""),"Kick Left Foot Low and advance Forward")</f>
        <v>Kick Left Foot Low and advance Forward</v>
      </c>
      <c r="E68" s="19"/>
    </row>
    <row r="69" ht="15.0" customHeight="1">
      <c r="A69" s="20"/>
      <c r="B69" s="21" t="str">
        <f>IFERROR(__xludf.DUMMYFUNCTION("""COMPUTED_VALUE"""),"NJA_Kick_Back_v1")</f>
        <v>NJA_Kick_Back_v1</v>
      </c>
      <c r="C69" s="22" t="str">
        <f>IFERROR(__xludf.DUMMYFUNCTION("""COMPUTED_VALUE"""),"-")</f>
        <v>-</v>
      </c>
      <c r="D69" s="21" t="str">
        <f>IFERROR(__xludf.DUMMYFUNCTION("""COMPUTED_VALUE"""),"Kick Back Mid and 180 reverse direction")</f>
        <v>Kick Back Mid and 180 reverse direction</v>
      </c>
      <c r="E69" s="19"/>
    </row>
    <row r="70" ht="15.0" customHeight="1">
      <c r="A70" s="20"/>
      <c r="B70" s="21" t="str">
        <f>IFERROR(__xludf.DUMMYFUNCTION("""COMPUTED_VALUE"""),"NJA_Punch_High_v2")</f>
        <v>NJA_Punch_High_v2</v>
      </c>
      <c r="C70" s="22" t="str">
        <f>IFERROR(__xludf.DUMMYFUNCTION("""COMPUTED_VALUE"""),"-")</f>
        <v>-</v>
      </c>
      <c r="D70" s="21" t="str">
        <f>IFERROR(__xludf.DUMMYFUNCTION("""COMPUTED_VALUE"""),"Punch High Right Fist")</f>
        <v>Punch High Right Fist</v>
      </c>
      <c r="E70" s="19"/>
    </row>
    <row r="71" ht="15.0" customHeight="1">
      <c r="A71" s="20"/>
      <c r="B71" s="21" t="str">
        <f>IFERROR(__xludf.DUMMYFUNCTION("""COMPUTED_VALUE"""),"NJA_Punch_Mid_v2")</f>
        <v>NJA_Punch_Mid_v2</v>
      </c>
      <c r="C71" s="22" t="str">
        <f>IFERROR(__xludf.DUMMYFUNCTION("""COMPUTED_VALUE"""),"-")</f>
        <v>-</v>
      </c>
      <c r="D71" s="21" t="str">
        <f>IFERROR(__xludf.DUMMYFUNCTION("""COMPUTED_VALUE"""),"Step Fwd/Return Punch Right Uppercut")</f>
        <v>Step Fwd/Return Punch Right Uppercut</v>
      </c>
      <c r="E71" s="19"/>
    </row>
    <row r="72" ht="15.0" customHeight="1">
      <c r="A72" s="20"/>
      <c r="B72" s="21" t="str">
        <f>IFERROR(__xludf.DUMMYFUNCTION("""COMPUTED_VALUE"""),"NJA_Punch_Mid_v3")</f>
        <v>NJA_Punch_Mid_v3</v>
      </c>
      <c r="C72" s="22" t="str">
        <f>IFERROR(__xludf.DUMMYFUNCTION("""COMPUTED_VALUE"""),"-")</f>
        <v>-</v>
      </c>
      <c r="D72" s="21" t="str">
        <f>IFERROR(__xludf.DUMMYFUNCTION("""COMPUTED_VALUE"""),"Step Fwd/Return Punch Right Fist")</f>
        <v>Step Fwd/Return Punch Right Fist</v>
      </c>
      <c r="E72" s="19"/>
    </row>
    <row r="73" ht="15.0" customHeight="1">
      <c r="A73" s="20"/>
      <c r="B73" s="21" t="str">
        <f>IFERROR(__xludf.DUMMYFUNCTION("""COMPUTED_VALUE"""),"NJA_Punch_Back_v1")</f>
        <v>NJA_Punch_Back_v1</v>
      </c>
      <c r="C73" s="22" t="str">
        <f>IFERROR(__xludf.DUMMYFUNCTION("""COMPUTED_VALUE"""),"-")</f>
        <v>-</v>
      </c>
      <c r="D73" s="21" t="str">
        <f>IFERROR(__xludf.DUMMYFUNCTION("""COMPUTED_VALUE"""),"Punch Back Right Elbow")</f>
        <v>Punch Back Right Elbow</v>
      </c>
      <c r="E73" s="19"/>
    </row>
    <row r="74" ht="15.0" customHeight="1">
      <c r="A74" s="20"/>
      <c r="B74" s="28" t="str">
        <f>IFERROR(__xludf.DUMMYFUNCTION("""COMPUTED_VALUE"""),"STAR THROW")</f>
        <v>STAR THROW</v>
      </c>
      <c r="C74" s="29"/>
      <c r="D74" s="30"/>
      <c r="E74" s="19"/>
    </row>
    <row r="75" ht="15.0" customHeight="1">
      <c r="A75" s="20"/>
      <c r="B75" s="25" t="str">
        <f>IFERROR(__xludf.DUMMYFUNCTION("""COMPUTED_VALUE"""),"NJA_Star_Throw_Fwd_Single")</f>
        <v>NJA_Star_Throw_Fwd_Single</v>
      </c>
      <c r="C75" s="26" t="str">
        <f>IFERROR(__xludf.DUMMYFUNCTION("""COMPUTED_VALUE"""),"-")</f>
        <v>-</v>
      </c>
      <c r="D75" s="25" t="str">
        <f>IFERROR(__xludf.DUMMYFUNCTION("""COMPUTED_VALUE"""),"Complete Single Fwd Throw")</f>
        <v>Complete Single Fwd Throw</v>
      </c>
      <c r="E75" s="19"/>
    </row>
    <row r="76" ht="15.0" customHeight="1">
      <c r="A76" s="20"/>
      <c r="B76" s="25" t="str">
        <f>IFERROR(__xludf.DUMMYFUNCTION("""COMPUTED_VALUE"""),"NJA_Star_Throw_Fwd_Start")</f>
        <v>NJA_Star_Throw_Fwd_Start</v>
      </c>
      <c r="C76" s="26" t="str">
        <f>IFERROR(__xludf.DUMMYFUNCTION("""COMPUTED_VALUE"""),"-")</f>
        <v>-</v>
      </c>
      <c r="D76" s="25" t="str">
        <f>IFERROR(__xludf.DUMMYFUNCTION("""COMPUTED_VALUE"""),"Throw Start to Loop Point")</f>
        <v>Throw Start to Loop Point</v>
      </c>
      <c r="E76" s="19"/>
    </row>
    <row r="77" ht="15.0" customHeight="1">
      <c r="A77" s="20"/>
      <c r="B77" s="25" t="str">
        <f>IFERROR(__xludf.DUMMYFUNCTION("""COMPUTED_VALUE"""),"NJA_Star_Throw_Fwd_Loop")</f>
        <v>NJA_Star_Throw_Fwd_Loop</v>
      </c>
      <c r="C77" s="26" t="str">
        <f>IFERROR(__xludf.DUMMYFUNCTION("""COMPUTED_VALUE"""),"-")</f>
        <v>-</v>
      </c>
      <c r="D77" s="25" t="str">
        <f>IFERROR(__xludf.DUMMYFUNCTION("""COMPUTED_VALUE"""),"Throwing Fast Loop")</f>
        <v>Throwing Fast Loop</v>
      </c>
      <c r="E77" s="19"/>
    </row>
    <row r="78" ht="15.0" customHeight="1">
      <c r="A78" s="20"/>
      <c r="B78" s="25" t="str">
        <f>IFERROR(__xludf.DUMMYFUNCTION("""COMPUTED_VALUE"""),"NJA_Star_Throw_Fwd_End")</f>
        <v>NJA_Star_Throw_Fwd_End</v>
      </c>
      <c r="C78" s="26" t="str">
        <f>IFERROR(__xludf.DUMMYFUNCTION("""COMPUTED_VALUE"""),"-")</f>
        <v>-</v>
      </c>
      <c r="D78" s="25" t="str">
        <f>IFERROR(__xludf.DUMMYFUNCTION("""COMPUTED_VALUE"""),"Throw Loop point Return to Cbt Stand")</f>
        <v>Throw Loop point Return to Cbt Stand</v>
      </c>
      <c r="E78" s="19"/>
    </row>
    <row r="79" ht="15.0" customHeight="1">
      <c r="A79" s="20"/>
      <c r="B79" s="25" t="str">
        <f>IFERROR(__xludf.DUMMYFUNCTION("""COMPUTED_VALUE"""),"NJA_Star_Throw_Bkwd_Single")</f>
        <v>NJA_Star_Throw_Bkwd_Single</v>
      </c>
      <c r="C79" s="26" t="str">
        <f>IFERROR(__xludf.DUMMYFUNCTION("""COMPUTED_VALUE"""),"-")</f>
        <v>-</v>
      </c>
      <c r="D79" s="25" t="str">
        <f>IFERROR(__xludf.DUMMYFUNCTION("""COMPUTED_VALUE"""),"Complete Single Bkwd Throw")</f>
        <v>Complete Single Bkwd Throw</v>
      </c>
      <c r="E79" s="19"/>
    </row>
    <row r="80" ht="15.0" customHeight="1">
      <c r="A80" s="20"/>
      <c r="B80" s="25" t="str">
        <f>IFERROR(__xludf.DUMMYFUNCTION("""COMPUTED_VALUE"""),"NJA_Star_Throw_Bkwd_Start")</f>
        <v>NJA_Star_Throw_Bkwd_Start</v>
      </c>
      <c r="C80" s="26" t="str">
        <f>IFERROR(__xludf.DUMMYFUNCTION("""COMPUTED_VALUE"""),"-")</f>
        <v>-</v>
      </c>
      <c r="D80" s="25" t="str">
        <f>IFERROR(__xludf.DUMMYFUNCTION("""COMPUTED_VALUE"""),"Throw Start to Loop Point")</f>
        <v>Throw Start to Loop Point</v>
      </c>
      <c r="E80" s="19"/>
    </row>
    <row r="81" ht="15.0" customHeight="1">
      <c r="A81" s="20"/>
      <c r="B81" s="25" t="str">
        <f>IFERROR(__xludf.DUMMYFUNCTION("""COMPUTED_VALUE"""),"NJA_Star_Throw_Bkwd_Loop")</f>
        <v>NJA_Star_Throw_Bkwd_Loop</v>
      </c>
      <c r="C81" s="26" t="str">
        <f>IFERROR(__xludf.DUMMYFUNCTION("""COMPUTED_VALUE"""),"-")</f>
        <v>-</v>
      </c>
      <c r="D81" s="25" t="str">
        <f>IFERROR(__xludf.DUMMYFUNCTION("""COMPUTED_VALUE"""),"Throwing Fast Loop")</f>
        <v>Throwing Fast Loop</v>
      </c>
      <c r="E81" s="19"/>
    </row>
    <row r="82" ht="15.0" customHeight="1">
      <c r="A82" s="20"/>
      <c r="B82" s="25" t="str">
        <f>IFERROR(__xludf.DUMMYFUNCTION("""COMPUTED_VALUE"""),"NJA_Star_Throw_Bkwd_End")</f>
        <v>NJA_Star_Throw_Bkwd_End</v>
      </c>
      <c r="C82" s="26" t="str">
        <f>IFERROR(__xludf.DUMMYFUNCTION("""COMPUTED_VALUE"""),"-")</f>
        <v>-</v>
      </c>
      <c r="D82" s="25" t="str">
        <f>IFERROR(__xludf.DUMMYFUNCTION("""COMPUTED_VALUE"""),"Throw Loop point Return to Cbt Stand")</f>
        <v>Throw Loop point Return to Cbt Stand</v>
      </c>
      <c r="E82" s="19"/>
    </row>
    <row r="83" ht="15.0" customHeight="1">
      <c r="A83" s="20"/>
      <c r="B83" s="28" t="str">
        <f>IFERROR(__xludf.DUMMYFUNCTION("""COMPUTED_VALUE"""),"KNOCK DOWNS")</f>
        <v>KNOCK DOWNS</v>
      </c>
      <c r="C83" s="29"/>
      <c r="D83" s="30"/>
      <c r="E83" s="19"/>
    </row>
    <row r="84" ht="15.0" customHeight="1">
      <c r="A84" s="20"/>
      <c r="B84" s="21" t="str">
        <f>IFERROR(__xludf.DUMMYFUNCTION("""COMPUTED_VALUE"""),"NJA_Cbt_Knock_Dn_Bkwd_Mid_Recover")</f>
        <v>NJA_Cbt_Knock_Dn_Bkwd_Mid_Recover</v>
      </c>
      <c r="C84" s="22" t="str">
        <f>IFERROR(__xludf.DUMMYFUNCTION("""COMPUTED_VALUE"""),"-")</f>
        <v>-</v>
      </c>
      <c r="D84" s="23"/>
      <c r="E84" s="19"/>
    </row>
    <row r="85" ht="15.0" customHeight="1">
      <c r="A85" s="20"/>
      <c r="B85" s="21" t="str">
        <f>IFERROR(__xludf.DUMMYFUNCTION("""COMPUTED_VALUE"""),"NJA_Cbt_Knock_Dn_Fwd_Mid_Recover")</f>
        <v>NJA_Cbt_Knock_Dn_Fwd_Mid_Recover</v>
      </c>
      <c r="C85" s="22" t="str">
        <f>IFERROR(__xludf.DUMMYFUNCTION("""COMPUTED_VALUE"""),"-")</f>
        <v>-</v>
      </c>
      <c r="D85" s="23"/>
      <c r="E85" s="19"/>
    </row>
    <row r="86" ht="15.0" customHeight="1">
      <c r="A86" s="20"/>
      <c r="B86" s="28" t="str">
        <f>IFERROR(__xludf.DUMMYFUNCTION("""COMPUTED_VALUE"""),"DUCKS, FLIPS, ROLLS, DIVES")</f>
        <v>DUCKS, FLIPS, ROLLS, DIVES</v>
      </c>
      <c r="C86" s="29"/>
      <c r="D86" s="30"/>
      <c r="E86" s="19"/>
    </row>
    <row r="87" ht="15.0" customHeight="1">
      <c r="A87" s="20"/>
      <c r="B87" s="21" t="str">
        <f>IFERROR(__xludf.DUMMYFUNCTION("""COMPUTED_VALUE"""),"NJA_Cbt_Duck")</f>
        <v>NJA_Cbt_Duck</v>
      </c>
      <c r="C87" s="22" t="str">
        <f>IFERROR(__xludf.DUMMYFUNCTION("""COMPUTED_VALUE"""),"-")</f>
        <v>-</v>
      </c>
      <c r="D87" s="23"/>
      <c r="E87" s="19"/>
    </row>
    <row r="88" ht="15.0" customHeight="1">
      <c r="A88" s="20"/>
      <c r="B88" s="21" t="str">
        <f>IFERROR(__xludf.DUMMYFUNCTION("""COMPUTED_VALUE"""),"NJA_Cbt_Back_Flip")</f>
        <v>NJA_Cbt_Back_Flip</v>
      </c>
      <c r="C88" s="22" t="str">
        <f>IFERROR(__xludf.DUMMYFUNCTION("""COMPUTED_VALUE"""),"-")</f>
        <v>-</v>
      </c>
      <c r="D88" s="24"/>
      <c r="E88" s="19"/>
    </row>
    <row r="89" ht="15.0" customHeight="1">
      <c r="A89" s="20"/>
      <c r="B89" s="21" t="str">
        <f>IFERROR(__xludf.DUMMYFUNCTION("""COMPUTED_VALUE"""),"NJA_Cbt_Forward_Roll_v1")</f>
        <v>NJA_Cbt_Forward_Roll_v1</v>
      </c>
      <c r="C89" s="22" t="str">
        <f>IFERROR(__xludf.DUMMYFUNCTION("""COMPUTED_VALUE"""),"-")</f>
        <v>-</v>
      </c>
      <c r="D89" s="32"/>
      <c r="E89" s="19"/>
    </row>
    <row r="90" ht="15.0" customHeight="1">
      <c r="A90" s="20"/>
      <c r="B90" s="21" t="str">
        <f>IFERROR(__xludf.DUMMYFUNCTION("""COMPUTED_VALUE"""),"NJA_Cbt_Bkwd_Roll")</f>
        <v>NJA_Cbt_Bkwd_Roll</v>
      </c>
      <c r="C90" s="22" t="str">
        <f>IFERROR(__xludf.DUMMYFUNCTION("""COMPUTED_VALUE"""),"-")</f>
        <v>-</v>
      </c>
      <c r="D90" s="32"/>
      <c r="E90" s="19"/>
    </row>
    <row r="91" ht="15.0" customHeight="1">
      <c r="A91" s="20"/>
      <c r="B91" s="21" t="str">
        <f>IFERROR(__xludf.DUMMYFUNCTION("""COMPUTED_VALUE"""),"NJA_Cbt_Left_Roll")</f>
        <v>NJA_Cbt_Left_Roll</v>
      </c>
      <c r="C91" s="22" t="str">
        <f>IFERROR(__xludf.DUMMYFUNCTION("""COMPUTED_VALUE"""),"-")</f>
        <v>-</v>
      </c>
      <c r="D91" s="32"/>
      <c r="E91" s="19"/>
    </row>
    <row r="92" ht="15.0" customHeight="1">
      <c r="A92" s="20"/>
      <c r="B92" s="21" t="str">
        <f>IFERROR(__xludf.DUMMYFUNCTION("""COMPUTED_VALUE"""),"NJA_Cbt_Right_Roll")</f>
        <v>NJA_Cbt_Right_Roll</v>
      </c>
      <c r="C92" s="22" t="str">
        <f>IFERROR(__xludf.DUMMYFUNCTION("""COMPUTED_VALUE"""),"-")</f>
        <v>-</v>
      </c>
      <c r="D92" s="32"/>
      <c r="E92" s="19"/>
    </row>
    <row r="93" ht="15.0" customHeight="1">
      <c r="A93" s="20"/>
      <c r="B93" s="21" t="str">
        <f>IFERROR(__xludf.DUMMYFUNCTION("""COMPUTED_VALUE"""),"NJA_Run_Dive_Forward_Roll")</f>
        <v>NJA_Run_Dive_Forward_Roll</v>
      </c>
      <c r="C93" s="22" t="str">
        <f>IFERROR(__xludf.DUMMYFUNCTION("""COMPUTED_VALUE"""),"-")</f>
        <v>-</v>
      </c>
      <c r="D93" s="32"/>
      <c r="E93" s="19"/>
    </row>
    <row r="94" ht="15.0" customHeight="1">
      <c r="A94" s="20"/>
      <c r="B94" s="28" t="str">
        <f>IFERROR(__xludf.DUMMYFUNCTION("""COMPUTED_VALUE"""),"HIGH PLATFORMS")</f>
        <v>HIGH PLATFORMS</v>
      </c>
      <c r="C94" s="33"/>
      <c r="D94" s="30"/>
      <c r="E94" s="19"/>
    </row>
    <row r="95" ht="15.0" customHeight="1">
      <c r="A95" s="20"/>
      <c r="B95" s="21" t="str">
        <f>IFERROR(__xludf.DUMMYFUNCTION("""COMPUTED_VALUE"""),"NJA_Rlx_Stand_Jump_Up_Hang_Ptfm_Hi")</f>
        <v>NJA_Rlx_Stand_Jump_Up_Hang_Ptfm_Hi</v>
      </c>
      <c r="C95" s="22" t="str">
        <f>IFERROR(__xludf.DUMMYFUNCTION("""COMPUTED_VALUE"""),"-")</f>
        <v>-</v>
      </c>
      <c r="D95" s="21" t="str">
        <f>IFERROR(__xludf.DUMMYFUNCTION("""COMPUTED_VALUE"""),"Stand Jump Up to Hanging on Hi Platform Edge")</f>
        <v>Stand Jump Up to Hanging on Hi Platform Edge</v>
      </c>
      <c r="E95" s="19"/>
    </row>
    <row r="96" ht="15.0" customHeight="1">
      <c r="A96" s="20"/>
      <c r="B96" s="21" t="str">
        <f>IFERROR(__xludf.DUMMYFUNCTION("""COMPUTED_VALUE"""),"NJA_Hang_Ptfm_Hi_Idle")</f>
        <v>NJA_Hang_Ptfm_Hi_Idle</v>
      </c>
      <c r="C96" s="22" t="str">
        <f>IFERROR(__xludf.DUMMYFUNCTION("""COMPUTED_VALUE"""),"-")</f>
        <v>-</v>
      </c>
      <c r="D96" s="24"/>
      <c r="E96" s="19"/>
    </row>
    <row r="97" ht="15.0" customHeight="1">
      <c r="A97" s="20"/>
      <c r="B97" s="21" t="str">
        <f>IFERROR(__xludf.DUMMYFUNCTION("""COMPUTED_VALUE"""),"NJA_Hang_Ptfm_Hi_Drop_To_Rlx_Stand")</f>
        <v>NJA_Hang_Ptfm_Hi_Drop_To_Rlx_Stand</v>
      </c>
      <c r="C97" s="22" t="str">
        <f>IFERROR(__xludf.DUMMYFUNCTION("""COMPUTED_VALUE"""),"-")</f>
        <v>-</v>
      </c>
      <c r="D97" s="23"/>
      <c r="E97" s="19"/>
    </row>
    <row r="98" ht="15.0" customHeight="1">
      <c r="A98" s="20"/>
      <c r="B98" s="21" t="str">
        <f>IFERROR(__xludf.DUMMYFUNCTION("""COMPUTED_VALUE"""),"NJA_Run_Jump_Hang_Ptfm_Hi")</f>
        <v>NJA_Run_Jump_Hang_Ptfm_Hi</v>
      </c>
      <c r="C98" s="22" t="str">
        <f>IFERROR(__xludf.DUMMYFUNCTION("""COMPUTED_VALUE"""),"-")</f>
        <v>-</v>
      </c>
      <c r="D98" s="32"/>
      <c r="E98" s="19"/>
    </row>
    <row r="99" ht="15.0" customHeight="1">
      <c r="A99" s="20"/>
      <c r="B99" s="21" t="str">
        <f>IFERROR(__xludf.DUMMYFUNCTION("""COMPUTED_VALUE"""),"NJA_Hang_Ptfm_Hi_Pull_Up_To_Rlx_Stand")</f>
        <v>NJA_Hang_Ptfm_Hi_Pull_Up_To_Rlx_Stand</v>
      </c>
      <c r="C99" s="22" t="str">
        <f>IFERROR(__xludf.DUMMYFUNCTION("""COMPUTED_VALUE"""),"-")</f>
        <v>-</v>
      </c>
      <c r="D99" s="32"/>
      <c r="E99" s="19"/>
    </row>
    <row r="100" ht="15.0" customHeight="1">
      <c r="A100" s="20"/>
      <c r="B100" s="21" t="str">
        <f>IFERROR(__xludf.DUMMYFUNCTION("""COMPUTED_VALUE"""),"NJA_Hang_Ptfm_Hi_Drop_Dead")</f>
        <v>NJA_Hang_Ptfm_Hi_Drop_Dead</v>
      </c>
      <c r="C100" s="22" t="str">
        <f>IFERROR(__xludf.DUMMYFUNCTION("""COMPUTED_VALUE"""),"-")</f>
        <v>-</v>
      </c>
      <c r="D100" s="32"/>
      <c r="E100" s="19"/>
    </row>
    <row r="101" ht="15.0" customHeight="1">
      <c r="A101" s="20"/>
      <c r="B101" s="28" t="str">
        <f>IFERROR(__xludf.DUMMYFUNCTION("""COMPUTED_VALUE"""),"MED PLATFORMS")</f>
        <v>MED PLATFORMS</v>
      </c>
      <c r="C101" s="29"/>
      <c r="D101" s="30"/>
      <c r="E101" s="19"/>
    </row>
    <row r="102" ht="15.0" customHeight="1">
      <c r="A102" s="20"/>
      <c r="B102" s="21" t="str">
        <f>IFERROR(__xludf.DUMMYFUNCTION("""COMPUTED_VALUE"""),"NJA_Run_Jump_Up_Ptfm_Mid_Cbt_Std")</f>
        <v>NJA_Run_Jump_Up_Ptfm_Mid_Cbt_Std</v>
      </c>
      <c r="C102" s="22" t="str">
        <f>IFERROR(__xludf.DUMMYFUNCTION("""COMPUTED_VALUE"""),"-")</f>
        <v>-</v>
      </c>
      <c r="D102" s="23"/>
      <c r="E102" s="19"/>
    </row>
    <row r="103" ht="15.0" customHeight="1">
      <c r="A103" s="20"/>
      <c r="B103" s="21" t="str">
        <f>IFERROR(__xludf.DUMMYFUNCTION("""COMPUTED_VALUE"""),"NJA_Cbt_Std_Ptfm_Mid_Jump_Dn_Cbt_Std_v1")</f>
        <v>NJA_Cbt_Std_Ptfm_Mid_Jump_Dn_Cbt_Std_v1</v>
      </c>
      <c r="C103" s="22" t="str">
        <f>IFERROR(__xludf.DUMMYFUNCTION("""COMPUTED_VALUE"""),"-")</f>
        <v>-</v>
      </c>
      <c r="D103" s="32"/>
      <c r="E103" s="19"/>
    </row>
    <row r="104" ht="15.0" customHeight="1">
      <c r="A104" s="20"/>
      <c r="B104" s="28" t="str">
        <f>IFERROR(__xludf.DUMMYFUNCTION("""COMPUTED_VALUE"""),"LOW PLATFORMS")</f>
        <v>LOW PLATFORMS</v>
      </c>
      <c r="C104" s="29"/>
      <c r="D104" s="30"/>
      <c r="E104" s="19"/>
    </row>
    <row r="105" ht="15.0" customHeight="1">
      <c r="A105" s="20"/>
      <c r="B105" s="21" t="str">
        <f>IFERROR(__xludf.DUMMYFUNCTION("""COMPUTED_VALUE"""),"NJA_Cbt_Std_Ptfm_Low_Jump_Down_Cbt_Std")</f>
        <v>NJA_Cbt_Std_Ptfm_Low_Jump_Down_Cbt_Std</v>
      </c>
      <c r="C105" s="22" t="str">
        <f>IFERROR(__xludf.DUMMYFUNCTION("""COMPUTED_VALUE"""),"-")</f>
        <v>-</v>
      </c>
      <c r="D105" s="32"/>
      <c r="E105" s="19"/>
    </row>
    <row r="106" ht="15.0" customHeight="1">
      <c r="A106" s="20"/>
      <c r="B106" s="21" t="str">
        <f>IFERROR(__xludf.DUMMYFUNCTION("""COMPUTED_VALUE"""),"NJA_Cbt_Std_Jump_Up_Ptfm_Low_Cbt_Std")</f>
        <v>NJA_Cbt_Std_Jump_Up_Ptfm_Low_Cbt_Std</v>
      </c>
      <c r="C106" s="22" t="str">
        <f>IFERROR(__xludf.DUMMYFUNCTION("""COMPUTED_VALUE"""),"-")</f>
        <v>-</v>
      </c>
      <c r="D106" s="32"/>
      <c r="E106" s="19"/>
    </row>
    <row r="107" ht="15.0" customHeight="1">
      <c r="A107" s="20"/>
      <c r="B107" s="17" t="str">
        <f>IFERROR(__xludf.DUMMYFUNCTION("""COMPUTED_VALUE"""),"AIM OFFSETS")</f>
        <v>AIM OFFSETS</v>
      </c>
      <c r="C107" s="18"/>
      <c r="D107" s="34"/>
      <c r="E107" s="19"/>
    </row>
    <row r="108" ht="15.0" customHeight="1">
      <c r="A108" s="20"/>
      <c r="B108" s="25" t="str">
        <f>IFERROR(__xludf.DUMMYFUNCTION("""COMPUTED_VALUE"""),"NJA_Cbt_Look_Center")</f>
        <v>NJA_Cbt_Look_Center</v>
      </c>
      <c r="C108" s="26" t="str">
        <f>IFERROR(__xludf.DUMMYFUNCTION("""COMPUTED_VALUE"""),"-")</f>
        <v>-</v>
      </c>
      <c r="D108" s="35"/>
      <c r="E108" s="19"/>
    </row>
    <row r="109" ht="15.0" customHeight="1">
      <c r="A109" s="20"/>
      <c r="B109" s="25" t="str">
        <f>IFERROR(__xludf.DUMMYFUNCTION("""COMPUTED_VALUE"""),"NJA_Cbt_Look_Ctr_Dn_90")</f>
        <v>NJA_Cbt_Look_Ctr_Dn_90</v>
      </c>
      <c r="C109" s="26" t="str">
        <f>IFERROR(__xludf.DUMMYFUNCTION("""COMPUTED_VALUE"""),"-")</f>
        <v>-</v>
      </c>
      <c r="D109" s="35"/>
      <c r="E109" s="19"/>
    </row>
    <row r="110" ht="15.0" customHeight="1">
      <c r="A110" s="20"/>
      <c r="B110" s="35" t="str">
        <f>IFERROR(__xludf.DUMMYFUNCTION("""COMPUTED_VALUE"""),"NJA_Cbt_Look_Ctr_Up_90")</f>
        <v>NJA_Cbt_Look_Ctr_Up_90</v>
      </c>
      <c r="C110" s="26" t="str">
        <f>IFERROR(__xludf.DUMMYFUNCTION("""COMPUTED_VALUE"""),"-")</f>
        <v>-</v>
      </c>
      <c r="D110" s="35"/>
      <c r="E110" s="36"/>
    </row>
    <row r="111" ht="15.0" customHeight="1">
      <c r="A111" s="20"/>
      <c r="B111" s="35" t="str">
        <f>IFERROR(__xludf.DUMMYFUNCTION("""COMPUTED_VALUE"""),"NJA_Cbt_Look_L_90")</f>
        <v>NJA_Cbt_Look_L_90</v>
      </c>
      <c r="C111" s="26" t="str">
        <f>IFERROR(__xludf.DUMMYFUNCTION("""COMPUTED_VALUE"""),"-")</f>
        <v>-</v>
      </c>
      <c r="D111" s="35"/>
      <c r="E111" s="37"/>
    </row>
    <row r="112" ht="15.0" customHeight="1">
      <c r="A112" s="20"/>
      <c r="B112" s="35" t="str">
        <f>IFERROR(__xludf.DUMMYFUNCTION("""COMPUTED_VALUE"""),"NJA_Cbt_Look_L_90_Dn_90")</f>
        <v>NJA_Cbt_Look_L_90_Dn_90</v>
      </c>
      <c r="C112" s="26" t="str">
        <f>IFERROR(__xludf.DUMMYFUNCTION("""COMPUTED_VALUE"""),"-")</f>
        <v>-</v>
      </c>
      <c r="D112" s="35"/>
      <c r="E112" s="37"/>
    </row>
    <row r="113" ht="15.0" customHeight="1">
      <c r="A113" s="20"/>
      <c r="B113" s="35" t="str">
        <f>IFERROR(__xludf.DUMMYFUNCTION("""COMPUTED_VALUE"""),"NJA_Cbt_Look_L_90_Up_90")</f>
        <v>NJA_Cbt_Look_L_90_Up_90</v>
      </c>
      <c r="C113" s="26" t="str">
        <f>IFERROR(__xludf.DUMMYFUNCTION("""COMPUTED_VALUE"""),"-")</f>
        <v>-</v>
      </c>
      <c r="D113" s="35"/>
      <c r="E113" s="37"/>
    </row>
    <row r="114" ht="15.0" customHeight="1">
      <c r="A114" s="20"/>
      <c r="B114" s="35" t="str">
        <f>IFERROR(__xludf.DUMMYFUNCTION("""COMPUTED_VALUE"""),"NJA_Cbt_Look_R_90")</f>
        <v>NJA_Cbt_Look_R_90</v>
      </c>
      <c r="C114" s="26" t="str">
        <f>IFERROR(__xludf.DUMMYFUNCTION("""COMPUTED_VALUE"""),"-")</f>
        <v>-</v>
      </c>
      <c r="D114" s="35"/>
      <c r="E114" s="37"/>
    </row>
    <row r="115" ht="15.0" customHeight="1">
      <c r="A115" s="20"/>
      <c r="B115" s="35" t="str">
        <f>IFERROR(__xludf.DUMMYFUNCTION("""COMPUTED_VALUE"""),"NJA_Cbt_Look_R_90_Dn_90")</f>
        <v>NJA_Cbt_Look_R_90_Dn_90</v>
      </c>
      <c r="C115" s="26" t="str">
        <f>IFERROR(__xludf.DUMMYFUNCTION("""COMPUTED_VALUE"""),"-")</f>
        <v>-</v>
      </c>
      <c r="D115" s="35"/>
      <c r="E115" s="37"/>
    </row>
    <row r="116" ht="15.0" customHeight="1">
      <c r="A116" s="20"/>
      <c r="B116" s="35" t="str">
        <f>IFERROR(__xludf.DUMMYFUNCTION("""COMPUTED_VALUE"""),"NJA_Cbt_Look_R_90_Up_90")</f>
        <v>NJA_Cbt_Look_R_90_Up_90</v>
      </c>
      <c r="C116" s="26" t="str">
        <f>IFERROR(__xludf.DUMMYFUNCTION("""COMPUTED_VALUE"""),"-")</f>
        <v>-</v>
      </c>
      <c r="D116" s="35"/>
      <c r="E116" s="37"/>
    </row>
    <row r="117" ht="15.0" customHeight="1">
      <c r="A117" s="20"/>
      <c r="B117" s="35" t="str">
        <f>IFERROR(__xludf.DUMMYFUNCTION("""COMPUTED_VALUE"""),"NJA_Cbt_Crouch_Look_Center")</f>
        <v>NJA_Cbt_Crouch_Look_Center</v>
      </c>
      <c r="C117" s="26" t="str">
        <f>IFERROR(__xludf.DUMMYFUNCTION("""COMPUTED_VALUE"""),"-")</f>
        <v>-</v>
      </c>
      <c r="D117" s="35"/>
      <c r="E117" s="37"/>
    </row>
    <row r="118" ht="15.0" customHeight="1">
      <c r="A118" s="20"/>
      <c r="B118" s="35" t="str">
        <f>IFERROR(__xludf.DUMMYFUNCTION("""COMPUTED_VALUE"""),"NJA_Cbt_Crouch_Look_Ctr_Dn_90")</f>
        <v>NJA_Cbt_Crouch_Look_Ctr_Dn_90</v>
      </c>
      <c r="C118" s="26" t="str">
        <f>IFERROR(__xludf.DUMMYFUNCTION("""COMPUTED_VALUE"""),"-")</f>
        <v>-</v>
      </c>
      <c r="D118" s="35"/>
      <c r="E118" s="37"/>
    </row>
    <row r="119" ht="15.0" customHeight="1">
      <c r="A119" s="20"/>
      <c r="B119" s="35" t="str">
        <f>IFERROR(__xludf.DUMMYFUNCTION("""COMPUTED_VALUE"""),"NJA_Cbt_Crouch_Look_Ctr_Up_90")</f>
        <v>NJA_Cbt_Crouch_Look_Ctr_Up_90</v>
      </c>
      <c r="C119" s="26" t="str">
        <f>IFERROR(__xludf.DUMMYFUNCTION("""COMPUTED_VALUE"""),"-")</f>
        <v>-</v>
      </c>
      <c r="D119" s="35"/>
      <c r="E119" s="37"/>
    </row>
    <row r="120" ht="15.0" customHeight="1">
      <c r="A120" s="20"/>
      <c r="B120" s="35" t="str">
        <f>IFERROR(__xludf.DUMMYFUNCTION("""COMPUTED_VALUE"""),"NJA_Cbt_Crouch_Look_L_90")</f>
        <v>NJA_Cbt_Crouch_Look_L_90</v>
      </c>
      <c r="C120" s="26" t="str">
        <f>IFERROR(__xludf.DUMMYFUNCTION("""COMPUTED_VALUE"""),"-")</f>
        <v>-</v>
      </c>
      <c r="D120" s="35"/>
      <c r="E120" s="37"/>
    </row>
    <row r="121" ht="15.0" customHeight="1">
      <c r="A121" s="20"/>
      <c r="B121" s="35" t="str">
        <f>IFERROR(__xludf.DUMMYFUNCTION("""COMPUTED_VALUE"""),"NJA_Cbt_Crouch_Look_L_90_Dn_90")</f>
        <v>NJA_Cbt_Crouch_Look_L_90_Dn_90</v>
      </c>
      <c r="C121" s="26" t="str">
        <f>IFERROR(__xludf.DUMMYFUNCTION("""COMPUTED_VALUE"""),"-")</f>
        <v>-</v>
      </c>
      <c r="D121" s="35"/>
      <c r="E121" s="37"/>
    </row>
    <row r="122" ht="15.0" customHeight="1">
      <c r="A122" s="20"/>
      <c r="B122" s="35" t="str">
        <f>IFERROR(__xludf.DUMMYFUNCTION("""COMPUTED_VALUE"""),"NJA_Cbt_Crouch_Look_L_90_Up_90")</f>
        <v>NJA_Cbt_Crouch_Look_L_90_Up_90</v>
      </c>
      <c r="C122" s="26" t="str">
        <f>IFERROR(__xludf.DUMMYFUNCTION("""COMPUTED_VALUE"""),"-")</f>
        <v>-</v>
      </c>
      <c r="D122" s="35"/>
      <c r="E122" s="37"/>
    </row>
    <row r="123" ht="15.0" customHeight="1">
      <c r="A123" s="20"/>
      <c r="B123" s="35" t="str">
        <f>IFERROR(__xludf.DUMMYFUNCTION("""COMPUTED_VALUE"""),"NJA_Cbt_Crouch_Look_R_90")</f>
        <v>NJA_Cbt_Crouch_Look_R_90</v>
      </c>
      <c r="C123" s="26" t="str">
        <f>IFERROR(__xludf.DUMMYFUNCTION("""COMPUTED_VALUE"""),"-")</f>
        <v>-</v>
      </c>
      <c r="D123" s="35"/>
      <c r="E123" s="37"/>
    </row>
    <row r="124" ht="15.0" customHeight="1">
      <c r="A124" s="20"/>
      <c r="B124" s="35" t="str">
        <f>IFERROR(__xludf.DUMMYFUNCTION("""COMPUTED_VALUE"""),"NJA_Cbt_Crouch_Look_R_90_Dn_90")</f>
        <v>NJA_Cbt_Crouch_Look_R_90_Dn_90</v>
      </c>
      <c r="C124" s="26" t="str">
        <f>IFERROR(__xludf.DUMMYFUNCTION("""COMPUTED_VALUE"""),"-")</f>
        <v>-</v>
      </c>
      <c r="D124" s="35"/>
      <c r="E124" s="37"/>
    </row>
    <row r="125" ht="15.0" customHeight="1">
      <c r="A125" s="20"/>
      <c r="B125" s="35" t="str">
        <f>IFERROR(__xludf.DUMMYFUNCTION("""COMPUTED_VALUE"""),"NJA_Cbt_Crouch_Look_R_90_Up_90")</f>
        <v>NJA_Cbt_Crouch_Look_R_90_Up_90</v>
      </c>
      <c r="C125" s="26" t="str">
        <f>IFERROR(__xludf.DUMMYFUNCTION("""COMPUTED_VALUE"""),"-")</f>
        <v>-</v>
      </c>
      <c r="D125" s="35"/>
      <c r="E125" s="37"/>
    </row>
    <row r="126" ht="15.0" customHeight="1">
      <c r="A126" s="20"/>
      <c r="B126" s="38" t="str">
        <f>IFERROR(__xludf.DUMMYFUNCTION("""COMPUTED_VALUE"""),"MOB1_Stand_Relaxed_Look_Center")</f>
        <v>MOB1_Stand_Relaxed_Look_Center</v>
      </c>
      <c r="C126" s="26" t="str">
        <f>IFERROR(__xludf.DUMMYFUNCTION("""COMPUTED_VALUE"""),"-")</f>
        <v>-</v>
      </c>
      <c r="D126" s="35" t="str">
        <f>IFERROR(__xludf.DUMMYFUNCTION("""COMPUTED_VALUE"""),"Rlx Pose matches Mobility Rlx Stand")</f>
        <v>Rlx Pose matches Mobility Rlx Stand</v>
      </c>
      <c r="E126" s="37"/>
    </row>
    <row r="127" ht="15.0" customHeight="1">
      <c r="A127" s="20"/>
      <c r="B127" s="38" t="str">
        <f>IFERROR(__xludf.DUMMYFUNCTION("""COMPUTED_VALUE"""),"MOB1_Stand_Relaxed_Look_D90")</f>
        <v>MOB1_Stand_Relaxed_Look_D90</v>
      </c>
      <c r="C127" s="26" t="str">
        <f>IFERROR(__xludf.DUMMYFUNCTION("""COMPUTED_VALUE"""),"-")</f>
        <v>-</v>
      </c>
      <c r="D127" s="35" t="str">
        <f>IFERROR(__xludf.DUMMYFUNCTION("""COMPUTED_VALUE"""),"Rlx Pose matches Mobility Rlx Stand")</f>
        <v>Rlx Pose matches Mobility Rlx Stand</v>
      </c>
      <c r="E127" s="37"/>
    </row>
    <row r="128" ht="15.0" customHeight="1">
      <c r="A128" s="20"/>
      <c r="B128" s="38" t="str">
        <f>IFERROR(__xludf.DUMMYFUNCTION("""COMPUTED_VALUE"""),"MOB1_Stand_Relaxed_Look_L90")</f>
        <v>MOB1_Stand_Relaxed_Look_L90</v>
      </c>
      <c r="C128" s="26" t="str">
        <f>IFERROR(__xludf.DUMMYFUNCTION("""COMPUTED_VALUE"""),"-")</f>
        <v>-</v>
      </c>
      <c r="D128" s="35" t="str">
        <f>IFERROR(__xludf.DUMMYFUNCTION("""COMPUTED_VALUE"""),"Rlx Pose matches Mobility Rlx Stand")</f>
        <v>Rlx Pose matches Mobility Rlx Stand</v>
      </c>
      <c r="E128" s="37"/>
    </row>
    <row r="129" ht="15.0" customHeight="1">
      <c r="A129" s="20"/>
      <c r="B129" s="38" t="str">
        <f>IFERROR(__xludf.DUMMYFUNCTION("""COMPUTED_VALUE"""),"MOB1_Stand_Relaxed_Look_R90")</f>
        <v>MOB1_Stand_Relaxed_Look_R90</v>
      </c>
      <c r="C129" s="26" t="str">
        <f>IFERROR(__xludf.DUMMYFUNCTION("""COMPUTED_VALUE"""),"-")</f>
        <v>-</v>
      </c>
      <c r="D129" s="35" t="str">
        <f>IFERROR(__xludf.DUMMYFUNCTION("""COMPUTED_VALUE"""),"Rlx Pose matches Mobility Rlx Stand")</f>
        <v>Rlx Pose matches Mobility Rlx Stand</v>
      </c>
      <c r="E129" s="37"/>
    </row>
    <row r="130" ht="15.0" customHeight="1">
      <c r="A130" s="20"/>
      <c r="B130" s="38" t="str">
        <f>IFERROR(__xludf.DUMMYFUNCTION("""COMPUTED_VALUE"""),"MOB1_Stand_Relaxed_Look_U90")</f>
        <v>MOB1_Stand_Relaxed_Look_U90</v>
      </c>
      <c r="C130" s="26" t="str">
        <f>IFERROR(__xludf.DUMMYFUNCTION("""COMPUTED_VALUE"""),"-")</f>
        <v>-</v>
      </c>
      <c r="D130" s="35" t="str">
        <f>IFERROR(__xludf.DUMMYFUNCTION("""COMPUTED_VALUE"""),"Rlx Pose matches Mobility Rlx Stand")</f>
        <v>Rlx Pose matches Mobility Rlx Stand</v>
      </c>
      <c r="E130" s="37"/>
    </row>
    <row r="131" ht="15.0" customHeight="1">
      <c r="A131" s="20"/>
      <c r="B131" s="38"/>
      <c r="C131" s="26"/>
      <c r="D131" s="35"/>
      <c r="E131" s="37"/>
    </row>
    <row r="132" ht="15.0" customHeight="1">
      <c r="A132" s="20"/>
      <c r="B132" s="38"/>
      <c r="C132" s="26"/>
      <c r="D132" s="35"/>
      <c r="E132" s="37"/>
    </row>
    <row r="133" ht="15.0" customHeight="1">
      <c r="A133" s="20"/>
      <c r="B133" s="39" t="str">
        <f>IFERROR(__xludf.DUMMYFUNCTION("""COMPUTED_VALUE"""),"ABBREVIATION KEY:")</f>
        <v>ABBREVIATION KEY:</v>
      </c>
      <c r="C133" s="40"/>
      <c r="D133" s="41"/>
      <c r="E133" s="37"/>
    </row>
    <row r="134" ht="15.0" customHeight="1">
      <c r="A134" s="20"/>
      <c r="B134" s="42" t="str">
        <f>IFERROR(__xludf.DUMMYFUNCTION("""COMPUTED_VALUE"""),"Cbt = Combat")</f>
        <v>Cbt = Combat</v>
      </c>
      <c r="C134" s="22" t="str">
        <f>IFERROR(__xludf.DUMMYFUNCTION("""COMPUTED_VALUE"""),"*")</f>
        <v>*</v>
      </c>
      <c r="D134" s="32"/>
      <c r="E134" s="37"/>
    </row>
    <row r="135" ht="15.0" customHeight="1">
      <c r="A135" s="20"/>
      <c r="B135" s="35" t="str">
        <f>IFERROR(__xludf.DUMMYFUNCTION("""COMPUTED_VALUE"""),"Rlx = Relaxed")</f>
        <v>Rlx = Relaxed</v>
      </c>
      <c r="C135" s="22" t="str">
        <f>IFERROR(__xludf.DUMMYFUNCTION("""COMPUTED_VALUE"""),"*")</f>
        <v>*</v>
      </c>
      <c r="D135" s="32"/>
      <c r="E135" s="37"/>
    </row>
    <row r="136" ht="15.0" customHeight="1">
      <c r="A136" s="20"/>
      <c r="B136" s="42" t="str">
        <f>IFERROR(__xludf.DUMMYFUNCTION("""COMPUTED_VALUE"""),"Std = Stand")</f>
        <v>Std = Stand</v>
      </c>
      <c r="C136" s="22" t="str">
        <f>IFERROR(__xludf.DUMMYFUNCTION("""COMPUTED_VALUE"""),"*")</f>
        <v>*</v>
      </c>
      <c r="D136" s="32"/>
      <c r="E136" s="37"/>
    </row>
    <row r="137" ht="15.0" customHeight="1">
      <c r="A137" s="20"/>
      <c r="B137" s="42" t="str">
        <f>IFERROR(__xludf.DUMMYFUNCTION("""COMPUTED_VALUE"""),"Ptfm = Platform")</f>
        <v>Ptfm = Platform</v>
      </c>
      <c r="C137" s="22" t="str">
        <f>IFERROR(__xludf.DUMMYFUNCTION("""COMPUTED_VALUE"""),"*")</f>
        <v>*</v>
      </c>
      <c r="D137" s="32"/>
      <c r="E137" s="37"/>
    </row>
    <row r="138" ht="15.0" customHeight="1">
      <c r="A138" s="20"/>
      <c r="B138" s="42" t="str">
        <f>IFERROR(__xludf.DUMMYFUNCTION("""COMPUTED_VALUE"""),"L = Left")</f>
        <v>L = Left</v>
      </c>
      <c r="C138" s="22" t="str">
        <f>IFERROR(__xludf.DUMMYFUNCTION("""COMPUTED_VALUE"""),"*")</f>
        <v>*</v>
      </c>
      <c r="D138" s="32"/>
      <c r="E138" s="37"/>
    </row>
    <row r="139" ht="15.0" customHeight="1">
      <c r="A139" s="20"/>
      <c r="B139" s="42" t="str">
        <f>IFERROR(__xludf.DUMMYFUNCTION("""COMPUTED_VALUE"""),"R = Right")</f>
        <v>R = Right</v>
      </c>
      <c r="C139" s="22" t="str">
        <f>IFERROR(__xludf.DUMMYFUNCTION("""COMPUTED_VALUE"""),"*")</f>
        <v>*</v>
      </c>
      <c r="D139" s="32"/>
      <c r="E139" s="37"/>
    </row>
    <row r="140" ht="15.0" customHeight="1">
      <c r="A140" s="20"/>
      <c r="B140" s="42" t="str">
        <f>IFERROR(__xludf.DUMMYFUNCTION("""COMPUTED_VALUE"""),"Dn = Down")</f>
        <v>Dn = Down</v>
      </c>
      <c r="C140" s="22" t="str">
        <f>IFERROR(__xludf.DUMMYFUNCTION("""COMPUTED_VALUE"""),"*")</f>
        <v>*</v>
      </c>
      <c r="D140" s="32"/>
      <c r="E140" s="37"/>
    </row>
    <row r="141" ht="15.0" customHeight="1">
      <c r="A141" s="20"/>
      <c r="B141" s="43" t="str">
        <f>IFERROR(__xludf.DUMMYFUNCTION("""COMPUTED_VALUE"""),"Fwd = Forward")</f>
        <v>Fwd = Forward</v>
      </c>
      <c r="C141" s="22" t="str">
        <f>IFERROR(__xludf.DUMMYFUNCTION("""COMPUTED_VALUE"""),"*")</f>
        <v>*</v>
      </c>
      <c r="D141" s="32"/>
      <c r="E141" s="37"/>
    </row>
    <row r="142" ht="15.0" customHeight="1">
      <c r="A142" s="20"/>
      <c r="B142" s="42" t="str">
        <f>IFERROR(__xludf.DUMMYFUNCTION("""COMPUTED_VALUE"""),"Bkwd = Backward")</f>
        <v>Bkwd = Backward</v>
      </c>
      <c r="C142" s="22" t="str">
        <f>IFERROR(__xludf.DUMMYFUNCTION("""COMPUTED_VALUE"""),"*")</f>
        <v>*</v>
      </c>
      <c r="D142" s="32"/>
      <c r="E142" s="37"/>
    </row>
    <row r="143" ht="15.0" customHeight="1">
      <c r="A143" s="20"/>
      <c r="B143" s="43" t="str">
        <f>IFERROR(__xludf.DUMMYFUNCTION("""COMPUTED_VALUE"""),"Ctr = Center")</f>
        <v>Ctr = Center</v>
      </c>
      <c r="C143" s="22" t="str">
        <f>IFERROR(__xludf.DUMMYFUNCTION("""COMPUTED_VALUE"""),"*")</f>
        <v>*</v>
      </c>
      <c r="D143" s="32"/>
      <c r="E143" s="37"/>
    </row>
    <row r="144" ht="15.0" customHeight="1">
      <c r="A144" s="20"/>
      <c r="B144" s="43" t="str">
        <f>IFERROR(__xludf.DUMMYFUNCTION("""COMPUTED_VALUE"""),"V# = Version")</f>
        <v>V# = Version</v>
      </c>
      <c r="C144" s="22" t="str">
        <f>IFERROR(__xludf.DUMMYFUNCTION("""COMPUTED_VALUE"""),"*")</f>
        <v>*</v>
      </c>
      <c r="D144" s="32"/>
      <c r="E144" s="37"/>
    </row>
    <row r="145" ht="15.0" customHeight="1">
      <c r="A145" s="20"/>
      <c r="B145" s="43" t="str">
        <f>IFERROR(__xludf.DUMMYFUNCTION("""COMPUTED_VALUE"""),"BkPd = Backpedal")</f>
        <v>BkPd = Backpedal</v>
      </c>
      <c r="C145" s="22" t="str">
        <f>IFERROR(__xludf.DUMMYFUNCTION("""COMPUTED_VALUE"""),"*")</f>
        <v>*</v>
      </c>
      <c r="D145" s="32"/>
      <c r="E145" s="37"/>
    </row>
    <row r="146" ht="15.0" customHeight="1">
      <c r="A146" s="20"/>
      <c r="B146" s="32"/>
      <c r="C146" s="22"/>
      <c r="D146" s="32"/>
      <c r="E146" s="37"/>
    </row>
    <row r="147" ht="15.0" customHeight="1">
      <c r="A147" s="44"/>
      <c r="B147" s="45"/>
      <c r="C147" s="45"/>
      <c r="D147" s="45"/>
      <c r="E147" s="46"/>
    </row>
    <row r="148" ht="15.0" customHeight="1">
      <c r="A148" s="47"/>
      <c r="B148" s="48" t="str">
        <f>IFERROR(__xludf.DUMMYFUNCTION("""COMPUTED_VALUE"""),"MOCAP ONLINE / MOTUS DIGITAL")</f>
        <v>MOCAP ONLINE / MOTUS DIGITAL</v>
      </c>
      <c r="E148" s="46"/>
    </row>
    <row r="149" ht="15.0" customHeight="1">
      <c r="A149" s="44"/>
      <c r="B149" s="49" t="str">
        <f>IFERROR(__xludf.DUMMYFUNCTION("""COMPUTED_VALUE"""),"https://mocaponline.com/products/ninja")</f>
        <v>https://mocaponline.com/products/ninja</v>
      </c>
      <c r="E149" s="46"/>
    </row>
    <row r="150" ht="15.0" customHeight="1">
      <c r="A150" s="20"/>
      <c r="B150" s="49" t="str">
        <f>IFERROR(__xludf.DUMMYFUNCTION("""COMPUTED_VALUE"""),"Mocap@MotusDigital.com")</f>
        <v>Mocap@MotusDigital.com</v>
      </c>
      <c r="E150" s="37"/>
    </row>
    <row r="151" ht="15.0" customHeight="1">
      <c r="A151" s="20"/>
      <c r="B151" s="50"/>
      <c r="E151" s="37"/>
    </row>
  </sheetData>
  <autoFilter ref="$A$4:$E$151">
    <sortState ref="A4:E151">
      <sortCondition ref="A4:A151"/>
      <sortCondition ref="B4:B151"/>
    </sortState>
  </autoFilter>
  <mergeCells count="5">
    <mergeCell ref="B2:D2"/>
    <mergeCell ref="B148:D148"/>
    <mergeCell ref="B149:D149"/>
    <mergeCell ref="B150:D150"/>
    <mergeCell ref="B151:D151"/>
  </mergeCells>
  <hyperlinks>
    <hyperlink r:id="rId1" ref="B149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2.25"/>
    <col customWidth="1" min="3" max="3" width="5.0"/>
    <col customWidth="1" min="4" max="4" width="51.5"/>
    <col customWidth="1" min="5" max="5" width="7.5"/>
  </cols>
  <sheetData>
    <row r="1" ht="15.0" customHeight="1">
      <c r="A1" s="51"/>
      <c r="B1" s="2"/>
      <c r="C1" s="2"/>
      <c r="D1" s="2"/>
      <c r="E1" s="3"/>
    </row>
    <row r="2" ht="15.0" customHeight="1">
      <c r="A2" s="4"/>
      <c r="B2" s="5" t="s">
        <v>0</v>
      </c>
      <c r="E2" s="6"/>
    </row>
    <row r="3" ht="15.0" customHeight="1">
      <c r="A3" s="7"/>
      <c r="B3" s="8"/>
      <c r="C3" s="9" t="s">
        <v>1</v>
      </c>
      <c r="D3" s="10"/>
      <c r="E3" s="11"/>
    </row>
    <row r="4" ht="15.0" customHeight="1">
      <c r="A4" s="12"/>
      <c r="B4" s="13" t="s">
        <v>2</v>
      </c>
      <c r="C4" s="14"/>
      <c r="D4" s="14" t="s">
        <v>3</v>
      </c>
      <c r="E4" s="15"/>
    </row>
    <row r="5" ht="15.0" customHeight="1">
      <c r="A5" s="16"/>
      <c r="B5" s="17" t="s">
        <v>4</v>
      </c>
      <c r="C5" s="18"/>
      <c r="D5" s="18"/>
      <c r="E5" s="19"/>
    </row>
    <row r="6" ht="15.0" customHeight="1">
      <c r="A6" s="20"/>
      <c r="B6" s="21" t="s">
        <v>5</v>
      </c>
      <c r="C6" s="22" t="s">
        <v>6</v>
      </c>
      <c r="D6" s="23"/>
      <c r="E6" s="19"/>
    </row>
    <row r="7" ht="15.0" customHeight="1">
      <c r="A7" s="20"/>
      <c r="B7" s="21" t="s">
        <v>7</v>
      </c>
      <c r="C7" s="22" t="s">
        <v>6</v>
      </c>
      <c r="D7" s="24" t="s">
        <v>8</v>
      </c>
      <c r="E7" s="19"/>
    </row>
    <row r="8" ht="15.0" customHeight="1">
      <c r="A8" s="20"/>
      <c r="B8" s="25" t="s">
        <v>9</v>
      </c>
      <c r="C8" s="26" t="s">
        <v>6</v>
      </c>
      <c r="D8" s="24" t="s">
        <v>8</v>
      </c>
      <c r="E8" s="19"/>
    </row>
    <row r="9" ht="15.0" customHeight="1">
      <c r="A9" s="20"/>
      <c r="B9" s="25" t="s">
        <v>10</v>
      </c>
      <c r="C9" s="26" t="s">
        <v>6</v>
      </c>
      <c r="D9" s="24" t="s">
        <v>8</v>
      </c>
      <c r="E9" s="19"/>
    </row>
    <row r="10" ht="15.0" customHeight="1">
      <c r="A10" s="20"/>
      <c r="B10" s="25" t="s">
        <v>11</v>
      </c>
      <c r="C10" s="26" t="s">
        <v>6</v>
      </c>
      <c r="D10" s="25"/>
      <c r="E10" s="19"/>
    </row>
    <row r="11" ht="15.0" customHeight="1">
      <c r="A11" s="20"/>
      <c r="B11" s="25" t="s">
        <v>12</v>
      </c>
      <c r="C11" s="26" t="s">
        <v>6</v>
      </c>
      <c r="D11" s="25"/>
      <c r="E11" s="19"/>
    </row>
    <row r="12" ht="15.0" customHeight="1">
      <c r="A12" s="20"/>
      <c r="B12" s="21" t="s">
        <v>13</v>
      </c>
      <c r="C12" s="22" t="s">
        <v>6</v>
      </c>
      <c r="D12" s="27"/>
      <c r="E12" s="19"/>
    </row>
    <row r="13" ht="15.0" customHeight="1">
      <c r="A13" s="20"/>
      <c r="B13" s="21" t="s">
        <v>14</v>
      </c>
      <c r="C13" s="22" t="s">
        <v>6</v>
      </c>
      <c r="D13" s="27"/>
      <c r="E13" s="19"/>
    </row>
    <row r="14" ht="15.0" customHeight="1">
      <c r="A14" s="20"/>
      <c r="B14" s="21" t="s">
        <v>15</v>
      </c>
      <c r="C14" s="22" t="s">
        <v>6</v>
      </c>
      <c r="D14" s="27"/>
      <c r="E14" s="19"/>
    </row>
    <row r="15" ht="15.0" customHeight="1">
      <c r="A15" s="20"/>
      <c r="B15" s="25" t="s">
        <v>16</v>
      </c>
      <c r="C15" s="26" t="s">
        <v>6</v>
      </c>
      <c r="D15" s="25"/>
      <c r="E15" s="19"/>
    </row>
    <row r="16" ht="15.0" customHeight="1">
      <c r="A16" s="20"/>
      <c r="B16" s="25" t="s">
        <v>17</v>
      </c>
      <c r="C16" s="26" t="s">
        <v>6</v>
      </c>
      <c r="D16" s="25"/>
      <c r="E16" s="19"/>
    </row>
    <row r="17" ht="15.0" customHeight="1">
      <c r="A17" s="20"/>
      <c r="B17" s="25" t="s">
        <v>18</v>
      </c>
      <c r="C17" s="26" t="s">
        <v>6</v>
      </c>
      <c r="D17" s="25"/>
      <c r="E17" s="19"/>
    </row>
    <row r="18" ht="15.0" customHeight="1">
      <c r="A18" s="20"/>
      <c r="B18" s="25" t="s">
        <v>19</v>
      </c>
      <c r="C18" s="26" t="s">
        <v>6</v>
      </c>
      <c r="D18" s="25"/>
      <c r="E18" s="19"/>
    </row>
    <row r="19" ht="15.0" customHeight="1">
      <c r="A19" s="20"/>
      <c r="B19" s="17" t="s">
        <v>20</v>
      </c>
      <c r="C19" s="18"/>
      <c r="D19" s="18"/>
      <c r="E19" s="19"/>
    </row>
    <row r="20" ht="15.0" customHeight="1">
      <c r="A20" s="20"/>
      <c r="B20" s="25" t="s">
        <v>21</v>
      </c>
      <c r="C20" s="26" t="s">
        <v>6</v>
      </c>
      <c r="D20" s="25"/>
      <c r="E20" s="19"/>
    </row>
    <row r="21" ht="15.0" customHeight="1">
      <c r="A21" s="20"/>
      <c r="B21" s="25" t="s">
        <v>22</v>
      </c>
      <c r="C21" s="26" t="s">
        <v>6</v>
      </c>
      <c r="D21" s="25"/>
      <c r="E21" s="19"/>
    </row>
    <row r="22" ht="15.0" customHeight="1">
      <c r="A22" s="20"/>
      <c r="B22" s="25" t="s">
        <v>23</v>
      </c>
      <c r="C22" s="26" t="s">
        <v>6</v>
      </c>
      <c r="D22" s="25"/>
      <c r="E22" s="19"/>
    </row>
    <row r="23" ht="15.0" customHeight="1">
      <c r="A23" s="20"/>
      <c r="B23" s="25" t="s">
        <v>24</v>
      </c>
      <c r="C23" s="26" t="s">
        <v>6</v>
      </c>
      <c r="D23" s="25"/>
      <c r="E23" s="19"/>
    </row>
    <row r="24" ht="15.0" customHeight="1">
      <c r="A24" s="20"/>
      <c r="B24" s="25" t="s">
        <v>25</v>
      </c>
      <c r="C24" s="26" t="s">
        <v>6</v>
      </c>
      <c r="D24" s="25"/>
      <c r="E24" s="19"/>
    </row>
    <row r="25" ht="15.0" customHeight="1">
      <c r="A25" s="20"/>
      <c r="B25" s="25" t="s">
        <v>26</v>
      </c>
      <c r="C25" s="26" t="s">
        <v>6</v>
      </c>
      <c r="D25" s="25"/>
      <c r="E25" s="19"/>
    </row>
    <row r="26" ht="15.0" customHeight="1">
      <c r="A26" s="20"/>
      <c r="B26" s="25" t="s">
        <v>27</v>
      </c>
      <c r="C26" s="26" t="s">
        <v>6</v>
      </c>
      <c r="D26" s="25"/>
      <c r="E26" s="19"/>
    </row>
    <row r="27" ht="15.0" customHeight="1">
      <c r="A27" s="20"/>
      <c r="B27" s="25" t="s">
        <v>28</v>
      </c>
      <c r="C27" s="26" t="s">
        <v>6</v>
      </c>
      <c r="D27" s="25"/>
      <c r="E27" s="19"/>
    </row>
    <row r="28" ht="15.0" customHeight="1">
      <c r="A28" s="20"/>
      <c r="B28" s="25" t="s">
        <v>29</v>
      </c>
      <c r="C28" s="26" t="s">
        <v>6</v>
      </c>
      <c r="D28" s="25"/>
      <c r="E28" s="19"/>
    </row>
    <row r="29" ht="15.0" customHeight="1">
      <c r="A29" s="20"/>
      <c r="B29" s="25" t="s">
        <v>30</v>
      </c>
      <c r="C29" s="26" t="s">
        <v>6</v>
      </c>
      <c r="D29" s="25"/>
      <c r="E29" s="19"/>
    </row>
    <row r="30" ht="15.0" customHeight="1">
      <c r="A30" s="20"/>
      <c r="B30" s="25" t="s">
        <v>31</v>
      </c>
      <c r="C30" s="26" t="s">
        <v>6</v>
      </c>
      <c r="D30" s="25"/>
      <c r="E30" s="19"/>
    </row>
    <row r="31" ht="15.0" customHeight="1">
      <c r="A31" s="20"/>
      <c r="B31" s="28" t="s">
        <v>32</v>
      </c>
      <c r="C31" s="29"/>
      <c r="D31" s="30"/>
      <c r="E31" s="19"/>
    </row>
    <row r="32" ht="15.0" customHeight="1">
      <c r="A32" s="20"/>
      <c r="B32" s="25" t="s">
        <v>33</v>
      </c>
      <c r="C32" s="26" t="s">
        <v>6</v>
      </c>
      <c r="D32" s="25" t="s">
        <v>34</v>
      </c>
      <c r="E32" s="19"/>
    </row>
    <row r="33" ht="15.0" customHeight="1">
      <c r="A33" s="20"/>
      <c r="B33" s="25" t="s">
        <v>35</v>
      </c>
      <c r="C33" s="26" t="s">
        <v>6</v>
      </c>
      <c r="D33" s="25" t="s">
        <v>36</v>
      </c>
      <c r="E33" s="19"/>
    </row>
    <row r="34" ht="15.0" customHeight="1">
      <c r="A34" s="20"/>
      <c r="B34" s="25" t="s">
        <v>37</v>
      </c>
      <c r="C34" s="26" t="s">
        <v>6</v>
      </c>
      <c r="D34" s="25" t="s">
        <v>38</v>
      </c>
      <c r="E34" s="19"/>
    </row>
    <row r="35" ht="15.0" customHeight="1">
      <c r="A35" s="20"/>
      <c r="B35" s="25" t="s">
        <v>39</v>
      </c>
      <c r="C35" s="26" t="s">
        <v>6</v>
      </c>
      <c r="D35" s="25" t="s">
        <v>38</v>
      </c>
      <c r="E35" s="19"/>
    </row>
    <row r="36" ht="15.0" customHeight="1">
      <c r="A36" s="20"/>
      <c r="B36" s="25" t="s">
        <v>40</v>
      </c>
      <c r="C36" s="26" t="s">
        <v>6</v>
      </c>
      <c r="D36" s="25" t="s">
        <v>41</v>
      </c>
      <c r="E36" s="19"/>
    </row>
    <row r="37" ht="15.0" customHeight="1">
      <c r="A37" s="20"/>
      <c r="B37" s="25" t="s">
        <v>42</v>
      </c>
      <c r="C37" s="26" t="s">
        <v>6</v>
      </c>
      <c r="D37" s="25" t="s">
        <v>41</v>
      </c>
      <c r="E37" s="19"/>
    </row>
    <row r="38" ht="15.0" customHeight="1">
      <c r="A38" s="20"/>
      <c r="B38" s="28" t="s">
        <v>43</v>
      </c>
      <c r="C38" s="29"/>
      <c r="D38" s="30"/>
      <c r="E38" s="19"/>
    </row>
    <row r="39" ht="15.0" customHeight="1">
      <c r="A39" s="20"/>
      <c r="B39" s="25" t="s">
        <v>44</v>
      </c>
      <c r="C39" s="26" t="s">
        <v>6</v>
      </c>
      <c r="D39" s="25" t="s">
        <v>45</v>
      </c>
      <c r="E39" s="19"/>
    </row>
    <row r="40" ht="15.0" customHeight="1">
      <c r="A40" s="20"/>
      <c r="B40" s="25" t="s">
        <v>46</v>
      </c>
      <c r="C40" s="26" t="s">
        <v>6</v>
      </c>
      <c r="D40" s="25" t="s">
        <v>47</v>
      </c>
      <c r="E40" s="19"/>
    </row>
    <row r="41" ht="15.0" customHeight="1">
      <c r="A41" s="20"/>
      <c r="B41" s="25" t="s">
        <v>48</v>
      </c>
      <c r="C41" s="26" t="s">
        <v>6</v>
      </c>
      <c r="D41" s="25" t="s">
        <v>49</v>
      </c>
      <c r="E41" s="19"/>
    </row>
    <row r="42" ht="15.0" customHeight="1">
      <c r="A42" s="20"/>
      <c r="B42" s="25" t="s">
        <v>50</v>
      </c>
      <c r="C42" s="26" t="s">
        <v>6</v>
      </c>
      <c r="D42" s="25" t="s">
        <v>49</v>
      </c>
      <c r="E42" s="19"/>
    </row>
    <row r="43" ht="15.0" customHeight="1">
      <c r="A43" s="20"/>
      <c r="B43" s="25" t="s">
        <v>51</v>
      </c>
      <c r="C43" s="26" t="s">
        <v>6</v>
      </c>
      <c r="D43" s="25" t="s">
        <v>52</v>
      </c>
      <c r="E43" s="19"/>
    </row>
    <row r="44" ht="15.0" customHeight="1">
      <c r="A44" s="20"/>
      <c r="B44" s="25" t="s">
        <v>53</v>
      </c>
      <c r="C44" s="26" t="s">
        <v>6</v>
      </c>
      <c r="D44" s="25" t="s">
        <v>52</v>
      </c>
      <c r="E44" s="19"/>
    </row>
    <row r="45" ht="15.0" customHeight="1">
      <c r="A45" s="20"/>
      <c r="B45" s="28" t="s">
        <v>54</v>
      </c>
      <c r="C45" s="30"/>
      <c r="D45" s="30"/>
      <c r="E45" s="19"/>
    </row>
    <row r="46" ht="15.0" customHeight="1">
      <c r="A46" s="20"/>
      <c r="B46" s="21" t="s">
        <v>55</v>
      </c>
      <c r="C46" s="22" t="s">
        <v>6</v>
      </c>
      <c r="D46" s="23"/>
      <c r="E46" s="19"/>
    </row>
    <row r="47" ht="15.0" customHeight="1">
      <c r="A47" s="20"/>
      <c r="B47" s="21" t="s">
        <v>56</v>
      </c>
      <c r="C47" s="22" t="s">
        <v>6</v>
      </c>
      <c r="D47" s="25" t="s">
        <v>57</v>
      </c>
      <c r="E47" s="19"/>
    </row>
    <row r="48" ht="15.0" customHeight="1">
      <c r="A48" s="20"/>
      <c r="B48" s="21" t="s">
        <v>58</v>
      </c>
      <c r="C48" s="22" t="s">
        <v>6</v>
      </c>
      <c r="D48" s="25" t="s">
        <v>59</v>
      </c>
      <c r="E48" s="19"/>
    </row>
    <row r="49" ht="15.0" customHeight="1">
      <c r="A49" s="20"/>
      <c r="B49" s="21" t="s">
        <v>60</v>
      </c>
      <c r="C49" s="22" t="s">
        <v>6</v>
      </c>
      <c r="D49" s="25" t="s">
        <v>61</v>
      </c>
      <c r="E49" s="19"/>
    </row>
    <row r="50" ht="15.0" customHeight="1">
      <c r="A50" s="20"/>
      <c r="B50" s="21" t="s">
        <v>62</v>
      </c>
      <c r="C50" s="22" t="s">
        <v>6</v>
      </c>
      <c r="D50" s="24"/>
      <c r="E50" s="19"/>
    </row>
    <row r="51" ht="15.0" customHeight="1">
      <c r="A51" s="20"/>
      <c r="B51" s="21" t="s">
        <v>63</v>
      </c>
      <c r="C51" s="22" t="s">
        <v>6</v>
      </c>
      <c r="D51" s="23"/>
      <c r="E51" s="19"/>
    </row>
    <row r="52" ht="15.0" customHeight="1">
      <c r="A52" s="20"/>
      <c r="B52" s="21" t="s">
        <v>64</v>
      </c>
      <c r="C52" s="22" t="s">
        <v>6</v>
      </c>
      <c r="D52" s="24"/>
      <c r="E52" s="19"/>
    </row>
    <row r="53" ht="15.0" customHeight="1">
      <c r="A53" s="20"/>
      <c r="B53" s="21" t="s">
        <v>65</v>
      </c>
      <c r="C53" s="22" t="s">
        <v>6</v>
      </c>
      <c r="D53" s="23"/>
      <c r="E53" s="19"/>
    </row>
    <row r="54" ht="15.0" customHeight="1">
      <c r="A54" s="20"/>
      <c r="B54" s="21" t="s">
        <v>66</v>
      </c>
      <c r="C54" s="22" t="s">
        <v>6</v>
      </c>
      <c r="D54" s="23"/>
      <c r="E54" s="19"/>
    </row>
    <row r="55" ht="15.0" customHeight="1">
      <c r="A55" s="20"/>
      <c r="B55" s="21" t="s">
        <v>67</v>
      </c>
      <c r="C55" s="22" t="s">
        <v>6</v>
      </c>
      <c r="D55" s="23"/>
      <c r="E55" s="19"/>
    </row>
    <row r="56" ht="15.0" customHeight="1">
      <c r="A56" s="20"/>
      <c r="B56" s="21" t="s">
        <v>68</v>
      </c>
      <c r="C56" s="22" t="s">
        <v>6</v>
      </c>
      <c r="D56" s="23"/>
      <c r="E56" s="19"/>
    </row>
    <row r="57" ht="15.0" customHeight="1">
      <c r="A57" s="20"/>
      <c r="B57" s="21" t="s">
        <v>69</v>
      </c>
      <c r="C57" s="22" t="s">
        <v>6</v>
      </c>
      <c r="D57" s="27"/>
      <c r="E57" s="19"/>
    </row>
    <row r="58" ht="15.0" customHeight="1">
      <c r="A58" s="20"/>
      <c r="B58" s="28" t="s">
        <v>70</v>
      </c>
      <c r="C58" s="30"/>
      <c r="D58" s="30"/>
      <c r="E58" s="19"/>
    </row>
    <row r="59" ht="15.0" customHeight="1">
      <c r="A59" s="20"/>
      <c r="B59" s="25" t="s">
        <v>71</v>
      </c>
      <c r="C59" s="26" t="s">
        <v>6</v>
      </c>
      <c r="D59" s="25" t="s">
        <v>72</v>
      </c>
      <c r="E59" s="19"/>
    </row>
    <row r="60" ht="15.0" customHeight="1">
      <c r="A60" s="20"/>
      <c r="B60" s="25" t="s">
        <v>73</v>
      </c>
      <c r="C60" s="26" t="s">
        <v>6</v>
      </c>
      <c r="D60" s="25" t="s">
        <v>74</v>
      </c>
      <c r="E60" s="19"/>
    </row>
    <row r="61" ht="15.0" customHeight="1">
      <c r="A61" s="20"/>
      <c r="B61" s="25" t="s">
        <v>75</v>
      </c>
      <c r="C61" s="26" t="s">
        <v>6</v>
      </c>
      <c r="D61" s="25" t="s">
        <v>76</v>
      </c>
      <c r="E61" s="19"/>
    </row>
    <row r="62" ht="15.0" customHeight="1">
      <c r="A62" s="20"/>
      <c r="B62" s="25" t="s">
        <v>77</v>
      </c>
      <c r="C62" s="26" t="s">
        <v>6</v>
      </c>
      <c r="D62" s="25" t="s">
        <v>76</v>
      </c>
      <c r="E62" s="19"/>
    </row>
    <row r="63" ht="15.0" customHeight="1">
      <c r="A63" s="20"/>
      <c r="B63" s="25" t="s">
        <v>78</v>
      </c>
      <c r="C63" s="26" t="s">
        <v>6</v>
      </c>
      <c r="D63" s="25" t="s">
        <v>74</v>
      </c>
      <c r="E63" s="19"/>
    </row>
    <row r="64" ht="15.0" customHeight="1">
      <c r="A64" s="20"/>
      <c r="B64" s="25" t="s">
        <v>79</v>
      </c>
      <c r="C64" s="26" t="s">
        <v>6</v>
      </c>
      <c r="D64" s="25" t="s">
        <v>74</v>
      </c>
      <c r="E64" s="19"/>
    </row>
    <row r="65" ht="15.0" customHeight="1">
      <c r="A65" s="20"/>
      <c r="B65" s="28" t="s">
        <v>80</v>
      </c>
      <c r="C65" s="31"/>
      <c r="D65" s="30"/>
      <c r="E65" s="19"/>
    </row>
    <row r="66" ht="15.0" customHeight="1">
      <c r="A66" s="20"/>
      <c r="B66" s="21" t="s">
        <v>81</v>
      </c>
      <c r="C66" s="22" t="s">
        <v>6</v>
      </c>
      <c r="D66" s="21" t="s">
        <v>82</v>
      </c>
      <c r="E66" s="19"/>
    </row>
    <row r="67" ht="15.0" customHeight="1">
      <c r="A67" s="20"/>
      <c r="B67" s="21" t="s">
        <v>83</v>
      </c>
      <c r="C67" s="22" t="s">
        <v>6</v>
      </c>
      <c r="D67" s="21" t="s">
        <v>84</v>
      </c>
      <c r="E67" s="19"/>
    </row>
    <row r="68" ht="15.0" customHeight="1">
      <c r="A68" s="20"/>
      <c r="B68" s="21" t="s">
        <v>85</v>
      </c>
      <c r="C68" s="22" t="s">
        <v>6</v>
      </c>
      <c r="D68" s="24" t="s">
        <v>86</v>
      </c>
      <c r="E68" s="19"/>
    </row>
    <row r="69" ht="15.0" customHeight="1">
      <c r="A69" s="20"/>
      <c r="B69" s="21" t="s">
        <v>87</v>
      </c>
      <c r="C69" s="22" t="s">
        <v>6</v>
      </c>
      <c r="D69" s="21" t="s">
        <v>88</v>
      </c>
      <c r="E69" s="19"/>
    </row>
    <row r="70" ht="15.0" customHeight="1">
      <c r="A70" s="20"/>
      <c r="B70" s="21" t="s">
        <v>89</v>
      </c>
      <c r="C70" s="22" t="s">
        <v>6</v>
      </c>
      <c r="D70" s="21" t="s">
        <v>90</v>
      </c>
      <c r="E70" s="19"/>
    </row>
    <row r="71" ht="15.0" customHeight="1">
      <c r="A71" s="20"/>
      <c r="B71" s="21" t="s">
        <v>91</v>
      </c>
      <c r="C71" s="22" t="s">
        <v>6</v>
      </c>
      <c r="D71" s="21" t="s">
        <v>92</v>
      </c>
      <c r="E71" s="19"/>
    </row>
    <row r="72" ht="15.0" customHeight="1">
      <c r="A72" s="20"/>
      <c r="B72" s="21" t="s">
        <v>93</v>
      </c>
      <c r="C72" s="22" t="s">
        <v>6</v>
      </c>
      <c r="D72" s="21" t="s">
        <v>94</v>
      </c>
      <c r="E72" s="19"/>
    </row>
    <row r="73" ht="15.0" customHeight="1">
      <c r="A73" s="20"/>
      <c r="B73" s="21" t="s">
        <v>95</v>
      </c>
      <c r="C73" s="22" t="s">
        <v>6</v>
      </c>
      <c r="D73" s="21" t="s">
        <v>96</v>
      </c>
      <c r="E73" s="19"/>
    </row>
    <row r="74" ht="15.0" customHeight="1">
      <c r="A74" s="20"/>
      <c r="B74" s="28" t="s">
        <v>97</v>
      </c>
      <c r="C74" s="29"/>
      <c r="D74" s="30"/>
      <c r="E74" s="19"/>
    </row>
    <row r="75" ht="15.0" customHeight="1">
      <c r="A75" s="20"/>
      <c r="B75" s="25" t="s">
        <v>98</v>
      </c>
      <c r="C75" s="26" t="s">
        <v>6</v>
      </c>
      <c r="D75" s="25" t="s">
        <v>99</v>
      </c>
      <c r="E75" s="19"/>
    </row>
    <row r="76" ht="15.0" customHeight="1">
      <c r="A76" s="20"/>
      <c r="B76" s="25" t="s">
        <v>100</v>
      </c>
      <c r="C76" s="26" t="s">
        <v>6</v>
      </c>
      <c r="D76" s="25" t="s">
        <v>101</v>
      </c>
      <c r="E76" s="19"/>
    </row>
    <row r="77" ht="15.0" customHeight="1">
      <c r="A77" s="20"/>
      <c r="B77" s="25" t="s">
        <v>102</v>
      </c>
      <c r="C77" s="26" t="s">
        <v>6</v>
      </c>
      <c r="D77" s="25" t="s">
        <v>103</v>
      </c>
      <c r="E77" s="19"/>
    </row>
    <row r="78" ht="15.0" customHeight="1">
      <c r="A78" s="20"/>
      <c r="B78" s="25" t="s">
        <v>104</v>
      </c>
      <c r="C78" s="26" t="s">
        <v>6</v>
      </c>
      <c r="D78" s="25" t="s">
        <v>105</v>
      </c>
      <c r="E78" s="19"/>
    </row>
    <row r="79" ht="15.0" customHeight="1">
      <c r="A79" s="20"/>
      <c r="B79" s="25" t="s">
        <v>106</v>
      </c>
      <c r="C79" s="26" t="s">
        <v>6</v>
      </c>
      <c r="D79" s="25" t="s">
        <v>107</v>
      </c>
      <c r="E79" s="19"/>
    </row>
    <row r="80" ht="15.0" customHeight="1">
      <c r="A80" s="20"/>
      <c r="B80" s="25" t="s">
        <v>108</v>
      </c>
      <c r="C80" s="26" t="s">
        <v>6</v>
      </c>
      <c r="D80" s="25" t="s">
        <v>101</v>
      </c>
      <c r="E80" s="19"/>
    </row>
    <row r="81" ht="15.0" customHeight="1">
      <c r="A81" s="20"/>
      <c r="B81" s="25" t="s">
        <v>109</v>
      </c>
      <c r="C81" s="26" t="s">
        <v>6</v>
      </c>
      <c r="D81" s="25" t="s">
        <v>103</v>
      </c>
      <c r="E81" s="19"/>
    </row>
    <row r="82" ht="15.0" customHeight="1">
      <c r="A82" s="20"/>
      <c r="B82" s="25" t="s">
        <v>110</v>
      </c>
      <c r="C82" s="26" t="s">
        <v>6</v>
      </c>
      <c r="D82" s="25" t="s">
        <v>105</v>
      </c>
      <c r="E82" s="19"/>
    </row>
    <row r="83" ht="15.0" customHeight="1">
      <c r="A83" s="20"/>
      <c r="B83" s="28" t="s">
        <v>111</v>
      </c>
      <c r="C83" s="29"/>
      <c r="D83" s="30"/>
      <c r="E83" s="19"/>
    </row>
    <row r="84" ht="15.0" customHeight="1">
      <c r="A84" s="20"/>
      <c r="B84" s="21" t="s">
        <v>112</v>
      </c>
      <c r="C84" s="22" t="s">
        <v>6</v>
      </c>
      <c r="D84" s="23"/>
      <c r="E84" s="19"/>
    </row>
    <row r="85" ht="15.0" customHeight="1">
      <c r="A85" s="20"/>
      <c r="B85" s="21" t="s">
        <v>113</v>
      </c>
      <c r="C85" s="22" t="s">
        <v>6</v>
      </c>
      <c r="D85" s="23"/>
      <c r="E85" s="19"/>
    </row>
    <row r="86" ht="15.0" customHeight="1">
      <c r="A86" s="20"/>
      <c r="B86" s="28" t="s">
        <v>114</v>
      </c>
      <c r="C86" s="29"/>
      <c r="D86" s="30"/>
      <c r="E86" s="19"/>
    </row>
    <row r="87" ht="15.0" customHeight="1">
      <c r="A87" s="20"/>
      <c r="B87" s="21" t="s">
        <v>115</v>
      </c>
      <c r="C87" s="22" t="s">
        <v>6</v>
      </c>
      <c r="D87" s="23"/>
      <c r="E87" s="19"/>
    </row>
    <row r="88" ht="15.0" customHeight="1">
      <c r="A88" s="20"/>
      <c r="B88" s="21" t="s">
        <v>116</v>
      </c>
      <c r="C88" s="22" t="s">
        <v>6</v>
      </c>
      <c r="D88" s="24"/>
      <c r="E88" s="19"/>
    </row>
    <row r="89" ht="15.0" customHeight="1">
      <c r="A89" s="20"/>
      <c r="B89" s="21" t="s">
        <v>117</v>
      </c>
      <c r="C89" s="22" t="s">
        <v>6</v>
      </c>
      <c r="D89" s="32"/>
      <c r="E89" s="19"/>
    </row>
    <row r="90" ht="15.0" customHeight="1">
      <c r="A90" s="20"/>
      <c r="B90" s="21" t="s">
        <v>118</v>
      </c>
      <c r="C90" s="22" t="s">
        <v>6</v>
      </c>
      <c r="D90" s="32"/>
      <c r="E90" s="19"/>
    </row>
    <row r="91" ht="15.0" customHeight="1">
      <c r="A91" s="20"/>
      <c r="B91" s="21" t="s">
        <v>119</v>
      </c>
      <c r="C91" s="22" t="s">
        <v>6</v>
      </c>
      <c r="D91" s="32"/>
      <c r="E91" s="19"/>
    </row>
    <row r="92" ht="15.0" customHeight="1">
      <c r="A92" s="20"/>
      <c r="B92" s="21" t="s">
        <v>120</v>
      </c>
      <c r="C92" s="22" t="s">
        <v>6</v>
      </c>
      <c r="D92" s="32"/>
      <c r="E92" s="19"/>
    </row>
    <row r="93" ht="15.0" customHeight="1">
      <c r="A93" s="20"/>
      <c r="B93" s="21" t="s">
        <v>121</v>
      </c>
      <c r="C93" s="22" t="s">
        <v>6</v>
      </c>
      <c r="D93" s="32"/>
      <c r="E93" s="19"/>
    </row>
    <row r="94" ht="15.0" customHeight="1">
      <c r="A94" s="20"/>
      <c r="B94" s="28" t="s">
        <v>122</v>
      </c>
      <c r="C94" s="33"/>
      <c r="D94" s="30"/>
      <c r="E94" s="19"/>
    </row>
    <row r="95" ht="15.0" customHeight="1">
      <c r="A95" s="20"/>
      <c r="B95" s="21" t="s">
        <v>123</v>
      </c>
      <c r="C95" s="22" t="s">
        <v>6</v>
      </c>
      <c r="D95" s="21" t="s">
        <v>124</v>
      </c>
      <c r="E95" s="19"/>
    </row>
    <row r="96" ht="15.0" customHeight="1">
      <c r="A96" s="20"/>
      <c r="B96" s="21" t="s">
        <v>125</v>
      </c>
      <c r="C96" s="22" t="s">
        <v>6</v>
      </c>
      <c r="D96" s="24"/>
      <c r="E96" s="19"/>
    </row>
    <row r="97" ht="15.0" customHeight="1">
      <c r="A97" s="20"/>
      <c r="B97" s="21" t="s">
        <v>126</v>
      </c>
      <c r="C97" s="22" t="s">
        <v>6</v>
      </c>
      <c r="D97" s="23"/>
      <c r="E97" s="19"/>
    </row>
    <row r="98" ht="15.0" customHeight="1">
      <c r="A98" s="20"/>
      <c r="B98" s="21" t="s">
        <v>127</v>
      </c>
      <c r="C98" s="22" t="s">
        <v>6</v>
      </c>
      <c r="D98" s="32"/>
      <c r="E98" s="19"/>
    </row>
    <row r="99" ht="15.0" customHeight="1">
      <c r="A99" s="20"/>
      <c r="B99" s="21" t="s">
        <v>128</v>
      </c>
      <c r="C99" s="22" t="s">
        <v>6</v>
      </c>
      <c r="D99" s="32"/>
      <c r="E99" s="19"/>
    </row>
    <row r="100" ht="15.0" customHeight="1">
      <c r="A100" s="20"/>
      <c r="B100" s="21" t="s">
        <v>129</v>
      </c>
      <c r="C100" s="22" t="s">
        <v>6</v>
      </c>
      <c r="D100" s="32"/>
      <c r="E100" s="19"/>
    </row>
    <row r="101" ht="15.0" customHeight="1">
      <c r="A101" s="20"/>
      <c r="B101" s="28" t="s">
        <v>130</v>
      </c>
      <c r="C101" s="29"/>
      <c r="D101" s="30"/>
      <c r="E101" s="19"/>
    </row>
    <row r="102" ht="15.0" customHeight="1">
      <c r="A102" s="20"/>
      <c r="B102" s="21" t="s">
        <v>131</v>
      </c>
      <c r="C102" s="22" t="s">
        <v>6</v>
      </c>
      <c r="D102" s="23"/>
      <c r="E102" s="19"/>
    </row>
    <row r="103" ht="15.0" customHeight="1">
      <c r="A103" s="20"/>
      <c r="B103" s="21" t="s">
        <v>132</v>
      </c>
      <c r="C103" s="22" t="s">
        <v>6</v>
      </c>
      <c r="D103" s="32"/>
      <c r="E103" s="19"/>
    </row>
    <row r="104" ht="15.0" customHeight="1">
      <c r="A104" s="20"/>
      <c r="B104" s="28" t="s">
        <v>133</v>
      </c>
      <c r="C104" s="29"/>
      <c r="D104" s="30"/>
      <c r="E104" s="19"/>
    </row>
    <row r="105" ht="15.0" customHeight="1">
      <c r="A105" s="20"/>
      <c r="B105" s="21" t="s">
        <v>134</v>
      </c>
      <c r="C105" s="22" t="s">
        <v>6</v>
      </c>
      <c r="D105" s="32"/>
      <c r="E105" s="19"/>
    </row>
    <row r="106" ht="15.0" customHeight="1">
      <c r="A106" s="20"/>
      <c r="B106" s="21" t="s">
        <v>135</v>
      </c>
      <c r="C106" s="22" t="s">
        <v>6</v>
      </c>
      <c r="D106" s="32"/>
      <c r="E106" s="19"/>
    </row>
    <row r="107" ht="15.0" customHeight="1">
      <c r="A107" s="20"/>
      <c r="B107" s="17" t="s">
        <v>136</v>
      </c>
      <c r="C107" s="18"/>
      <c r="D107" s="34"/>
      <c r="E107" s="19"/>
    </row>
    <row r="108" ht="15.0" customHeight="1">
      <c r="A108" s="20"/>
      <c r="B108" s="25" t="s">
        <v>137</v>
      </c>
      <c r="C108" s="26" t="s">
        <v>6</v>
      </c>
      <c r="D108" s="35"/>
      <c r="E108" s="19"/>
    </row>
    <row r="109" ht="15.0" customHeight="1">
      <c r="A109" s="20"/>
      <c r="B109" s="25" t="s">
        <v>138</v>
      </c>
      <c r="C109" s="26" t="s">
        <v>6</v>
      </c>
      <c r="D109" s="35"/>
      <c r="E109" s="19"/>
    </row>
    <row r="110" ht="15.0" customHeight="1">
      <c r="A110" s="20"/>
      <c r="B110" s="35" t="s">
        <v>139</v>
      </c>
      <c r="C110" s="26" t="s">
        <v>6</v>
      </c>
      <c r="D110" s="35"/>
      <c r="E110" s="36"/>
    </row>
    <row r="111" ht="15.0" customHeight="1">
      <c r="A111" s="20"/>
      <c r="B111" s="35" t="s">
        <v>140</v>
      </c>
      <c r="C111" s="26" t="s">
        <v>6</v>
      </c>
      <c r="D111" s="35"/>
      <c r="E111" s="37"/>
    </row>
    <row r="112" ht="15.0" customHeight="1">
      <c r="A112" s="20"/>
      <c r="B112" s="35" t="s">
        <v>141</v>
      </c>
      <c r="C112" s="26" t="s">
        <v>6</v>
      </c>
      <c r="D112" s="35"/>
      <c r="E112" s="37"/>
    </row>
    <row r="113" ht="15.0" customHeight="1">
      <c r="A113" s="20"/>
      <c r="B113" s="35" t="s">
        <v>142</v>
      </c>
      <c r="C113" s="26" t="s">
        <v>6</v>
      </c>
      <c r="D113" s="35"/>
      <c r="E113" s="37"/>
    </row>
    <row r="114" ht="15.0" customHeight="1">
      <c r="A114" s="20"/>
      <c r="B114" s="35" t="s">
        <v>143</v>
      </c>
      <c r="C114" s="26" t="s">
        <v>6</v>
      </c>
      <c r="D114" s="35"/>
      <c r="E114" s="37"/>
    </row>
    <row r="115" ht="15.0" customHeight="1">
      <c r="A115" s="20"/>
      <c r="B115" s="35" t="s">
        <v>144</v>
      </c>
      <c r="C115" s="26" t="s">
        <v>6</v>
      </c>
      <c r="D115" s="35"/>
      <c r="E115" s="37"/>
    </row>
    <row r="116" ht="15.0" customHeight="1">
      <c r="A116" s="20"/>
      <c r="B116" s="35" t="s">
        <v>145</v>
      </c>
      <c r="C116" s="26" t="s">
        <v>6</v>
      </c>
      <c r="D116" s="35"/>
      <c r="E116" s="37"/>
    </row>
    <row r="117" ht="15.0" customHeight="1">
      <c r="A117" s="20"/>
      <c r="B117" s="35" t="s">
        <v>146</v>
      </c>
      <c r="C117" s="26" t="s">
        <v>6</v>
      </c>
      <c r="D117" s="35"/>
      <c r="E117" s="37"/>
    </row>
    <row r="118" ht="15.0" customHeight="1">
      <c r="A118" s="20"/>
      <c r="B118" s="35" t="s">
        <v>147</v>
      </c>
      <c r="C118" s="26" t="s">
        <v>6</v>
      </c>
      <c r="D118" s="35"/>
      <c r="E118" s="37"/>
    </row>
    <row r="119" ht="15.0" customHeight="1">
      <c r="A119" s="20"/>
      <c r="B119" s="35" t="s">
        <v>148</v>
      </c>
      <c r="C119" s="26" t="s">
        <v>6</v>
      </c>
      <c r="D119" s="35"/>
      <c r="E119" s="37"/>
    </row>
    <row r="120" ht="15.0" customHeight="1">
      <c r="A120" s="20"/>
      <c r="B120" s="35" t="s">
        <v>149</v>
      </c>
      <c r="C120" s="26" t="s">
        <v>6</v>
      </c>
      <c r="D120" s="35"/>
      <c r="E120" s="37"/>
    </row>
    <row r="121" ht="15.0" customHeight="1">
      <c r="A121" s="20"/>
      <c r="B121" s="35" t="s">
        <v>150</v>
      </c>
      <c r="C121" s="26" t="s">
        <v>6</v>
      </c>
      <c r="D121" s="35"/>
      <c r="E121" s="37"/>
    </row>
    <row r="122" ht="15.0" customHeight="1">
      <c r="A122" s="20"/>
      <c r="B122" s="35" t="s">
        <v>151</v>
      </c>
      <c r="C122" s="26" t="s">
        <v>6</v>
      </c>
      <c r="D122" s="35"/>
      <c r="E122" s="37"/>
    </row>
    <row r="123" ht="15.0" customHeight="1">
      <c r="A123" s="20"/>
      <c r="B123" s="35" t="s">
        <v>152</v>
      </c>
      <c r="C123" s="26" t="s">
        <v>6</v>
      </c>
      <c r="D123" s="35"/>
      <c r="E123" s="37"/>
    </row>
    <row r="124" ht="15.0" customHeight="1">
      <c r="A124" s="20"/>
      <c r="B124" s="35" t="s">
        <v>153</v>
      </c>
      <c r="C124" s="26" t="s">
        <v>6</v>
      </c>
      <c r="D124" s="35"/>
      <c r="E124" s="37"/>
    </row>
    <row r="125" ht="15.0" customHeight="1">
      <c r="A125" s="20"/>
      <c r="B125" s="35" t="s">
        <v>154</v>
      </c>
      <c r="C125" s="26" t="s">
        <v>6</v>
      </c>
      <c r="D125" s="35"/>
      <c r="E125" s="37"/>
    </row>
    <row r="126" ht="15.0" customHeight="1">
      <c r="A126" s="20"/>
      <c r="B126" s="38" t="s">
        <v>155</v>
      </c>
      <c r="C126" s="26" t="s">
        <v>6</v>
      </c>
      <c r="D126" s="35" t="s">
        <v>8</v>
      </c>
      <c r="E126" s="37"/>
    </row>
    <row r="127" ht="15.0" customHeight="1">
      <c r="A127" s="20"/>
      <c r="B127" s="38" t="s">
        <v>156</v>
      </c>
      <c r="C127" s="26" t="s">
        <v>6</v>
      </c>
      <c r="D127" s="35" t="s">
        <v>8</v>
      </c>
      <c r="E127" s="37"/>
    </row>
    <row r="128" ht="15.0" customHeight="1">
      <c r="A128" s="20"/>
      <c r="B128" s="38" t="s">
        <v>157</v>
      </c>
      <c r="C128" s="26" t="s">
        <v>6</v>
      </c>
      <c r="D128" s="35" t="s">
        <v>8</v>
      </c>
      <c r="E128" s="37"/>
    </row>
    <row r="129" ht="15.0" customHeight="1">
      <c r="A129" s="20"/>
      <c r="B129" s="38" t="s">
        <v>158</v>
      </c>
      <c r="C129" s="26" t="s">
        <v>6</v>
      </c>
      <c r="D129" s="35" t="s">
        <v>8</v>
      </c>
      <c r="E129" s="37"/>
    </row>
    <row r="130" ht="15.0" customHeight="1">
      <c r="A130" s="20"/>
      <c r="B130" s="38" t="s">
        <v>159</v>
      </c>
      <c r="C130" s="26" t="s">
        <v>6</v>
      </c>
      <c r="D130" s="35" t="s">
        <v>8</v>
      </c>
      <c r="E130" s="37"/>
    </row>
    <row r="131" ht="15.0" customHeight="1">
      <c r="A131" s="20"/>
      <c r="B131" s="38"/>
      <c r="C131" s="26"/>
      <c r="D131" s="35"/>
      <c r="E131" s="37"/>
    </row>
    <row r="132" ht="15.0" customHeight="1">
      <c r="A132" s="20"/>
      <c r="B132" s="38"/>
      <c r="C132" s="26">
        <f>COUNTIF(C6:C130,"-")</f>
        <v>112</v>
      </c>
      <c r="D132" s="35"/>
      <c r="E132" s="37"/>
    </row>
    <row r="133" ht="15.0" customHeight="1">
      <c r="A133" s="20"/>
      <c r="B133" s="39" t="s">
        <v>160</v>
      </c>
      <c r="C133" s="22"/>
      <c r="D133" s="32"/>
      <c r="E133" s="37"/>
    </row>
    <row r="134" ht="15.0" customHeight="1">
      <c r="A134" s="20"/>
      <c r="B134" s="42" t="s">
        <v>161</v>
      </c>
      <c r="C134" s="22"/>
      <c r="D134" s="32"/>
      <c r="E134" s="37"/>
    </row>
    <row r="135" ht="15.0" customHeight="1">
      <c r="A135" s="20"/>
      <c r="B135" s="35" t="s">
        <v>162</v>
      </c>
      <c r="C135" s="22"/>
      <c r="D135" s="32"/>
      <c r="E135" s="37"/>
    </row>
    <row r="136" ht="15.0" customHeight="1">
      <c r="A136" s="20"/>
      <c r="B136" s="42" t="s">
        <v>163</v>
      </c>
      <c r="C136" s="22"/>
      <c r="D136" s="32"/>
      <c r="E136" s="37"/>
    </row>
    <row r="137" ht="15.0" customHeight="1">
      <c r="A137" s="20"/>
      <c r="B137" s="42" t="s">
        <v>164</v>
      </c>
      <c r="C137" s="22"/>
      <c r="D137" s="32"/>
      <c r="E137" s="37"/>
    </row>
    <row r="138" ht="15.0" customHeight="1">
      <c r="A138" s="20"/>
      <c r="B138" s="42" t="s">
        <v>165</v>
      </c>
      <c r="C138" s="22"/>
      <c r="D138" s="32"/>
      <c r="E138" s="37"/>
    </row>
    <row r="139" ht="15.0" customHeight="1">
      <c r="A139" s="20"/>
      <c r="B139" s="42" t="s">
        <v>166</v>
      </c>
      <c r="C139" s="22"/>
      <c r="D139" s="32"/>
      <c r="E139" s="37"/>
    </row>
    <row r="140" ht="15.0" customHeight="1">
      <c r="A140" s="20"/>
      <c r="B140" s="42" t="s">
        <v>167</v>
      </c>
      <c r="C140" s="22"/>
      <c r="D140" s="32"/>
      <c r="E140" s="37"/>
    </row>
    <row r="141" ht="15.0" customHeight="1">
      <c r="A141" s="20"/>
      <c r="B141" s="43" t="s">
        <v>168</v>
      </c>
      <c r="C141" s="22"/>
      <c r="D141" s="32"/>
      <c r="E141" s="37"/>
    </row>
    <row r="142" ht="15.0" customHeight="1">
      <c r="A142" s="20"/>
      <c r="B142" s="42" t="s">
        <v>169</v>
      </c>
      <c r="C142" s="22"/>
      <c r="D142" s="32"/>
      <c r="E142" s="37"/>
    </row>
    <row r="143" ht="15.0" customHeight="1">
      <c r="A143" s="20"/>
      <c r="B143" s="43" t="s">
        <v>170</v>
      </c>
      <c r="C143" s="22"/>
      <c r="D143" s="32"/>
      <c r="E143" s="37"/>
    </row>
    <row r="144" ht="15.0" customHeight="1">
      <c r="A144" s="20"/>
      <c r="B144" s="43" t="s">
        <v>171</v>
      </c>
      <c r="C144" s="22"/>
      <c r="D144" s="32"/>
      <c r="E144" s="37"/>
    </row>
    <row r="145" ht="15.0" customHeight="1">
      <c r="A145" s="20"/>
      <c r="B145" s="43" t="s">
        <v>172</v>
      </c>
      <c r="C145" s="22"/>
      <c r="D145" s="32"/>
      <c r="E145" s="37"/>
    </row>
    <row r="146" ht="15.0" customHeight="1">
      <c r="A146" s="20"/>
      <c r="B146" s="32"/>
      <c r="C146" s="22"/>
      <c r="D146" s="32"/>
      <c r="E146" s="37"/>
    </row>
    <row r="147" ht="15.0" customHeight="1">
      <c r="A147" s="44"/>
      <c r="B147" s="45"/>
      <c r="C147" s="45"/>
      <c r="D147" s="45"/>
      <c r="E147" s="46"/>
    </row>
    <row r="148" ht="15.0" customHeight="1">
      <c r="A148" s="47"/>
      <c r="B148" s="48" t="s">
        <v>173</v>
      </c>
      <c r="E148" s="46"/>
    </row>
    <row r="149" ht="15.0" customHeight="1">
      <c r="A149" s="44"/>
      <c r="B149" s="49" t="s">
        <v>174</v>
      </c>
      <c r="E149" s="46"/>
    </row>
    <row r="150" ht="15.0" customHeight="1">
      <c r="A150" s="20"/>
      <c r="B150" s="49" t="s">
        <v>175</v>
      </c>
      <c r="E150" s="37"/>
    </row>
    <row r="151" ht="15.0" customHeight="1">
      <c r="A151" s="20"/>
      <c r="B151" s="50"/>
      <c r="E151" s="37"/>
    </row>
  </sheetData>
  <autoFilter ref="$A$4:$E$151">
    <sortState ref="A4:E151">
      <sortCondition ref="A4:A151"/>
      <sortCondition ref="B4:B151"/>
    </sortState>
  </autoFilter>
  <mergeCells count="5">
    <mergeCell ref="B2:D2"/>
    <mergeCell ref="B148:D148"/>
    <mergeCell ref="B149:D149"/>
    <mergeCell ref="B150:D150"/>
    <mergeCell ref="B151:D151"/>
  </mergeCells>
  <hyperlinks>
    <hyperlink r:id="rId1" ref="B149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51.25"/>
  </cols>
  <sheetData>
    <row r="1">
      <c r="A1" s="21" t="s">
        <v>176</v>
      </c>
      <c r="B1" s="21" t="s">
        <v>177</v>
      </c>
      <c r="C1" s="21" t="s">
        <v>178</v>
      </c>
      <c r="E1" s="52"/>
    </row>
    <row r="2">
      <c r="A2" s="21" t="s">
        <v>179</v>
      </c>
      <c r="B2" s="21" t="s">
        <v>180</v>
      </c>
      <c r="C2" s="21" t="s">
        <v>181</v>
      </c>
    </row>
    <row r="3">
      <c r="A3" s="53" t="s">
        <v>182</v>
      </c>
      <c r="B3" s="53" t="s">
        <v>183</v>
      </c>
      <c r="C3" s="53" t="s">
        <v>184</v>
      </c>
    </row>
    <row r="4">
      <c r="A4" s="53" t="s">
        <v>185</v>
      </c>
      <c r="B4" s="53" t="s">
        <v>186</v>
      </c>
      <c r="C4" s="53" t="s">
        <v>187</v>
      </c>
    </row>
    <row r="5">
      <c r="A5" s="53" t="s">
        <v>188</v>
      </c>
      <c r="B5" s="53" t="s">
        <v>189</v>
      </c>
      <c r="C5" s="53" t="s">
        <v>190</v>
      </c>
    </row>
    <row r="6">
      <c r="A6" s="53" t="s">
        <v>191</v>
      </c>
      <c r="B6" s="53" t="s">
        <v>192</v>
      </c>
      <c r="C6" s="53" t="s">
        <v>193</v>
      </c>
    </row>
    <row r="7">
      <c r="A7" s="21" t="s">
        <v>194</v>
      </c>
      <c r="B7" s="21" t="s">
        <v>195</v>
      </c>
      <c r="C7" s="21" t="s">
        <v>196</v>
      </c>
    </row>
    <row r="8">
      <c r="A8" s="21" t="s">
        <v>197</v>
      </c>
      <c r="B8" s="21" t="s">
        <v>198</v>
      </c>
      <c r="C8" s="21" t="s">
        <v>199</v>
      </c>
    </row>
    <row r="9">
      <c r="A9" s="21" t="s">
        <v>200</v>
      </c>
      <c r="B9" s="21" t="s">
        <v>201</v>
      </c>
      <c r="C9" s="21" t="s">
        <v>202</v>
      </c>
    </row>
    <row r="10">
      <c r="A10" s="53" t="s">
        <v>203</v>
      </c>
      <c r="B10" s="53" t="s">
        <v>204</v>
      </c>
      <c r="C10" s="53" t="s">
        <v>205</v>
      </c>
    </row>
    <row r="11">
      <c r="A11" s="53" t="s">
        <v>206</v>
      </c>
      <c r="B11" s="53" t="s">
        <v>207</v>
      </c>
      <c r="C11" s="53" t="s">
        <v>208</v>
      </c>
    </row>
    <row r="12">
      <c r="A12" s="53" t="s">
        <v>209</v>
      </c>
      <c r="B12" s="53" t="s">
        <v>210</v>
      </c>
      <c r="C12" s="53" t="s">
        <v>211</v>
      </c>
    </row>
    <row r="13">
      <c r="A13" s="53" t="s">
        <v>212</v>
      </c>
      <c r="B13" s="53" t="s">
        <v>213</v>
      </c>
      <c r="C13" s="53" t="s">
        <v>214</v>
      </c>
    </row>
    <row r="14">
      <c r="A14" s="53" t="s">
        <v>215</v>
      </c>
      <c r="B14" s="53" t="s">
        <v>216</v>
      </c>
      <c r="C14" s="53" t="s">
        <v>217</v>
      </c>
    </row>
    <row r="15">
      <c r="A15" s="53" t="s">
        <v>218</v>
      </c>
      <c r="B15" s="53" t="s">
        <v>219</v>
      </c>
      <c r="C15" s="53" t="s">
        <v>220</v>
      </c>
    </row>
    <row r="16">
      <c r="A16" s="53" t="s">
        <v>221</v>
      </c>
      <c r="B16" s="53" t="s">
        <v>222</v>
      </c>
      <c r="C16" s="53" t="s">
        <v>223</v>
      </c>
    </row>
    <row r="17">
      <c r="A17" s="53" t="s">
        <v>224</v>
      </c>
      <c r="B17" s="53" t="s">
        <v>225</v>
      </c>
      <c r="C17" s="53" t="s">
        <v>226</v>
      </c>
    </row>
    <row r="18">
      <c r="A18" s="53" t="s">
        <v>227</v>
      </c>
      <c r="B18" s="53" t="s">
        <v>228</v>
      </c>
      <c r="C18" s="53" t="s">
        <v>229</v>
      </c>
    </row>
    <row r="19">
      <c r="A19" s="53" t="s">
        <v>230</v>
      </c>
      <c r="B19" s="53" t="s">
        <v>231</v>
      </c>
      <c r="C19" s="53" t="s">
        <v>232</v>
      </c>
    </row>
    <row r="20">
      <c r="A20" s="53" t="s">
        <v>233</v>
      </c>
      <c r="B20" s="53" t="s">
        <v>234</v>
      </c>
      <c r="C20" s="53" t="s">
        <v>235</v>
      </c>
    </row>
    <row r="21">
      <c r="A21" s="53" t="s">
        <v>236</v>
      </c>
      <c r="B21" s="53" t="s">
        <v>237</v>
      </c>
      <c r="C21" s="53" t="s">
        <v>238</v>
      </c>
    </row>
    <row r="22">
      <c r="A22" s="53" t="s">
        <v>239</v>
      </c>
      <c r="B22" s="53" t="s">
        <v>240</v>
      </c>
      <c r="C22" s="53" t="s">
        <v>241</v>
      </c>
    </row>
    <row r="23">
      <c r="A23" s="53" t="s">
        <v>242</v>
      </c>
      <c r="B23" s="53" t="s">
        <v>243</v>
      </c>
      <c r="C23" s="53" t="s">
        <v>244</v>
      </c>
    </row>
    <row r="24">
      <c r="A24" s="53" t="s">
        <v>245</v>
      </c>
      <c r="B24" s="53" t="s">
        <v>246</v>
      </c>
      <c r="C24" s="53" t="s">
        <v>247</v>
      </c>
    </row>
    <row r="25">
      <c r="A25" s="53" t="s">
        <v>248</v>
      </c>
      <c r="B25" s="53" t="s">
        <v>249</v>
      </c>
      <c r="C25" s="53" t="s">
        <v>250</v>
      </c>
    </row>
    <row r="26">
      <c r="A26" s="53" t="s">
        <v>251</v>
      </c>
      <c r="B26" s="53" t="s">
        <v>252</v>
      </c>
      <c r="C26" s="53" t="s">
        <v>253</v>
      </c>
    </row>
    <row r="27">
      <c r="A27" s="53" t="s">
        <v>254</v>
      </c>
      <c r="B27" s="53" t="s">
        <v>255</v>
      </c>
      <c r="C27" s="53" t="s">
        <v>256</v>
      </c>
    </row>
    <row r="28">
      <c r="A28" s="53" t="s">
        <v>257</v>
      </c>
      <c r="B28" s="53" t="s">
        <v>258</v>
      </c>
      <c r="C28" s="53" t="s">
        <v>259</v>
      </c>
    </row>
    <row r="29">
      <c r="A29" s="53" t="s">
        <v>260</v>
      </c>
      <c r="B29" s="53" t="s">
        <v>261</v>
      </c>
      <c r="C29" s="53" t="s">
        <v>262</v>
      </c>
    </row>
    <row r="30">
      <c r="A30" s="53" t="s">
        <v>263</v>
      </c>
      <c r="B30" s="53" t="s">
        <v>264</v>
      </c>
      <c r="C30" s="53" t="s">
        <v>265</v>
      </c>
    </row>
    <row r="31">
      <c r="A31" s="53" t="s">
        <v>266</v>
      </c>
      <c r="B31" s="53" t="s">
        <v>267</v>
      </c>
      <c r="C31" s="53" t="s">
        <v>268</v>
      </c>
    </row>
    <row r="32">
      <c r="A32" s="53" t="s">
        <v>269</v>
      </c>
      <c r="B32" s="53" t="s">
        <v>270</v>
      </c>
      <c r="C32" s="53" t="s">
        <v>271</v>
      </c>
    </row>
    <row r="33">
      <c r="A33" s="53" t="s">
        <v>272</v>
      </c>
      <c r="B33" s="53" t="s">
        <v>273</v>
      </c>
      <c r="C33" s="53" t="s">
        <v>274</v>
      </c>
    </row>
    <row r="34">
      <c r="A34" s="53" t="s">
        <v>275</v>
      </c>
      <c r="B34" s="53" t="s">
        <v>276</v>
      </c>
      <c r="C34" s="53" t="s">
        <v>277</v>
      </c>
    </row>
    <row r="35">
      <c r="A35" s="53" t="s">
        <v>278</v>
      </c>
      <c r="B35" s="53" t="s">
        <v>279</v>
      </c>
      <c r="C35" s="53" t="s">
        <v>280</v>
      </c>
    </row>
    <row r="36">
      <c r="A36" s="53" t="s">
        <v>281</v>
      </c>
      <c r="B36" s="53" t="s">
        <v>282</v>
      </c>
      <c r="C36" s="53" t="s">
        <v>283</v>
      </c>
    </row>
    <row r="37">
      <c r="A37" s="21" t="s">
        <v>284</v>
      </c>
      <c r="B37" s="21" t="s">
        <v>285</v>
      </c>
      <c r="C37" s="21" t="s">
        <v>286</v>
      </c>
    </row>
    <row r="38">
      <c r="A38" s="21"/>
      <c r="B38" s="21"/>
      <c r="C38" s="21"/>
    </row>
    <row r="39">
      <c r="A39" s="21"/>
      <c r="B39" s="21"/>
      <c r="C39" s="21"/>
    </row>
    <row r="40">
      <c r="A40" s="21"/>
      <c r="B40" s="21"/>
      <c r="C40" s="21"/>
    </row>
    <row r="41">
      <c r="A41" s="21" t="s">
        <v>287</v>
      </c>
      <c r="B41" s="21" t="s">
        <v>288</v>
      </c>
      <c r="C41" s="21" t="s">
        <v>289</v>
      </c>
    </row>
    <row r="42">
      <c r="A42" s="21" t="s">
        <v>290</v>
      </c>
      <c r="B42" s="21" t="s">
        <v>291</v>
      </c>
      <c r="C42" s="21" t="s">
        <v>292</v>
      </c>
    </row>
    <row r="43">
      <c r="A43" s="21" t="s">
        <v>293</v>
      </c>
      <c r="B43" s="21" t="s">
        <v>294</v>
      </c>
      <c r="C43" s="21" t="s">
        <v>295</v>
      </c>
    </row>
    <row r="44">
      <c r="A44" s="21" t="s">
        <v>296</v>
      </c>
      <c r="B44" s="21" t="s">
        <v>297</v>
      </c>
      <c r="C44" s="21" t="s">
        <v>298</v>
      </c>
    </row>
    <row r="45">
      <c r="A45" s="21" t="s">
        <v>299</v>
      </c>
      <c r="B45" s="21" t="s">
        <v>300</v>
      </c>
      <c r="C45" s="21" t="s">
        <v>301</v>
      </c>
    </row>
    <row r="46">
      <c r="A46" s="21" t="s">
        <v>302</v>
      </c>
      <c r="B46" s="21" t="s">
        <v>303</v>
      </c>
      <c r="C46" s="21" t="s">
        <v>304</v>
      </c>
    </row>
    <row r="47">
      <c r="A47" s="21" t="s">
        <v>305</v>
      </c>
      <c r="B47" s="21" t="s">
        <v>306</v>
      </c>
      <c r="C47" s="21" t="s">
        <v>307</v>
      </c>
    </row>
    <row r="48">
      <c r="A48" s="21" t="s">
        <v>308</v>
      </c>
      <c r="B48" s="21" t="s">
        <v>309</v>
      </c>
      <c r="C48" s="21" t="s">
        <v>310</v>
      </c>
    </row>
    <row r="49">
      <c r="A49" s="53" t="s">
        <v>311</v>
      </c>
      <c r="B49" s="53" t="s">
        <v>312</v>
      </c>
      <c r="C49" s="53" t="s">
        <v>313</v>
      </c>
    </row>
    <row r="50">
      <c r="A50" s="53" t="s">
        <v>314</v>
      </c>
      <c r="B50" s="53" t="s">
        <v>315</v>
      </c>
      <c r="C50" s="53" t="s">
        <v>316</v>
      </c>
    </row>
    <row r="51">
      <c r="A51" s="53" t="s">
        <v>317</v>
      </c>
      <c r="B51" s="53" t="s">
        <v>318</v>
      </c>
      <c r="C51" s="53" t="s">
        <v>319</v>
      </c>
    </row>
    <row r="52">
      <c r="A52" s="53" t="s">
        <v>320</v>
      </c>
      <c r="B52" s="53" t="s">
        <v>321</v>
      </c>
      <c r="C52" s="53" t="s">
        <v>322</v>
      </c>
    </row>
    <row r="53">
      <c r="A53" s="53" t="s">
        <v>323</v>
      </c>
      <c r="B53" s="53" t="s">
        <v>324</v>
      </c>
      <c r="C53" s="53" t="s">
        <v>325</v>
      </c>
    </row>
    <row r="54">
      <c r="A54" s="53" t="s">
        <v>326</v>
      </c>
      <c r="B54" s="53" t="s">
        <v>327</v>
      </c>
      <c r="C54" s="53" t="s">
        <v>328</v>
      </c>
    </row>
    <row r="55">
      <c r="A55" s="21" t="s">
        <v>329</v>
      </c>
      <c r="B55" s="21" t="s">
        <v>330</v>
      </c>
      <c r="C55" s="21" t="s">
        <v>331</v>
      </c>
    </row>
    <row r="56">
      <c r="A56" s="21" t="s">
        <v>332</v>
      </c>
      <c r="B56" s="21" t="s">
        <v>333</v>
      </c>
      <c r="C56" s="21" t="s">
        <v>334</v>
      </c>
    </row>
    <row r="57">
      <c r="A57" s="21" t="s">
        <v>335</v>
      </c>
      <c r="B57" s="21" t="s">
        <v>336</v>
      </c>
      <c r="C57" s="21" t="s">
        <v>337</v>
      </c>
    </row>
    <row r="58">
      <c r="A58" s="21" t="s">
        <v>338</v>
      </c>
      <c r="B58" s="21" t="s">
        <v>339</v>
      </c>
      <c r="C58" s="21" t="s">
        <v>340</v>
      </c>
    </row>
    <row r="59">
      <c r="A59" s="21" t="s">
        <v>341</v>
      </c>
      <c r="B59" s="21" t="s">
        <v>342</v>
      </c>
      <c r="C59" s="21" t="s">
        <v>343</v>
      </c>
    </row>
    <row r="60">
      <c r="A60" s="21" t="s">
        <v>344</v>
      </c>
      <c r="B60" s="21" t="s">
        <v>345</v>
      </c>
      <c r="C60" s="21" t="s">
        <v>346</v>
      </c>
    </row>
    <row r="61">
      <c r="A61" s="21" t="s">
        <v>347</v>
      </c>
      <c r="B61" s="21" t="s">
        <v>348</v>
      </c>
      <c r="C61" s="21" t="s">
        <v>349</v>
      </c>
    </row>
    <row r="62">
      <c r="A62" s="21" t="s">
        <v>350</v>
      </c>
      <c r="B62" s="21" t="s">
        <v>351</v>
      </c>
      <c r="C62" s="21" t="s">
        <v>352</v>
      </c>
    </row>
    <row r="63">
      <c r="A63" s="21" t="s">
        <v>353</v>
      </c>
      <c r="B63" s="21" t="s">
        <v>354</v>
      </c>
      <c r="C63" s="21" t="s">
        <v>355</v>
      </c>
    </row>
    <row r="64">
      <c r="A64" s="21" t="s">
        <v>356</v>
      </c>
      <c r="B64" s="21" t="s">
        <v>357</v>
      </c>
      <c r="C64" s="21" t="s">
        <v>358</v>
      </c>
    </row>
    <row r="65">
      <c r="A65" s="21" t="s">
        <v>359</v>
      </c>
      <c r="B65" s="21" t="s">
        <v>360</v>
      </c>
      <c r="C65" s="21" t="s">
        <v>361</v>
      </c>
    </row>
    <row r="66">
      <c r="A66" s="21" t="s">
        <v>362</v>
      </c>
      <c r="B66" s="21" t="s">
        <v>363</v>
      </c>
      <c r="C66" s="21" t="s">
        <v>364</v>
      </c>
    </row>
    <row r="67">
      <c r="A67" s="21" t="s">
        <v>365</v>
      </c>
      <c r="B67" s="21" t="s">
        <v>366</v>
      </c>
      <c r="C67" s="21" t="s">
        <v>367</v>
      </c>
    </row>
    <row r="68">
      <c r="A68" s="21" t="s">
        <v>368</v>
      </c>
      <c r="B68" s="21" t="s">
        <v>369</v>
      </c>
      <c r="C68" s="21" t="s">
        <v>370</v>
      </c>
    </row>
    <row r="69">
      <c r="A69" s="21" t="s">
        <v>371</v>
      </c>
      <c r="B69" s="21" t="s">
        <v>372</v>
      </c>
      <c r="C69" s="21" t="s">
        <v>373</v>
      </c>
    </row>
    <row r="70">
      <c r="A70" s="21" t="s">
        <v>374</v>
      </c>
      <c r="B70" s="21" t="s">
        <v>375</v>
      </c>
      <c r="C70" s="21" t="s">
        <v>376</v>
      </c>
    </row>
    <row r="71">
      <c r="A71" s="21" t="s">
        <v>377</v>
      </c>
      <c r="B71" s="21" t="s">
        <v>378</v>
      </c>
      <c r="C71" s="21" t="s">
        <v>379</v>
      </c>
    </row>
    <row r="72">
      <c r="A72" s="21" t="s">
        <v>380</v>
      </c>
      <c r="B72" s="21" t="s">
        <v>381</v>
      </c>
      <c r="C72" s="21" t="s">
        <v>382</v>
      </c>
    </row>
    <row r="73">
      <c r="A73" s="21" t="s">
        <v>383</v>
      </c>
      <c r="B73" s="21" t="s">
        <v>384</v>
      </c>
      <c r="C73" s="21" t="s">
        <v>385</v>
      </c>
    </row>
    <row r="74">
      <c r="A74" s="21" t="s">
        <v>386</v>
      </c>
      <c r="B74" s="21" t="s">
        <v>387</v>
      </c>
      <c r="C74" s="21" t="s">
        <v>388</v>
      </c>
    </row>
    <row r="75">
      <c r="A75" s="21" t="s">
        <v>389</v>
      </c>
      <c r="B75" s="21" t="s">
        <v>390</v>
      </c>
      <c r="C75" s="21" t="s">
        <v>391</v>
      </c>
    </row>
    <row r="76">
      <c r="A76" s="21" t="s">
        <v>392</v>
      </c>
      <c r="B76" s="21" t="s">
        <v>393</v>
      </c>
      <c r="C76" s="21" t="s">
        <v>394</v>
      </c>
    </row>
    <row r="77">
      <c r="A77" s="21" t="s">
        <v>395</v>
      </c>
      <c r="B77" s="21" t="s">
        <v>396</v>
      </c>
      <c r="C77" s="21" t="s">
        <v>397</v>
      </c>
    </row>
    <row r="78">
      <c r="A78" s="21" t="s">
        <v>398</v>
      </c>
      <c r="B78" s="21" t="s">
        <v>399</v>
      </c>
      <c r="C78" s="21" t="s">
        <v>400</v>
      </c>
    </row>
    <row r="79">
      <c r="A79" s="21" t="s">
        <v>401</v>
      </c>
      <c r="B79" s="21" t="s">
        <v>402</v>
      </c>
      <c r="C79" s="21" t="s">
        <v>403</v>
      </c>
    </row>
    <row r="80">
      <c r="A80" s="21" t="s">
        <v>404</v>
      </c>
      <c r="B80" s="21" t="s">
        <v>405</v>
      </c>
      <c r="C80" s="21" t="s">
        <v>406</v>
      </c>
    </row>
    <row r="81">
      <c r="A81" s="21" t="s">
        <v>407</v>
      </c>
      <c r="B81" s="21" t="s">
        <v>408</v>
      </c>
      <c r="C81" s="21" t="s">
        <v>409</v>
      </c>
    </row>
    <row r="82">
      <c r="A82" s="54" t="s">
        <v>410</v>
      </c>
      <c r="B82" s="54" t="s">
        <v>410</v>
      </c>
      <c r="C82" s="54" t="s">
        <v>410</v>
      </c>
    </row>
    <row r="83">
      <c r="A83" s="53" t="s">
        <v>411</v>
      </c>
      <c r="B83" s="53" t="s">
        <v>412</v>
      </c>
      <c r="C83" s="53" t="s">
        <v>413</v>
      </c>
    </row>
    <row r="84">
      <c r="A84" s="53" t="s">
        <v>414</v>
      </c>
      <c r="B84" s="53" t="s">
        <v>415</v>
      </c>
      <c r="C84" s="53" t="s">
        <v>416</v>
      </c>
    </row>
    <row r="85">
      <c r="A85" s="53" t="s">
        <v>417</v>
      </c>
      <c r="B85" s="53" t="s">
        <v>418</v>
      </c>
      <c r="C85" s="53" t="s">
        <v>419</v>
      </c>
    </row>
    <row r="86">
      <c r="A86" s="53" t="s">
        <v>420</v>
      </c>
      <c r="B86" s="53" t="s">
        <v>421</v>
      </c>
      <c r="C86" s="53" t="s">
        <v>422</v>
      </c>
    </row>
    <row r="87">
      <c r="A87" s="53" t="s">
        <v>423</v>
      </c>
      <c r="B87" s="53" t="s">
        <v>424</v>
      </c>
      <c r="C87" s="53" t="s">
        <v>425</v>
      </c>
    </row>
    <row r="88">
      <c r="A88" s="53" t="s">
        <v>426</v>
      </c>
      <c r="B88" s="53" t="s">
        <v>427</v>
      </c>
      <c r="C88" s="53" t="s">
        <v>428</v>
      </c>
    </row>
    <row r="89">
      <c r="A89" s="53" t="s">
        <v>429</v>
      </c>
      <c r="B89" s="53" t="s">
        <v>430</v>
      </c>
      <c r="C89" s="53" t="s">
        <v>431</v>
      </c>
    </row>
    <row r="90">
      <c r="A90" s="53" t="s">
        <v>432</v>
      </c>
      <c r="B90" s="53" t="s">
        <v>433</v>
      </c>
      <c r="C90" s="53" t="s">
        <v>434</v>
      </c>
    </row>
    <row r="91">
      <c r="A91" s="21"/>
      <c r="B91" s="21"/>
      <c r="C91" s="21"/>
    </row>
    <row r="92">
      <c r="A92" s="54" t="s">
        <v>435</v>
      </c>
      <c r="B92" s="54" t="s">
        <v>435</v>
      </c>
      <c r="C92" s="54" t="s">
        <v>435</v>
      </c>
    </row>
    <row r="93">
      <c r="A93" s="53" t="s">
        <v>436</v>
      </c>
      <c r="B93" s="53" t="s">
        <v>437</v>
      </c>
      <c r="C93" s="53" t="s">
        <v>438</v>
      </c>
    </row>
    <row r="94">
      <c r="A94" s="53" t="s">
        <v>439</v>
      </c>
      <c r="B94" s="53" t="s">
        <v>440</v>
      </c>
      <c r="C94" s="53" t="s">
        <v>441</v>
      </c>
    </row>
    <row r="95">
      <c r="A95" s="53" t="s">
        <v>442</v>
      </c>
      <c r="B95" s="53" t="s">
        <v>443</v>
      </c>
      <c r="C95" s="53" t="s">
        <v>444</v>
      </c>
    </row>
    <row r="96">
      <c r="A96" s="53" t="s">
        <v>445</v>
      </c>
      <c r="B96" s="53" t="s">
        <v>446</v>
      </c>
      <c r="C96" s="53" t="s">
        <v>447</v>
      </c>
    </row>
    <row r="97">
      <c r="A97" s="53" t="s">
        <v>448</v>
      </c>
      <c r="B97" s="53" t="s">
        <v>449</v>
      </c>
      <c r="C97" s="53" t="s">
        <v>450</v>
      </c>
    </row>
    <row r="98">
      <c r="A98" s="53" t="s">
        <v>451</v>
      </c>
      <c r="B98" s="53" t="s">
        <v>452</v>
      </c>
      <c r="C98" s="53" t="s">
        <v>453</v>
      </c>
    </row>
    <row r="99">
      <c r="A99" s="53" t="s">
        <v>454</v>
      </c>
      <c r="B99" s="53" t="s">
        <v>455</v>
      </c>
      <c r="C99" s="53" t="s">
        <v>456</v>
      </c>
    </row>
    <row r="100">
      <c r="A100" s="53" t="s">
        <v>457</v>
      </c>
      <c r="B100" s="53" t="s">
        <v>458</v>
      </c>
      <c r="C100" s="53" t="s">
        <v>459</v>
      </c>
    </row>
    <row r="101">
      <c r="A101" s="53" t="s">
        <v>460</v>
      </c>
      <c r="B101" s="53" t="s">
        <v>461</v>
      </c>
      <c r="C101" s="53" t="s">
        <v>462</v>
      </c>
    </row>
    <row r="102">
      <c r="A102" s="53" t="s">
        <v>463</v>
      </c>
      <c r="B102" s="53" t="s">
        <v>464</v>
      </c>
      <c r="C102" s="53" t="s">
        <v>465</v>
      </c>
    </row>
    <row r="103">
      <c r="A103" s="53" t="s">
        <v>466</v>
      </c>
      <c r="B103" s="53" t="s">
        <v>467</v>
      </c>
      <c r="C103" s="53" t="s">
        <v>468</v>
      </c>
    </row>
    <row r="104">
      <c r="A104" s="53" t="s">
        <v>469</v>
      </c>
      <c r="B104" s="53" t="s">
        <v>470</v>
      </c>
      <c r="C104" s="53" t="s">
        <v>471</v>
      </c>
    </row>
    <row r="105">
      <c r="A105" s="53" t="s">
        <v>472</v>
      </c>
      <c r="B105" s="53" t="s">
        <v>473</v>
      </c>
      <c r="C105" s="53" t="s">
        <v>474</v>
      </c>
    </row>
    <row r="106">
      <c r="A106" s="53" t="s">
        <v>475</v>
      </c>
      <c r="B106" s="53" t="s">
        <v>476</v>
      </c>
      <c r="C106" s="53" t="s">
        <v>477</v>
      </c>
    </row>
    <row r="107">
      <c r="A107" s="53" t="s">
        <v>478</v>
      </c>
      <c r="B107" s="53" t="s">
        <v>479</v>
      </c>
      <c r="C107" s="53" t="s">
        <v>480</v>
      </c>
    </row>
    <row r="108">
      <c r="A108" s="53" t="s">
        <v>481</v>
      </c>
      <c r="B108" s="53" t="s">
        <v>482</v>
      </c>
      <c r="C108" s="53" t="s">
        <v>483</v>
      </c>
    </row>
    <row r="109">
      <c r="A109" s="53" t="s">
        <v>484</v>
      </c>
      <c r="B109" s="53" t="s">
        <v>485</v>
      </c>
      <c r="C109" s="53" t="s">
        <v>486</v>
      </c>
    </row>
    <row r="110">
      <c r="A110" s="53" t="s">
        <v>487</v>
      </c>
      <c r="B110" s="53" t="s">
        <v>488</v>
      </c>
      <c r="C110" s="53" t="s">
        <v>489</v>
      </c>
    </row>
    <row r="112">
      <c r="A112" s="54" t="s">
        <v>490</v>
      </c>
      <c r="B112" s="54" t="s">
        <v>490</v>
      </c>
      <c r="C112" s="54" t="s">
        <v>490</v>
      </c>
    </row>
    <row r="113">
      <c r="A113" s="55" t="s">
        <v>491</v>
      </c>
      <c r="B113" s="55" t="s">
        <v>492</v>
      </c>
      <c r="C113" s="55" t="s">
        <v>493</v>
      </c>
    </row>
    <row r="114">
      <c r="A114" s="55" t="s">
        <v>494</v>
      </c>
      <c r="B114" s="55" t="s">
        <v>495</v>
      </c>
      <c r="C114" s="55" t="s">
        <v>496</v>
      </c>
    </row>
    <row r="115">
      <c r="A115" s="55" t="s">
        <v>497</v>
      </c>
      <c r="B115" s="55" t="s">
        <v>498</v>
      </c>
      <c r="C115" s="55" t="s">
        <v>499</v>
      </c>
    </row>
    <row r="116">
      <c r="A116" s="42"/>
      <c r="B116" s="42"/>
      <c r="C116" s="42"/>
    </row>
    <row r="117">
      <c r="A117" s="54" t="s">
        <v>500</v>
      </c>
      <c r="B117" s="54" t="s">
        <v>500</v>
      </c>
      <c r="C117" s="54" t="s">
        <v>500</v>
      </c>
    </row>
    <row r="118">
      <c r="A118" s="21" t="s">
        <v>501</v>
      </c>
      <c r="B118" s="21" t="s">
        <v>502</v>
      </c>
      <c r="C118" s="21" t="s">
        <v>503</v>
      </c>
    </row>
    <row r="119">
      <c r="A119" s="21" t="s">
        <v>504</v>
      </c>
      <c r="B119" s="21" t="s">
        <v>505</v>
      </c>
      <c r="C119" s="21" t="s">
        <v>506</v>
      </c>
    </row>
    <row r="120">
      <c r="A120" s="53" t="s">
        <v>507</v>
      </c>
      <c r="B120" s="53" t="s">
        <v>508</v>
      </c>
      <c r="C120" s="53" t="s">
        <v>509</v>
      </c>
    </row>
    <row r="121">
      <c r="A121" s="53" t="s">
        <v>510</v>
      </c>
      <c r="B121" s="53" t="s">
        <v>511</v>
      </c>
      <c r="C121" s="53" t="s">
        <v>512</v>
      </c>
    </row>
    <row r="122">
      <c r="A122" s="53" t="s">
        <v>513</v>
      </c>
      <c r="B122" s="53" t="s">
        <v>514</v>
      </c>
      <c r="C122" s="53" t="s">
        <v>515</v>
      </c>
    </row>
    <row r="123">
      <c r="A123" s="53" t="s">
        <v>516</v>
      </c>
      <c r="B123" s="53" t="s">
        <v>517</v>
      </c>
      <c r="C123" s="53" t="s">
        <v>518</v>
      </c>
    </row>
    <row r="124">
      <c r="A124" s="21" t="s">
        <v>519</v>
      </c>
      <c r="B124" s="21" t="s">
        <v>520</v>
      </c>
      <c r="C124" s="21" t="s">
        <v>521</v>
      </c>
    </row>
    <row r="125">
      <c r="A125" s="21" t="s">
        <v>522</v>
      </c>
      <c r="B125" s="21" t="s">
        <v>523</v>
      </c>
      <c r="C125" s="21" t="s">
        <v>524</v>
      </c>
    </row>
    <row r="126">
      <c r="A126" s="21" t="s">
        <v>525</v>
      </c>
      <c r="B126" s="21" t="s">
        <v>526</v>
      </c>
      <c r="C126" s="21" t="s">
        <v>527</v>
      </c>
    </row>
    <row r="127">
      <c r="A127" s="53" t="s">
        <v>528</v>
      </c>
      <c r="B127" s="53" t="s">
        <v>529</v>
      </c>
      <c r="C127" s="53" t="s">
        <v>530</v>
      </c>
    </row>
    <row r="128">
      <c r="A128" s="53" t="s">
        <v>531</v>
      </c>
      <c r="B128" s="53" t="s">
        <v>532</v>
      </c>
      <c r="C128" s="53" t="s">
        <v>533</v>
      </c>
    </row>
    <row r="129">
      <c r="A129" s="53" t="s">
        <v>534</v>
      </c>
      <c r="B129" s="53" t="s">
        <v>535</v>
      </c>
      <c r="C129" s="53" t="s">
        <v>536</v>
      </c>
    </row>
    <row r="130">
      <c r="A130" s="53" t="s">
        <v>537</v>
      </c>
      <c r="B130" s="53" t="s">
        <v>538</v>
      </c>
      <c r="C130" s="53" t="s">
        <v>539</v>
      </c>
    </row>
    <row r="131">
      <c r="A131" s="53" t="s">
        <v>540</v>
      </c>
      <c r="B131" s="53" t="s">
        <v>541</v>
      </c>
      <c r="C131" s="53" t="s">
        <v>542</v>
      </c>
    </row>
    <row r="132">
      <c r="A132" s="53" t="s">
        <v>543</v>
      </c>
      <c r="B132" s="53" t="s">
        <v>544</v>
      </c>
      <c r="C132" s="53" t="s">
        <v>545</v>
      </c>
    </row>
    <row r="133">
      <c r="A133" s="53" t="s">
        <v>546</v>
      </c>
      <c r="B133" s="53" t="s">
        <v>547</v>
      </c>
      <c r="C133" s="53" t="s">
        <v>548</v>
      </c>
    </row>
    <row r="134">
      <c r="A134" s="53" t="s">
        <v>549</v>
      </c>
      <c r="B134" s="53" t="s">
        <v>550</v>
      </c>
      <c r="C134" s="53" t="s">
        <v>551</v>
      </c>
    </row>
    <row r="135">
      <c r="A135" s="53" t="s">
        <v>552</v>
      </c>
      <c r="B135" s="53" t="s">
        <v>553</v>
      </c>
      <c r="C135" s="53" t="s">
        <v>554</v>
      </c>
    </row>
    <row r="136">
      <c r="A136" s="53" t="s">
        <v>555</v>
      </c>
      <c r="B136" s="53" t="s">
        <v>556</v>
      </c>
      <c r="C136" s="53" t="s">
        <v>557</v>
      </c>
    </row>
    <row r="137">
      <c r="A137" s="53" t="s">
        <v>558</v>
      </c>
      <c r="B137" s="53" t="s">
        <v>559</v>
      </c>
      <c r="C137" s="53" t="s">
        <v>560</v>
      </c>
    </row>
    <row r="138">
      <c r="A138" s="53" t="s">
        <v>561</v>
      </c>
      <c r="B138" s="53" t="s">
        <v>562</v>
      </c>
      <c r="C138" s="53" t="s">
        <v>563</v>
      </c>
    </row>
    <row r="139">
      <c r="A139" s="53" t="s">
        <v>564</v>
      </c>
      <c r="B139" s="53" t="s">
        <v>565</v>
      </c>
      <c r="C139" s="53" t="s">
        <v>566</v>
      </c>
    </row>
    <row r="140">
      <c r="A140" s="53" t="s">
        <v>567</v>
      </c>
      <c r="B140" s="53" t="s">
        <v>568</v>
      </c>
      <c r="C140" s="53" t="s">
        <v>569</v>
      </c>
    </row>
    <row r="141">
      <c r="A141" s="53" t="s">
        <v>570</v>
      </c>
      <c r="B141" s="53" t="s">
        <v>571</v>
      </c>
      <c r="C141" s="53" t="s">
        <v>572</v>
      </c>
    </row>
    <row r="142">
      <c r="A142" s="53" t="s">
        <v>573</v>
      </c>
      <c r="B142" s="53" t="s">
        <v>574</v>
      </c>
      <c r="C142" s="53" t="s">
        <v>575</v>
      </c>
    </row>
    <row r="143">
      <c r="A143" s="53" t="s">
        <v>576</v>
      </c>
      <c r="B143" s="53" t="s">
        <v>577</v>
      </c>
      <c r="C143" s="53" t="s">
        <v>578</v>
      </c>
    </row>
    <row r="144">
      <c r="A144" s="53" t="s">
        <v>579</v>
      </c>
      <c r="B144" s="53" t="s">
        <v>580</v>
      </c>
      <c r="C144" s="53" t="s">
        <v>581</v>
      </c>
    </row>
    <row r="145">
      <c r="A145" s="53" t="s">
        <v>582</v>
      </c>
      <c r="B145" s="53" t="s">
        <v>583</v>
      </c>
      <c r="C145" s="53" t="s">
        <v>584</v>
      </c>
    </row>
    <row r="146">
      <c r="A146" s="53" t="s">
        <v>585</v>
      </c>
      <c r="B146" s="53" t="s">
        <v>586</v>
      </c>
      <c r="C146" s="53" t="s">
        <v>587</v>
      </c>
    </row>
    <row r="147">
      <c r="A147" s="53" t="s">
        <v>588</v>
      </c>
      <c r="B147" s="53" t="s">
        <v>589</v>
      </c>
      <c r="C147" s="53" t="s">
        <v>590</v>
      </c>
    </row>
    <row r="148">
      <c r="A148" s="53" t="s">
        <v>591</v>
      </c>
      <c r="B148" s="53" t="s">
        <v>592</v>
      </c>
      <c r="C148" s="53" t="s">
        <v>593</v>
      </c>
    </row>
    <row r="149">
      <c r="A149" s="53" t="s">
        <v>594</v>
      </c>
      <c r="B149" s="53" t="s">
        <v>595</v>
      </c>
      <c r="C149" s="53" t="s">
        <v>596</v>
      </c>
    </row>
    <row r="150">
      <c r="A150" s="53" t="s">
        <v>597</v>
      </c>
      <c r="B150" s="53" t="s">
        <v>598</v>
      </c>
      <c r="C150" s="53" t="s">
        <v>599</v>
      </c>
    </row>
    <row r="151">
      <c r="A151" s="53" t="s">
        <v>600</v>
      </c>
      <c r="B151" s="53" t="s">
        <v>601</v>
      </c>
      <c r="C151" s="53" t="s">
        <v>602</v>
      </c>
    </row>
    <row r="152">
      <c r="A152" s="53" t="s">
        <v>603</v>
      </c>
      <c r="B152" s="53" t="s">
        <v>604</v>
      </c>
      <c r="C152" s="53" t="s">
        <v>605</v>
      </c>
    </row>
    <row r="153">
      <c r="A153" s="53" t="s">
        <v>606</v>
      </c>
      <c r="B153" s="53" t="s">
        <v>607</v>
      </c>
      <c r="C153" s="53" t="s">
        <v>608</v>
      </c>
    </row>
    <row r="154">
      <c r="A154" s="21" t="s">
        <v>609</v>
      </c>
      <c r="B154" s="21" t="s">
        <v>610</v>
      </c>
      <c r="C154" s="21" t="s">
        <v>611</v>
      </c>
    </row>
    <row r="155">
      <c r="A155" s="21" t="s">
        <v>491</v>
      </c>
      <c r="B155" s="21" t="s">
        <v>492</v>
      </c>
      <c r="C155" s="21" t="s">
        <v>493</v>
      </c>
    </row>
    <row r="156">
      <c r="A156" s="21" t="s">
        <v>494</v>
      </c>
      <c r="B156" s="21" t="s">
        <v>495</v>
      </c>
      <c r="C156" s="21" t="s">
        <v>496</v>
      </c>
    </row>
    <row r="157">
      <c r="A157" s="21" t="s">
        <v>497</v>
      </c>
      <c r="B157" s="21" t="s">
        <v>498</v>
      </c>
      <c r="C157" s="21" t="s">
        <v>499</v>
      </c>
    </row>
    <row r="158">
      <c r="A158" s="21" t="s">
        <v>612</v>
      </c>
      <c r="B158" s="21" t="s">
        <v>613</v>
      </c>
      <c r="C158" s="21" t="s">
        <v>614</v>
      </c>
    </row>
    <row r="159">
      <c r="A159" s="21" t="s">
        <v>615</v>
      </c>
      <c r="B159" s="21" t="s">
        <v>616</v>
      </c>
      <c r="C159" s="21" t="s">
        <v>617</v>
      </c>
    </row>
    <row r="160">
      <c r="A160" s="21" t="s">
        <v>618</v>
      </c>
      <c r="B160" s="21" t="s">
        <v>619</v>
      </c>
      <c r="C160" s="21" t="s">
        <v>620</v>
      </c>
    </row>
    <row r="161">
      <c r="A161" s="21" t="s">
        <v>621</v>
      </c>
      <c r="B161" s="21" t="s">
        <v>622</v>
      </c>
      <c r="C161" s="21" t="s">
        <v>623</v>
      </c>
    </row>
    <row r="162">
      <c r="A162" s="21" t="s">
        <v>624</v>
      </c>
      <c r="B162" s="21" t="s">
        <v>625</v>
      </c>
      <c r="C162" s="21" t="s">
        <v>626</v>
      </c>
    </row>
    <row r="163">
      <c r="A163" s="21" t="s">
        <v>627</v>
      </c>
      <c r="B163" s="21" t="s">
        <v>628</v>
      </c>
      <c r="C163" s="21" t="s">
        <v>629</v>
      </c>
    </row>
    <row r="164">
      <c r="A164" s="21" t="s">
        <v>630</v>
      </c>
      <c r="B164" s="21" t="s">
        <v>631</v>
      </c>
      <c r="C164" s="21" t="s">
        <v>632</v>
      </c>
    </row>
    <row r="165">
      <c r="A165" s="21" t="s">
        <v>633</v>
      </c>
      <c r="B165" s="21" t="s">
        <v>634</v>
      </c>
      <c r="C165" s="21" t="s">
        <v>635</v>
      </c>
    </row>
    <row r="166">
      <c r="A166" s="53" t="s">
        <v>636</v>
      </c>
      <c r="B166" s="53" t="s">
        <v>637</v>
      </c>
      <c r="C166" s="53" t="s">
        <v>638</v>
      </c>
    </row>
    <row r="167">
      <c r="A167" s="53" t="s">
        <v>639</v>
      </c>
      <c r="B167" s="53" t="s">
        <v>640</v>
      </c>
      <c r="C167" s="53" t="s">
        <v>641</v>
      </c>
    </row>
    <row r="168">
      <c r="A168" s="53" t="s">
        <v>642</v>
      </c>
      <c r="B168" s="53" t="s">
        <v>643</v>
      </c>
      <c r="C168" s="53" t="s">
        <v>644</v>
      </c>
    </row>
    <row r="169">
      <c r="A169" s="53" t="s">
        <v>645</v>
      </c>
      <c r="B169" s="53" t="s">
        <v>646</v>
      </c>
      <c r="C169" s="53" t="s">
        <v>647</v>
      </c>
    </row>
    <row r="170">
      <c r="A170" s="53" t="s">
        <v>648</v>
      </c>
      <c r="B170" s="53" t="s">
        <v>649</v>
      </c>
      <c r="C170" s="53" t="s">
        <v>650</v>
      </c>
    </row>
    <row r="171">
      <c r="A171" s="53" t="s">
        <v>651</v>
      </c>
      <c r="B171" s="53" t="s">
        <v>652</v>
      </c>
      <c r="C171" s="53" t="s">
        <v>653</v>
      </c>
    </row>
    <row r="172">
      <c r="A172" s="21" t="s">
        <v>654</v>
      </c>
      <c r="B172" s="21" t="s">
        <v>655</v>
      </c>
      <c r="C172" s="21" t="s">
        <v>656</v>
      </c>
    </row>
    <row r="173">
      <c r="A173" s="21" t="s">
        <v>657</v>
      </c>
      <c r="B173" s="21" t="s">
        <v>658</v>
      </c>
      <c r="C173" s="21" t="s">
        <v>659</v>
      </c>
    </row>
    <row r="174">
      <c r="A174" s="21" t="s">
        <v>660</v>
      </c>
      <c r="B174" s="21" t="s">
        <v>661</v>
      </c>
      <c r="C174" s="21" t="s">
        <v>662</v>
      </c>
    </row>
    <row r="175">
      <c r="A175" s="21" t="s">
        <v>663</v>
      </c>
      <c r="B175" s="21" t="s">
        <v>664</v>
      </c>
      <c r="C175" s="21" t="s">
        <v>665</v>
      </c>
    </row>
    <row r="176">
      <c r="A176" s="21" t="s">
        <v>666</v>
      </c>
      <c r="B176" s="21" t="s">
        <v>667</v>
      </c>
      <c r="C176" s="21" t="s">
        <v>668</v>
      </c>
    </row>
    <row r="177">
      <c r="A177" s="21" t="s">
        <v>669</v>
      </c>
      <c r="B177" s="21" t="s">
        <v>670</v>
      </c>
      <c r="C177" s="21" t="s">
        <v>671</v>
      </c>
    </row>
    <row r="178">
      <c r="A178" s="21" t="s">
        <v>672</v>
      </c>
      <c r="B178" s="21" t="s">
        <v>673</v>
      </c>
      <c r="C178" s="21" t="s">
        <v>674</v>
      </c>
    </row>
    <row r="179">
      <c r="A179" s="21" t="s">
        <v>675</v>
      </c>
      <c r="B179" s="21" t="s">
        <v>676</v>
      </c>
      <c r="C179" s="21" t="s">
        <v>677</v>
      </c>
    </row>
    <row r="180">
      <c r="A180" s="21" t="s">
        <v>678</v>
      </c>
      <c r="B180" s="21" t="s">
        <v>679</v>
      </c>
      <c r="C180" s="21" t="s">
        <v>680</v>
      </c>
    </row>
    <row r="181">
      <c r="A181" s="21" t="s">
        <v>681</v>
      </c>
      <c r="B181" s="21" t="s">
        <v>682</v>
      </c>
      <c r="C181" s="21" t="s">
        <v>683</v>
      </c>
    </row>
    <row r="182">
      <c r="A182" s="21" t="s">
        <v>684</v>
      </c>
      <c r="B182" s="21" t="s">
        <v>685</v>
      </c>
      <c r="C182" s="21" t="s">
        <v>686</v>
      </c>
    </row>
    <row r="183">
      <c r="A183" s="21" t="s">
        <v>687</v>
      </c>
      <c r="B183" s="21" t="s">
        <v>688</v>
      </c>
      <c r="C183" s="21" t="s">
        <v>689</v>
      </c>
    </row>
    <row r="184">
      <c r="A184" s="21" t="s">
        <v>690</v>
      </c>
      <c r="B184" s="21" t="s">
        <v>691</v>
      </c>
      <c r="C184" s="21" t="s">
        <v>692</v>
      </c>
    </row>
    <row r="185">
      <c r="A185" s="21" t="s">
        <v>693</v>
      </c>
      <c r="B185" s="21" t="s">
        <v>694</v>
      </c>
      <c r="C185" s="21" t="s">
        <v>695</v>
      </c>
    </row>
    <row r="186">
      <c r="A186" s="21" t="s">
        <v>696</v>
      </c>
      <c r="B186" s="21" t="s">
        <v>697</v>
      </c>
      <c r="C186" s="21" t="s">
        <v>698</v>
      </c>
    </row>
    <row r="187">
      <c r="A187" s="21" t="s">
        <v>699</v>
      </c>
      <c r="B187" s="21" t="s">
        <v>700</v>
      </c>
      <c r="C187" s="21" t="s">
        <v>701</v>
      </c>
    </row>
    <row r="188">
      <c r="A188" s="21" t="s">
        <v>702</v>
      </c>
      <c r="B188" s="21" t="s">
        <v>703</v>
      </c>
      <c r="C188" s="21" t="s">
        <v>704</v>
      </c>
    </row>
    <row r="189">
      <c r="A189" s="21" t="s">
        <v>705</v>
      </c>
      <c r="B189" s="21" t="s">
        <v>706</v>
      </c>
      <c r="C189" s="21" t="s">
        <v>707</v>
      </c>
    </row>
    <row r="190">
      <c r="A190" s="21" t="s">
        <v>708</v>
      </c>
      <c r="B190" s="21" t="s">
        <v>709</v>
      </c>
      <c r="C190" s="21" t="s">
        <v>710</v>
      </c>
    </row>
    <row r="191">
      <c r="A191" s="21" t="s">
        <v>711</v>
      </c>
      <c r="B191" s="21" t="s">
        <v>712</v>
      </c>
      <c r="C191" s="21" t="s">
        <v>713</v>
      </c>
    </row>
    <row r="192">
      <c r="A192" s="21" t="s">
        <v>714</v>
      </c>
      <c r="B192" s="21" t="s">
        <v>715</v>
      </c>
      <c r="C192" s="21" t="s">
        <v>716</v>
      </c>
    </row>
    <row r="193">
      <c r="A193" s="21" t="s">
        <v>717</v>
      </c>
      <c r="B193" s="21" t="s">
        <v>718</v>
      </c>
      <c r="C193" s="21" t="s">
        <v>719</v>
      </c>
    </row>
    <row r="194">
      <c r="A194" s="21" t="s">
        <v>720</v>
      </c>
      <c r="B194" s="21" t="s">
        <v>721</v>
      </c>
      <c r="C194" s="21" t="s">
        <v>722</v>
      </c>
    </row>
    <row r="195">
      <c r="A195" s="21" t="s">
        <v>723</v>
      </c>
      <c r="B195" s="21" t="s">
        <v>724</v>
      </c>
      <c r="C195" s="21" t="s">
        <v>725</v>
      </c>
    </row>
    <row r="196">
      <c r="A196" s="21" t="s">
        <v>726</v>
      </c>
      <c r="B196" s="21" t="s">
        <v>727</v>
      </c>
      <c r="C196" s="21" t="s">
        <v>728</v>
      </c>
    </row>
    <row r="197">
      <c r="A197" s="21" t="s">
        <v>729</v>
      </c>
      <c r="B197" s="21" t="s">
        <v>730</v>
      </c>
      <c r="C197" s="21" t="s">
        <v>731</v>
      </c>
    </row>
    <row r="198">
      <c r="A198" s="21" t="s">
        <v>732</v>
      </c>
      <c r="B198" s="21" t="s">
        <v>733</v>
      </c>
      <c r="C198" s="21" t="s">
        <v>734</v>
      </c>
    </row>
  </sheetData>
  <drawing r:id="rId1"/>
</worksheet>
</file>