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 Anim List" sheetId="1" r:id="rId3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color rgb="FF660000"/>
      <name val="&quot;Courier New&quot;"/>
    </font>
    <font>
      <u/>
      <color rgb="FF660000"/>
      <name val="Verdana"/>
    </font>
    <font>
      <u/>
      <color rgb="FF660000"/>
      <name val="Verdana"/>
    </font>
    <font>
      <b/>
      <sz val="24.0"/>
      <name val="Play"/>
    </font>
    <font/>
    <font>
      <name val="Arial"/>
    </font>
    <font>
      <b/>
      <sz val="12.0"/>
      <name val="Verdana"/>
    </font>
    <font>
      <b/>
      <sz val="11.0"/>
      <color rgb="FFFFFFFF"/>
      <name val="Verdana"/>
    </font>
    <font>
      <sz val="18.0"/>
      <color rgb="FFFFFFFF"/>
      <name val="Verdana"/>
    </font>
    <font>
      <name val="Verdana"/>
    </font>
    <font>
      <color rgb="FFFFFFFF"/>
      <name val="Verdana"/>
    </font>
    <font>
      <b/>
      <sz val="18.0"/>
      <color rgb="FFF3F3F3"/>
      <name val="Play"/>
    </font>
    <font>
      <u/>
      <sz val="16.0"/>
      <color rgb="FFF3F3F3"/>
      <name val="Play"/>
    </font>
    <font>
      <u/>
      <sz val="16.0"/>
      <color rgb="FFF3F3F3"/>
      <name val="Play"/>
    </font>
  </fonts>
  <fills count="4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</fills>
  <borders count="7">
    <border/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bottom style="hair">
        <color rgb="FFB7B7B7"/>
      </bottom>
    </border>
    <border>
      <right style="thin">
        <color rgb="FF000000"/>
      </right>
      <bottom style="hair">
        <color rgb="FFB7B7B7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2" fontId="2" numFmtId="0" xfId="0" applyAlignment="1" applyBorder="1" applyFont="1">
      <alignment horizontal="center"/>
    </xf>
    <xf borderId="0" fillId="2" fontId="3" numFmtId="0" xfId="0" applyAlignment="1" applyFont="1">
      <alignment horizontal="center"/>
    </xf>
    <xf borderId="2" fillId="2" fontId="1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2" fillId="0" fontId="5" numFmtId="0" xfId="0" applyBorder="1" applyFont="1"/>
    <xf borderId="0" fillId="2" fontId="6" numFmtId="0" xfId="0" applyFont="1"/>
    <xf borderId="2" fillId="2" fontId="1" numFmtId="0" xfId="0" applyAlignment="1" applyBorder="1" applyFont="1">
      <alignment horizontal="center"/>
    </xf>
    <xf borderId="1" fillId="0" fontId="7" numFmtId="0" xfId="0" applyAlignment="1" applyBorder="1" applyFont="1">
      <alignment horizontal="center" shrinkToFit="0" wrapText="1"/>
    </xf>
    <xf borderId="1" fillId="0" fontId="5" numFmtId="0" xfId="0" applyBorder="1" applyFont="1"/>
    <xf borderId="3" fillId="0" fontId="5" numFmtId="0" xfId="0" applyBorder="1" applyFont="1"/>
    <xf borderId="0" fillId="2" fontId="1" numFmtId="0" xfId="0" applyAlignment="1" applyFont="1">
      <alignment horizontal="center"/>
    </xf>
    <xf borderId="1" fillId="2" fontId="8" numFmtId="0" xfId="0" applyAlignment="1" applyBorder="1" applyFont="1">
      <alignment horizontal="center" shrinkToFit="0" vertical="bottom" wrapText="1"/>
    </xf>
    <xf borderId="1" fillId="2" fontId="6" numFmtId="0" xfId="0" applyAlignment="1" applyBorder="1" applyFont="1">
      <alignment vertical="bottom"/>
    </xf>
    <xf borderId="4" fillId="2" fontId="8" numFmtId="0" xfId="0" applyAlignment="1" applyBorder="1" applyFont="1">
      <alignment horizontal="center" shrinkToFit="0" vertical="bottom" wrapText="1"/>
    </xf>
    <xf borderId="1" fillId="3" fontId="9" numFmtId="0" xfId="0" applyBorder="1" applyFill="1" applyFont="1"/>
    <xf borderId="1" fillId="3" fontId="6" numFmtId="0" xfId="0" applyBorder="1" applyFont="1"/>
    <xf borderId="3" fillId="3" fontId="6" numFmtId="0" xfId="0" applyBorder="1" applyFont="1"/>
    <xf borderId="0" fillId="2" fontId="6" numFmtId="0" xfId="0" applyFont="1"/>
    <xf borderId="5" fillId="0" fontId="10" numFmtId="0" xfId="0" applyBorder="1" applyFont="1"/>
    <xf borderId="5" fillId="0" fontId="10" numFmtId="0" xfId="0" applyAlignment="1" applyBorder="1" applyFont="1">
      <alignment horizontal="center"/>
    </xf>
    <xf borderId="6" fillId="0" fontId="6" numFmtId="0" xfId="0" applyAlignment="1" applyBorder="1" applyFont="1">
      <alignment vertical="bottom"/>
    </xf>
    <xf borderId="5" fillId="0" fontId="10" numFmtId="0" xfId="0" applyAlignment="1" applyBorder="1" applyFont="1">
      <alignment vertical="bottom"/>
    </xf>
    <xf borderId="0" fillId="2" fontId="6" numFmtId="0" xfId="0" applyAlignment="1" applyFont="1">
      <alignment vertical="bottom"/>
    </xf>
    <xf borderId="2" fillId="2" fontId="6" numFmtId="0" xfId="0" applyAlignment="1" applyBorder="1" applyFont="1">
      <alignment vertical="bottom"/>
    </xf>
    <xf borderId="1" fillId="0" fontId="11" numFmtId="0" xfId="0" applyBorder="1" applyFont="1"/>
    <xf borderId="1" fillId="0" fontId="6" numFmtId="0" xfId="0" applyBorder="1" applyFont="1"/>
    <xf borderId="3" fillId="0" fontId="6" numFmtId="0" xfId="0" applyBorder="1" applyFont="1"/>
    <xf borderId="3" fillId="3" fontId="9" numFmtId="0" xfId="0" applyBorder="1" applyFont="1"/>
    <xf borderId="3" fillId="3" fontId="6" numFmtId="0" xfId="0" applyBorder="1" applyFont="1"/>
    <xf borderId="5" fillId="0" fontId="10" numFmtId="0" xfId="0" applyAlignment="1" applyBorder="1" applyFont="1">
      <alignment vertical="bottom"/>
    </xf>
    <xf borderId="5" fillId="0" fontId="10" numFmtId="0" xfId="0" applyAlignment="1" applyBorder="1" applyFont="1">
      <alignment horizontal="center"/>
    </xf>
    <xf borderId="6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0" fillId="2" fontId="12" numFmtId="0" xfId="0" applyAlignment="1" applyFont="1">
      <alignment horizontal="center" vertical="bottom"/>
    </xf>
    <xf borderId="0" fillId="2" fontId="13" numFmtId="0" xfId="0" applyAlignment="1" applyFont="1">
      <alignment horizontal="center" vertical="bottom"/>
    </xf>
    <xf borderId="0" fillId="2" fontId="14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54.25"/>
    <col customWidth="1" min="5" max="5" width="2.75"/>
  </cols>
  <sheetData>
    <row r="1" ht="15.0" customHeight="1">
      <c r="A1" s="1" t="str">
        <f>IFERROR(__xludf.DUMMYFUNCTION("IMPORTRANGE(""1uVTUx6zNQwVeD-lGWDbfbO_aOQ0a1M9mQUqd_n1WIgE"",""Scared_Starter"")"),"A")</f>
        <v>A</v>
      </c>
      <c r="B1" s="2" t="str">
        <f>IFERROR(__xludf.DUMMYFUNCTION("""COMPUTED_VALUE"""),"B")</f>
        <v>B</v>
      </c>
      <c r="C1" s="2" t="str">
        <f>IFERROR(__xludf.DUMMYFUNCTION("""COMPUTED_VALUE"""),"C")</f>
        <v>C</v>
      </c>
      <c r="D1" s="2" t="str">
        <f>IFERROR(__xludf.DUMMYFUNCTION("""COMPUTED_VALUE"""),"D")</f>
        <v>D</v>
      </c>
      <c r="E1" s="3" t="str">
        <f>IFERROR(__xludf.DUMMYFUNCTION("""COMPUTED_VALUE"""),"E")</f>
        <v>E</v>
      </c>
    </row>
    <row r="2" ht="32.25" customHeight="1">
      <c r="A2" s="4">
        <f>IFERROR(__xludf.DUMMYFUNCTION("""COMPUTED_VALUE"""),2.0)</f>
        <v>2</v>
      </c>
      <c r="B2" s="5" t="str">
        <f>IFERROR(__xludf.DUMMYFUNCTION("""COMPUTED_VALUE"""),"Scared Starter - Animation List")</f>
        <v>Scared Starter - Animation List</v>
      </c>
      <c r="D2" s="6"/>
      <c r="E2" s="7"/>
    </row>
    <row r="3" ht="30.75" customHeight="1">
      <c r="A3" s="8">
        <f>IFERROR(__xludf.DUMMYFUNCTION("""COMPUTED_VALUE"""),3.0)</f>
        <v>3</v>
      </c>
      <c r="B3" s="9" t="str">
        <f>IFERROR(__xludf.DUMMYFUNCTION("""COMPUTED_VALUE"""),"Animations included as Root Motion and In-Place (IPC) (w/Custom Attributes for UE4/Unity)")</f>
        <v>Animations included as Root Motion and In-Place (IPC) (w/Custom Attributes for UE4/Unity)</v>
      </c>
      <c r="C3" s="10"/>
      <c r="D3" s="11"/>
      <c r="E3" s="7"/>
    </row>
    <row r="4" ht="15.0" customHeight="1">
      <c r="A4" s="12">
        <f>IFERROR(__xludf.DUMMYFUNCTION("""COMPUTED_VALUE"""),4.0)</f>
        <v>4</v>
      </c>
      <c r="B4" s="13" t="str">
        <f>IFERROR(__xludf.DUMMYFUNCTION("""COMPUTED_VALUE"""),"NAME")</f>
        <v>NAME</v>
      </c>
      <c r="C4" s="14"/>
      <c r="D4" s="15" t="str">
        <f>IFERROR(__xludf.DUMMYFUNCTION("""COMPUTED_VALUE"""),"DESCRIPTION")</f>
        <v>DESCRIPTION</v>
      </c>
      <c r="E4" s="7"/>
    </row>
    <row r="5" ht="15.0" customHeight="1">
      <c r="A5" s="8">
        <f>IFERROR(__xludf.DUMMYFUNCTION("""COMPUTED_VALUE"""),5.0)</f>
        <v>5</v>
      </c>
      <c r="B5" s="16" t="str">
        <f>IFERROR(__xludf.DUMMYFUNCTION("""COMPUTED_VALUE"""),"ROOT MOTION Animations")</f>
        <v>ROOT MOTION Animations</v>
      </c>
      <c r="C5" s="17"/>
      <c r="D5" s="18"/>
      <c r="E5" s="19"/>
    </row>
    <row r="6" ht="15.0" customHeight="1">
      <c r="A6" s="8">
        <f>IFERROR(__xludf.DUMMYFUNCTION("""COMPUTED_VALUE"""),6.0)</f>
        <v>6</v>
      </c>
      <c r="B6" s="20" t="str">
        <f>IFERROR(__xludf.DUMMYFUNCTION("""COMPUTED_VALUE"""),"SCR_Beg_For_Life_Standing_Start")</f>
        <v>SCR_Beg_For_Life_Standing_Start</v>
      </c>
      <c r="C6" s="21" t="str">
        <f>IFERROR(__xludf.DUMMYFUNCTION("""COMPUTED_VALUE"""),"-")</f>
        <v>-</v>
      </c>
      <c r="D6" s="22"/>
      <c r="E6" s="19"/>
    </row>
    <row r="7" ht="15.0" customHeight="1">
      <c r="A7" s="8">
        <f>IFERROR(__xludf.DUMMYFUNCTION("""COMPUTED_VALUE"""),7.0)</f>
        <v>7</v>
      </c>
      <c r="B7" s="20" t="str">
        <f>IFERROR(__xludf.DUMMYFUNCTION("""COMPUTED_VALUE"""),"SCR_Beg_For_Life_Standing_Loop")</f>
        <v>SCR_Beg_For_Life_Standing_Loop</v>
      </c>
      <c r="C7" s="21" t="str">
        <f>IFERROR(__xludf.DUMMYFUNCTION("""COMPUTED_VALUE"""),"-")</f>
        <v>-</v>
      </c>
      <c r="D7" s="22"/>
      <c r="E7" s="19"/>
    </row>
    <row r="8" ht="15.0" customHeight="1">
      <c r="A8" s="8">
        <f>IFERROR(__xludf.DUMMYFUNCTION("""COMPUTED_VALUE"""),8.0)</f>
        <v>8</v>
      </c>
      <c r="B8" s="20" t="str">
        <f>IFERROR(__xludf.DUMMYFUNCTION("""COMPUTED_VALUE"""),"SCR_Creeping_Fwd_Loop")</f>
        <v>SCR_Creeping_Fwd_Loop</v>
      </c>
      <c r="C8" s="21" t="str">
        <f>IFERROR(__xludf.DUMMYFUNCTION("""COMPUTED_VALUE"""),"-")</f>
        <v>-</v>
      </c>
      <c r="D8" s="22"/>
      <c r="E8" s="19"/>
    </row>
    <row r="9" ht="15.0" customHeight="1">
      <c r="A9" s="8">
        <f>IFERROR(__xludf.DUMMYFUNCTION("""COMPUTED_VALUE"""),9.0)</f>
        <v>9</v>
      </c>
      <c r="B9" s="23" t="str">
        <f>IFERROR(__xludf.DUMMYFUNCTION("""COMPUTED_VALUE"""),"SCR_Creeping_Fwd_Spooked_Scramble_Back")</f>
        <v>SCR_Creeping_Fwd_Spooked_Scramble_Back</v>
      </c>
      <c r="C9" s="21" t="str">
        <f>IFERROR(__xludf.DUMMYFUNCTION("""COMPUTED_VALUE"""),"-")</f>
        <v>-</v>
      </c>
      <c r="D9" s="22"/>
      <c r="E9" s="24"/>
    </row>
    <row r="10" ht="15.0" customHeight="1">
      <c r="A10" s="4">
        <f>IFERROR(__xludf.DUMMYFUNCTION("""COMPUTED_VALUE"""),10.0)</f>
        <v>10</v>
      </c>
      <c r="B10" s="23" t="str">
        <f>IFERROR(__xludf.DUMMYFUNCTION("""COMPUTED_VALUE"""),"SCR_Creeping_Fwd_Spooked_Scramble_Fwd")</f>
        <v>SCR_Creeping_Fwd_Spooked_Scramble_Fwd</v>
      </c>
      <c r="C10" s="21" t="str">
        <f>IFERROR(__xludf.DUMMYFUNCTION("""COMPUTED_VALUE"""),"-")</f>
        <v>-</v>
      </c>
      <c r="D10" s="22"/>
      <c r="E10" s="24"/>
    </row>
    <row r="11" ht="15.0" customHeight="1">
      <c r="A11" s="25"/>
      <c r="B11" s="20" t="str">
        <f>IFERROR(__xludf.DUMMYFUNCTION("""COMPUTED_VALUE"""),"SCR_Creeping_Fwd_Spooked_Scramble_Left")</f>
        <v>SCR_Creeping_Fwd_Spooked_Scramble_Left</v>
      </c>
      <c r="C11" s="21" t="str">
        <f>IFERROR(__xludf.DUMMYFUNCTION("""COMPUTED_VALUE"""),"-")</f>
        <v>-</v>
      </c>
      <c r="D11" s="22"/>
      <c r="E11" s="19"/>
    </row>
    <row r="12" ht="15.0" customHeight="1">
      <c r="A12" s="25"/>
      <c r="B12" s="20" t="str">
        <f>IFERROR(__xludf.DUMMYFUNCTION("""COMPUTED_VALUE"""),"SCR_Creeping_Fwd_Spooked_Scramble_Right")</f>
        <v>SCR_Creeping_Fwd_Spooked_Scramble_Right</v>
      </c>
      <c r="C12" s="21" t="str">
        <f>IFERROR(__xludf.DUMMYFUNCTION("""COMPUTED_VALUE"""),"-")</f>
        <v>-</v>
      </c>
      <c r="D12" s="22"/>
      <c r="E12" s="19"/>
    </row>
    <row r="13" ht="15.0" customHeight="1">
      <c r="A13" s="25"/>
      <c r="B13" s="20" t="str">
        <f>IFERROR(__xludf.DUMMYFUNCTION("""COMPUTED_VALUE"""),"SCR_Crying_Over_Body_Stand_Kneel_Loop")</f>
        <v>SCR_Crying_Over_Body_Stand_Kneel_Loop</v>
      </c>
      <c r="C13" s="21" t="str">
        <f>IFERROR(__xludf.DUMMYFUNCTION("""COMPUTED_VALUE"""),"-")</f>
        <v>-</v>
      </c>
      <c r="D13" s="22"/>
      <c r="E13" s="19"/>
    </row>
    <row r="14" ht="15.0" customHeight="1">
      <c r="A14" s="25"/>
      <c r="B14" s="20" t="str">
        <f>IFERROR(__xludf.DUMMYFUNCTION("""COMPUTED_VALUE"""),"SCR_Gunpoint_Hands_Up_Loop")</f>
        <v>SCR_Gunpoint_Hands_Up_Loop</v>
      </c>
      <c r="C14" s="21" t="str">
        <f>IFERROR(__xludf.DUMMYFUNCTION("""COMPUTED_VALUE"""),"-")</f>
        <v>-</v>
      </c>
      <c r="D14" s="22"/>
      <c r="E14" s="19"/>
    </row>
    <row r="15" ht="15.0" customHeight="1">
      <c r="A15" s="25"/>
      <c r="B15" s="20" t="str">
        <f>IFERROR(__xludf.DUMMYFUNCTION("""COMPUTED_VALUE"""),"SCR_Locked_Up_Tied_To_Chair_Loop")</f>
        <v>SCR_Locked_Up_Tied_To_Chair_Loop</v>
      </c>
      <c r="C15" s="21" t="str">
        <f>IFERROR(__xludf.DUMMYFUNCTION("""COMPUTED_VALUE"""),"-")</f>
        <v>-</v>
      </c>
      <c r="D15" s="22"/>
      <c r="E15" s="19"/>
    </row>
    <row r="16" ht="15.0" customHeight="1">
      <c r="A16" s="25"/>
      <c r="B16" s="23" t="str">
        <f>IFERROR(__xludf.DUMMYFUNCTION("""COMPUTED_VALUE"""),"SCR_Stand_Scared_Left_To_Creeping_Right")</f>
        <v>SCR_Stand_Scared_Left_To_Creeping_Right</v>
      </c>
      <c r="C16" s="21" t="str">
        <f>IFERROR(__xludf.DUMMYFUNCTION("""COMPUTED_VALUE"""),"-")</f>
        <v>-</v>
      </c>
      <c r="D16" s="22"/>
      <c r="E16" s="19"/>
    </row>
    <row r="17" ht="15.0" customHeight="1">
      <c r="A17" s="25"/>
      <c r="B17" s="23" t="str">
        <f>IFERROR(__xludf.DUMMYFUNCTION("""COMPUTED_VALUE"""),"SCR_Stand_Scared_Right_To_Creeping_Left")</f>
        <v>SCR_Stand_Scared_Right_To_Creeping_Left</v>
      </c>
      <c r="C17" s="21" t="str">
        <f>IFERROR(__xludf.DUMMYFUNCTION("""COMPUTED_VALUE"""),"-")</f>
        <v>-</v>
      </c>
      <c r="D17" s="22"/>
      <c r="E17" s="24"/>
    </row>
    <row r="18" ht="15.0" customHeight="1">
      <c r="A18" s="25"/>
      <c r="B18" s="23" t="str">
        <f>IFERROR(__xludf.DUMMYFUNCTION("""COMPUTED_VALUE"""),"SCR_Stand_Spooked_Fall_Back_Stand")</f>
        <v>SCR_Stand_Spooked_Fall_Back_Stand</v>
      </c>
      <c r="C18" s="21" t="str">
        <f>IFERROR(__xludf.DUMMYFUNCTION("""COMPUTED_VALUE"""),"-")</f>
        <v>-</v>
      </c>
      <c r="D18" s="22"/>
      <c r="E18" s="24"/>
    </row>
    <row r="19" ht="15.0" customHeight="1">
      <c r="A19" s="25"/>
      <c r="B19" s="20" t="str">
        <f>IFERROR(__xludf.DUMMYFUNCTION("""COMPUTED_VALUE"""),"SCR_Walk_Scared_Fwd_Look_Around_Fwd_Loop")</f>
        <v>SCR_Walk_Scared_Fwd_Look_Around_Fwd_Loop</v>
      </c>
      <c r="C19" s="21" t="str">
        <f>IFERROR(__xludf.DUMMYFUNCTION("""COMPUTED_VALUE"""),"-")</f>
        <v>-</v>
      </c>
      <c r="D19" s="22"/>
      <c r="E19" s="19"/>
    </row>
    <row r="20" ht="15.0" customHeight="1">
      <c r="A20" s="25"/>
      <c r="B20" s="26" t="str">
        <f>IFERROR(__xludf.DUMMYFUNCTION("""COMPUTED_VALUE"""),"SCR_Beg_For_Life_Standing_Loop_IP")</f>
        <v>SCR_Beg_For_Life_Standing_Loop_IP</v>
      </c>
      <c r="C20" s="27"/>
      <c r="D20" s="28"/>
      <c r="E20" s="19"/>
    </row>
    <row r="21" ht="15.0" customHeight="1">
      <c r="A21" s="25"/>
      <c r="B21" s="29" t="str">
        <f>IFERROR(__xludf.DUMMYFUNCTION("""COMPUTED_VALUE"""),"IN-PLACE Animations")</f>
        <v>IN-PLACE Animations</v>
      </c>
      <c r="C21" s="30"/>
      <c r="D21" s="30"/>
      <c r="E21" s="19"/>
    </row>
    <row r="22" ht="15.0" customHeight="1">
      <c r="A22" s="25"/>
      <c r="B22" s="23" t="str">
        <f>IFERROR(__xludf.DUMMYFUNCTION("""COMPUTED_VALUE"""),"SCR_Beg_For_Life_Standing_Start_IP")</f>
        <v>SCR_Beg_For_Life_Standing_Start_IP</v>
      </c>
      <c r="C22" s="21" t="str">
        <f>IFERROR(__xludf.DUMMYFUNCTION("""COMPUTED_VALUE"""),"-")</f>
        <v>-</v>
      </c>
      <c r="D22" s="22"/>
      <c r="E22" s="19"/>
    </row>
    <row r="23" ht="15.0" customHeight="1">
      <c r="A23" s="25"/>
      <c r="B23" s="20" t="str">
        <f>IFERROR(__xludf.DUMMYFUNCTION("""COMPUTED_VALUE"""),"SCR_Creeping_Fwd_Loop_IP")</f>
        <v>SCR_Creeping_Fwd_Loop_IP</v>
      </c>
      <c r="C23" s="21" t="str">
        <f>IFERROR(__xludf.DUMMYFUNCTION("""COMPUTED_VALUE"""),"-")</f>
        <v>-</v>
      </c>
      <c r="D23" s="22"/>
      <c r="E23" s="19"/>
    </row>
    <row r="24" ht="15.0" customHeight="1">
      <c r="A24" s="25"/>
      <c r="B24" s="20" t="str">
        <f>IFERROR(__xludf.DUMMYFUNCTION("""COMPUTED_VALUE"""),"SCR_Creeping_Fwd_Spooked_Scramble_Back_IP")</f>
        <v>SCR_Creeping_Fwd_Spooked_Scramble_Back_IP</v>
      </c>
      <c r="C24" s="21" t="str">
        <f>IFERROR(__xludf.DUMMYFUNCTION("""COMPUTED_VALUE"""),"-")</f>
        <v>-</v>
      </c>
      <c r="D24" s="22"/>
      <c r="E24" s="19"/>
    </row>
    <row r="25" ht="15.0" customHeight="1">
      <c r="A25" s="25"/>
      <c r="B25" s="23" t="str">
        <f>IFERROR(__xludf.DUMMYFUNCTION("""COMPUTED_VALUE"""),"SCR_Creeping_Fwd_Spooked_Scramble_Fwd_IP")</f>
        <v>SCR_Creeping_Fwd_Spooked_Scramble_Fwd_IP</v>
      </c>
      <c r="C25" s="21" t="str">
        <f>IFERROR(__xludf.DUMMYFUNCTION("""COMPUTED_VALUE"""),"-")</f>
        <v>-</v>
      </c>
      <c r="D25" s="22"/>
      <c r="E25" s="19"/>
    </row>
    <row r="26" ht="15.0" customHeight="1">
      <c r="A26" s="25"/>
      <c r="B26" s="23" t="str">
        <f>IFERROR(__xludf.DUMMYFUNCTION("""COMPUTED_VALUE"""),"SCR_Creeping_Fwd_Spooked_Scramble_Left_IP")</f>
        <v>SCR_Creeping_Fwd_Spooked_Scramble_Left_IP</v>
      </c>
      <c r="C26" s="21" t="str">
        <f>IFERROR(__xludf.DUMMYFUNCTION("""COMPUTED_VALUE"""),"-")</f>
        <v>-</v>
      </c>
      <c r="D26" s="22"/>
      <c r="E26" s="19"/>
    </row>
    <row r="27" ht="15.0" customHeight="1">
      <c r="A27" s="25"/>
      <c r="B27" s="31" t="str">
        <f>IFERROR(__xludf.DUMMYFUNCTION("""COMPUTED_VALUE"""),"SCR_Creeping_Fwd_Spooked_Scramble_Right_IP")</f>
        <v>SCR_Creeping_Fwd_Spooked_Scramble_Right_IP</v>
      </c>
      <c r="C27" s="32" t="str">
        <f>IFERROR(__xludf.DUMMYFUNCTION("""COMPUTED_VALUE"""),"-")</f>
        <v>-</v>
      </c>
      <c r="D27" s="33"/>
      <c r="E27" s="19"/>
    </row>
    <row r="28" ht="15.0" customHeight="1">
      <c r="A28" s="25"/>
      <c r="B28" s="23" t="str">
        <f>IFERROR(__xludf.DUMMYFUNCTION("""COMPUTED_VALUE"""),"SCR_Crying_Over_Body_Stand_Kneel_Loop_IP")</f>
        <v>SCR_Crying_Over_Body_Stand_Kneel_Loop_IP</v>
      </c>
      <c r="C28" s="21" t="str">
        <f>IFERROR(__xludf.DUMMYFUNCTION("""COMPUTED_VALUE"""),"-")</f>
        <v>-</v>
      </c>
      <c r="D28" s="22"/>
      <c r="E28" s="19"/>
    </row>
    <row r="29" ht="15.0" customHeight="1">
      <c r="A29" s="25"/>
      <c r="B29" s="23" t="str">
        <f>IFERROR(__xludf.DUMMYFUNCTION("""COMPUTED_VALUE"""),"SCR_Gunpoint_Hands_Up_Start_IP")</f>
        <v>SCR_Gunpoint_Hands_Up_Start_IP</v>
      </c>
      <c r="C29" s="21" t="str">
        <f>IFERROR(__xludf.DUMMYFUNCTION("""COMPUTED_VALUE"""),"-")</f>
        <v>-</v>
      </c>
      <c r="D29" s="22"/>
      <c r="E29" s="19"/>
    </row>
    <row r="30" ht="15.0" customHeight="1">
      <c r="A30" s="25"/>
      <c r="B30" s="23" t="str">
        <f>IFERROR(__xludf.DUMMYFUNCTION("""COMPUTED_VALUE"""),"SCR_Locked_Up_Tied_To_Chair_Loop_IP")</f>
        <v>SCR_Locked_Up_Tied_To_Chair_Loop_IP</v>
      </c>
      <c r="C30" s="21" t="str">
        <f>IFERROR(__xludf.DUMMYFUNCTION("""COMPUTED_VALUE"""),"-")</f>
        <v>-</v>
      </c>
      <c r="D30" s="22"/>
      <c r="E30" s="24"/>
    </row>
    <row r="31" ht="15.0" customHeight="1">
      <c r="A31" s="25"/>
      <c r="B31" s="23" t="str">
        <f>IFERROR(__xludf.DUMMYFUNCTION("""COMPUTED_VALUE"""),"SCR_Stand_Scared_Left_To_Creeping_Right_IP")</f>
        <v>SCR_Stand_Scared_Left_To_Creeping_Right_IP</v>
      </c>
      <c r="C31" s="21" t="str">
        <f>IFERROR(__xludf.DUMMYFUNCTION("""COMPUTED_VALUE"""),"-")</f>
        <v>-</v>
      </c>
      <c r="D31" s="22"/>
      <c r="E31" s="24"/>
    </row>
    <row r="32" ht="15.0" customHeight="1">
      <c r="A32" s="25"/>
      <c r="B32" s="23" t="str">
        <f>IFERROR(__xludf.DUMMYFUNCTION("""COMPUTED_VALUE"""),"SCR_Stand_Scared_Right_To_Creeping_Left_IP")</f>
        <v>SCR_Stand_Scared_Right_To_Creeping_Left_IP</v>
      </c>
      <c r="C32" s="21" t="str">
        <f>IFERROR(__xludf.DUMMYFUNCTION("""COMPUTED_VALUE"""),"-")</f>
        <v>-</v>
      </c>
      <c r="D32" s="22"/>
      <c r="E32" s="24"/>
    </row>
    <row r="33" ht="15.0" customHeight="1">
      <c r="A33" s="25"/>
      <c r="B33" s="23" t="str">
        <f>IFERROR(__xludf.DUMMYFUNCTION("""COMPUTED_VALUE"""),"SCR_Stand_Spooked_Fall_Back_Stand_IP")</f>
        <v>SCR_Stand_Spooked_Fall_Back_Stand_IP</v>
      </c>
      <c r="C33" s="21" t="str">
        <f>IFERROR(__xludf.DUMMYFUNCTION("""COMPUTED_VALUE"""),"-")</f>
        <v>-</v>
      </c>
      <c r="D33" s="22"/>
      <c r="E33" s="24"/>
    </row>
    <row r="34" ht="15.0" customHeight="1">
      <c r="A34" s="25"/>
      <c r="B34" s="23" t="str">
        <f>IFERROR(__xludf.DUMMYFUNCTION("""COMPUTED_VALUE"""),"SCR_Walk_Scared_Fwd_Look_Around_Fwd_Loop_IP")</f>
        <v>SCR_Walk_Scared_Fwd_Look_Around_Fwd_Loop_IP</v>
      </c>
      <c r="C34" s="21" t="str">
        <f>IFERROR(__xludf.DUMMYFUNCTION("""COMPUTED_VALUE"""),"-")</f>
        <v>-</v>
      </c>
      <c r="D34" s="22"/>
      <c r="E34" s="19"/>
    </row>
    <row r="35" ht="15.0" customHeight="1">
      <c r="A35" s="25"/>
      <c r="B35" s="34"/>
      <c r="C35" s="34"/>
      <c r="D35" s="35"/>
      <c r="E35" s="19"/>
    </row>
    <row r="36" ht="15.0" customHeight="1">
      <c r="A36" s="24"/>
      <c r="B36" s="19"/>
      <c r="C36" s="19"/>
      <c r="D36" s="19"/>
      <c r="E36" s="19"/>
    </row>
    <row r="37" ht="15.0" customHeight="1">
      <c r="A37" s="24"/>
      <c r="B37" s="36" t="str">
        <f>IFERROR(__xludf.DUMMYFUNCTION("""COMPUTED_VALUE"""),"MOCAP ONLINE / MOTUS DIGITAL")</f>
        <v>MOCAP ONLINE / MOTUS DIGITAL</v>
      </c>
      <c r="E37" s="19"/>
    </row>
    <row r="38" ht="15.0" customHeight="1">
      <c r="A38" s="24"/>
      <c r="B38" s="37" t="str">
        <f>IFERROR(__xludf.DUMMYFUNCTION("""COMPUTED_VALUE"""),"www.MoCapOnline.com/pages/Animlist-Scared-Starter")</f>
        <v>www.MoCapOnline.com/pages/Animlist-Scared-Starter</v>
      </c>
      <c r="E38" s="19"/>
    </row>
    <row r="39" ht="15.0" customHeight="1">
      <c r="A39" s="24"/>
      <c r="B39" s="38" t="str">
        <f>IFERROR(__xludf.DUMMYFUNCTION("""COMPUTED_VALUE"""),"MoCap@MotusDigital.com")</f>
        <v>MoCap@MotusDigital.com</v>
      </c>
      <c r="E39" s="19"/>
    </row>
    <row r="40" ht="15.0" customHeight="1">
      <c r="A40" s="24"/>
      <c r="B40" s="19"/>
      <c r="E40" s="19"/>
    </row>
    <row r="41" ht="15.0" customHeight="1">
      <c r="A41" s="19"/>
      <c r="B41" s="19"/>
      <c r="C41" s="19"/>
      <c r="D41" s="19"/>
      <c r="E41" s="19"/>
    </row>
  </sheetData>
  <mergeCells count="6">
    <mergeCell ref="B2:D2"/>
    <mergeCell ref="B3:D3"/>
    <mergeCell ref="B37:D37"/>
    <mergeCell ref="B38:D38"/>
    <mergeCell ref="B39:D39"/>
    <mergeCell ref="B40:D40"/>
  </mergeCells>
  <hyperlinks>
    <hyperlink r:id="rId1" ref="B38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