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ombie Starter" sheetId="1" r:id="rId4"/>
    <sheet state="visible" name="Zombie Starter - Origional" sheetId="2" r:id="rId5"/>
    <sheet state="visible" name="Copy Lists" sheetId="3" r:id="rId6"/>
  </sheets>
  <definedNames/>
  <calcPr/>
</workbook>
</file>

<file path=xl/sharedStrings.xml><?xml version="1.0" encoding="utf-8"?>
<sst xmlns="http://schemas.openxmlformats.org/spreadsheetml/2006/main" count="117" uniqueCount="92">
  <si>
    <t xml:space="preserve">ZOMBIE STARTER 2.7 - ANIMATION LIST		</t>
  </si>
  <si>
    <t>All Animations included as Root Motion and In-Place (IPC) (w/Custom Attributes for UE4)</t>
  </si>
  <si>
    <t>NAME</t>
  </si>
  <si>
    <t>DESCRIPTION</t>
  </si>
  <si>
    <t>Speed CM/Sec</t>
  </si>
  <si>
    <t>ATTACKS</t>
  </si>
  <si>
    <t>Zombie_Stand_To_Atk_1</t>
  </si>
  <si>
    <t>-</t>
  </si>
  <si>
    <t>Standing to Attack Loop 1  - Single Speed</t>
  </si>
  <si>
    <t>Zombie_Atk_Loop_1</t>
  </si>
  <si>
    <t>Attack Loop 1 Biting</t>
  </si>
  <si>
    <t>Zombie_Atk_Arms_3_SHORT_Loop</t>
  </si>
  <si>
    <t>Stand, short quick strike both arms v3</t>
  </si>
  <si>
    <t>Zombie_HyperAttack_1_SHORT_Loop</t>
  </si>
  <si>
    <t>Frantic lashing with arms v1 - SHORT Loop</t>
  </si>
  <si>
    <t>Zombie_HyperAttack_1_SHORT_Idle_Loop</t>
  </si>
  <si>
    <t>HyperAttack 1 Ready Idle Loop</t>
  </si>
  <si>
    <t>DEATHS</t>
  </si>
  <si>
    <t>Zombie_Death_Back_Mid_1</t>
  </si>
  <si>
    <t>Death falling backwards</t>
  </si>
  <si>
    <t>Zombie_Death_Hit_Back_1</t>
  </si>
  <si>
    <t>Death Hit backwards</t>
  </si>
  <si>
    <t>Zombie_OnFire_2A_SHORT</t>
  </si>
  <si>
    <t>On fire, flailing, backward death SHORT</t>
  </si>
  <si>
    <t>CRAWLS</t>
  </si>
  <si>
    <t>Zombie_Stand to_Crawl_1</t>
  </si>
  <si>
    <t>Stand fall to Crawl 1 Loop</t>
  </si>
  <si>
    <t>Zombie_Crawl_1_Loop</t>
  </si>
  <si>
    <t>Crawl 1 Loop  - Single Speed</t>
  </si>
  <si>
    <t>CHASES, HYPER CHASES</t>
  </si>
  <si>
    <t>Zombie_Stand_To_Chase_1</t>
  </si>
  <si>
    <t>Standing to Chase 1 Loop  - Single Speed</t>
  </si>
  <si>
    <t>Zombie_Chase_1_Loop</t>
  </si>
  <si>
    <t>Chase 1 Loop  - Single Speed</t>
  </si>
  <si>
    <t>Zombie_Chase_1_KnockBack_Chase</t>
  </si>
  <si>
    <t>Chase 1 Loop, knocked back, resume chase</t>
  </si>
  <si>
    <t>Zombie_HyperChase_1_Loop</t>
  </si>
  <si>
    <t>Sprinting, wild uncoordinated, stiff legs</t>
  </si>
  <si>
    <t>WALKS</t>
  </si>
  <si>
    <t>Zombie_Stand_Walk_F_1</t>
  </si>
  <si>
    <t>Standing to Walk forward v1  - Single Speed</t>
  </si>
  <si>
    <t>Zombie_Walk_F_1_Loop</t>
  </si>
  <si>
    <t>Walk 1 Loop  - Single Speed</t>
  </si>
  <si>
    <t>Zombie_Walk_F_1_KnockBack_Walk</t>
  </si>
  <si>
    <t>Walk 1 Loop, knocked back, resume Walk</t>
  </si>
  <si>
    <t>STANDS, REACHES, TURNS</t>
  </si>
  <si>
    <t>MOB_Stand_to_Zombie_Idle_1_v2</t>
  </si>
  <si>
    <t>Mobility_Stand transition to Zombie_Idle_1_v2</t>
  </si>
  <si>
    <t>Zombie_Idle_1_v2_to_MOB_Stand</t>
  </si>
  <si>
    <t xml:space="preserve"> Zombie_Idle_1_v2 transition to Mobility_Stand</t>
  </si>
  <si>
    <t>Zombie_Idle_1_v2</t>
  </si>
  <si>
    <t>Standing Idle, v2 with New Pose</t>
  </si>
  <si>
    <t>Zombie_Idle_2</t>
  </si>
  <si>
    <t>Standing Idle, Animated, looking around</t>
  </si>
  <si>
    <t>Zombie_Reach_1_Loop</t>
  </si>
  <si>
    <t>Reaching stuck behind an object loop</t>
  </si>
  <si>
    <t>Zombie_Turn_L_90_1</t>
  </si>
  <si>
    <t>Slow Turn - Left 90</t>
  </si>
  <si>
    <t>Zombie_Turn_R_90_1</t>
  </si>
  <si>
    <t>Slow Turn - Right 90</t>
  </si>
  <si>
    <t>Zombie_Turn_L_45_Loop</t>
  </si>
  <si>
    <t>Turn - Left 45 Idle Loop</t>
  </si>
  <si>
    <t>Zombie_Turn_R_45_Loop</t>
  </si>
  <si>
    <t>Turn - Right 45 Idle Loop</t>
  </si>
  <si>
    <t>MOCAP ONLINE / MOTUS DIGITAL</t>
  </si>
  <si>
    <t>http://www.mocaponline.com</t>
  </si>
  <si>
    <t>Zombie_Stand_To_Atk_1.fbx</t>
  </si>
  <si>
    <t>Zombie_Atk_Loop_1.fbx</t>
  </si>
  <si>
    <t>Zombie_Atk_Arms_3_SHORT_Loop.fbx</t>
  </si>
  <si>
    <t>Zombie_HyperAttack_1_SHORT_Loop.fbx</t>
  </si>
  <si>
    <t>Zombie_HyperAttack_1_SHORT_Idle_Loop.fbx</t>
  </si>
  <si>
    <t>Zombie_Death_Back_Mid_1.fbx</t>
  </si>
  <si>
    <t>Zombie_Death_Hit_Back_1.fbx</t>
  </si>
  <si>
    <t>Zombie_OnFire_2A_SHORT.fbx</t>
  </si>
  <si>
    <t>Zombie_Stand to_Crawl_1.fbx</t>
  </si>
  <si>
    <t>Zombie_Crawl_1_Loop.fbx</t>
  </si>
  <si>
    <t>Zombie_Stand_To_Chase_1.fbx</t>
  </si>
  <si>
    <t>Zombie_Chase_1_Loop.fbx</t>
  </si>
  <si>
    <t>Zombie_Chase_1_KnockBack_Chase.fbx</t>
  </si>
  <si>
    <t>Zombie_HyperChase_1_Loop.fbx</t>
  </si>
  <si>
    <t>Zombie_Stand_Walk_F_1.fbx</t>
  </si>
  <si>
    <t>Zombie_Walk_F_1_Loop.fbx</t>
  </si>
  <si>
    <t>Zombie_Walk_F_1_KnockBack_Walk.fbx</t>
  </si>
  <si>
    <t>MOB_Stand_to_Zombie_Idle_1_v2.fbx</t>
  </si>
  <si>
    <t>Zombie_Idle_1_v2_to_MOB_Stand.fbx</t>
  </si>
  <si>
    <t>Zombie_Idle_1_v2.fbx</t>
  </si>
  <si>
    <t>Zombie_Idle_2.fbx</t>
  </si>
  <si>
    <t>Zombie_Reach_1_Loop.fbx</t>
  </si>
  <si>
    <t>Zombie_Turn_L_90_1.fbx</t>
  </si>
  <si>
    <t>Zombie_Turn_R_90_1.fbx</t>
  </si>
  <si>
    <t>Zombie_Turn_L_45_Loop.fbx</t>
  </si>
  <si>
    <t>Zombie_Turn_R_45_Loop.fbx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</si>
</sst>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0.0"/>
      <color rgb="FF000000"/>
      <name val="Georgia"/>
      <scheme val="minor"/>
    </font>
    <font>
      <b/>
      <sz val="10.0"/>
      <color rgb="FF000000"/>
      <name val="Courier New"/>
    </font>
    <font>
      <u/>
      <sz val="10.0"/>
      <color rgb="FF000000"/>
      <name val="Verdana"/>
    </font>
    <font>
      <u/>
      <sz val="11.0"/>
      <color rgb="FF000000"/>
      <name val="Verdana"/>
    </font>
    <font>
      <u/>
      <sz val="11.0"/>
      <color rgb="FF000000"/>
      <name val="Verdana"/>
    </font>
    <font>
      <u/>
      <sz val="10.0"/>
      <color rgb="FF000000"/>
      <name val="Verdana"/>
    </font>
    <font>
      <b/>
      <sz val="24.0"/>
      <color theme="1"/>
      <name val="Play"/>
    </font>
    <font>
      <sz val="10.0"/>
      <color rgb="FF000000"/>
      <name val="Verdana"/>
    </font>
    <font>
      <b/>
      <sz val="12.0"/>
      <color theme="1"/>
      <name val="Verdana"/>
    </font>
    <font>
      <b/>
      <sz val="14.0"/>
      <color rgb="FF000000"/>
      <name val="Courier New"/>
    </font>
    <font>
      <b/>
      <sz val="11.0"/>
      <color rgb="FFFFFFFF"/>
      <name val="Verdana"/>
    </font>
    <font>
      <color theme="1"/>
      <name val="Arial"/>
    </font>
    <font>
      <sz val="12.0"/>
      <color theme="1"/>
      <name val="Verdana"/>
    </font>
    <font>
      <sz val="18.0"/>
      <color rgb="FFFFFFFF"/>
      <name val="Verdana"/>
    </font>
    <font>
      <sz val="11.0"/>
      <color rgb="FFFFFFFF"/>
      <name val="Verdana"/>
    </font>
    <font>
      <sz val="11.0"/>
      <color theme="1"/>
      <name val="Verdana"/>
    </font>
    <font>
      <u/>
      <sz val="12.0"/>
      <color rgb="FF000000"/>
      <name val="Verdana"/>
    </font>
    <font>
      <b/>
      <sz val="18.0"/>
      <color theme="1"/>
      <name val="Verdana"/>
    </font>
    <font>
      <sz val="14.0"/>
      <color rgb="FF000000"/>
      <name val="Verdana"/>
    </font>
    <font>
      <sz val="12.0"/>
      <color rgb="FF000000"/>
      <name val="Verdana"/>
    </font>
    <font>
      <u/>
      <sz val="14.0"/>
      <color rgb="FF1155CC"/>
      <name val="Verdana"/>
    </font>
    <font>
      <sz val="11.0"/>
      <color rgb="FF000000"/>
      <name val="Inconsolata"/>
    </font>
    <font>
      <u/>
      <sz val="14.0"/>
      <color rgb="FF000000"/>
      <name val="Verdana"/>
    </font>
    <font>
      <color theme="1"/>
      <name val="Georgia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</fills>
  <borders count="18">
    <border/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hair">
        <color rgb="FFB7B7B7"/>
      </bottom>
    </border>
    <border>
      <bottom style="hair">
        <color rgb="FFB7B7B7"/>
      </bottom>
    </border>
    <border>
      <right style="hair">
        <color rgb="FF000000"/>
      </right>
      <bottom style="hair">
        <color rgb="FFB7B7B7"/>
      </bottom>
    </border>
    <border>
      <top style="hair">
        <color rgb="FFB7B7B7"/>
      </top>
    </border>
    <border>
      <right style="hair">
        <color rgb="FF000000"/>
      </right>
      <top style="hair">
        <color rgb="FFB7B7B7"/>
      </top>
    </border>
    <border>
      <top style="hair">
        <color rgb="FFB7B7B7"/>
      </top>
      <bottom style="hair">
        <color rgb="FFB7B7B7"/>
      </bottom>
    </border>
    <border>
      <right style="hair">
        <color rgb="FF000000"/>
      </right>
      <top style="hair">
        <color rgb="FFB7B7B7"/>
      </top>
      <bottom style="hair">
        <color rgb="FFCCCCCC"/>
      </bottom>
    </border>
    <border>
      <right style="hair">
        <color rgb="FF000000"/>
      </right>
      <bottom style="hair">
        <color rgb="FFCCCCCC"/>
      </bottom>
    </border>
    <border>
      <right style="hair">
        <color rgb="FF000000"/>
      </right>
    </border>
    <border>
      <top style="hair">
        <color rgb="FFCCCCCC"/>
      </top>
    </border>
    <border>
      <top style="hair">
        <color rgb="FFCCCCCC"/>
      </top>
      <bottom style="hair">
        <color rgb="FFCCCCCC"/>
      </bottom>
    </border>
    <border>
      <right style="hair">
        <color rgb="FF000000"/>
      </right>
      <top style="hair">
        <color rgb="FFCCCCCC"/>
      </top>
      <bottom style="hair">
        <color rgb="FFCCCCCC"/>
      </bottom>
    </border>
    <border>
      <right style="hair">
        <color rgb="FF000000"/>
      </right>
      <top style="hair">
        <color rgb="FFCCCCCC"/>
      </top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2" fontId="2" numFmtId="0" xfId="0" applyAlignment="1" applyBorder="1" applyFont="1">
      <alignment horizontal="center" readingOrder="0" vertical="center"/>
    </xf>
    <xf borderId="1" fillId="2" fontId="3" numFmtId="0" xfId="0" applyAlignment="1" applyBorder="1" applyFont="1">
      <alignment horizontal="center" readingOrder="0" vertical="center"/>
    </xf>
    <xf borderId="0" fillId="2" fontId="4" numFmtId="0" xfId="0" applyAlignment="1" applyFont="1">
      <alignment horizontal="center" readingOrder="0" vertical="center"/>
    </xf>
    <xf borderId="0" fillId="2" fontId="5" numFmtId="0" xfId="0" applyAlignment="1" applyFont="1">
      <alignment horizontal="center" readingOrder="0" vertical="center"/>
    </xf>
    <xf borderId="2" fillId="2" fontId="0" numFmtId="0" xfId="0" applyAlignment="1" applyBorder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3" fillId="0" fontId="6" numFmtId="0" xfId="0" applyAlignment="1" applyBorder="1" applyFont="1">
      <alignment horizontal="center" readingOrder="0" vertical="center"/>
    </xf>
    <xf borderId="4" fillId="2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center" readingOrder="0" vertical="center"/>
    </xf>
    <xf borderId="4" fillId="2" fontId="9" numFmtId="0" xfId="0" applyAlignment="1" applyBorder="1" applyFont="1">
      <alignment horizontal="center" readingOrder="0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1" numFmtId="0" xfId="0" applyAlignment="1" applyBorder="1" applyFont="1">
      <alignment vertical="center"/>
    </xf>
    <xf borderId="7" fillId="2" fontId="10" numFmtId="0" xfId="0" applyAlignment="1" applyBorder="1" applyFont="1">
      <alignment horizontal="center" shrinkToFit="0" vertical="center" wrapText="1"/>
    </xf>
    <xf borderId="3" fillId="2" fontId="10" numFmtId="4" xfId="0" applyAlignment="1" applyBorder="1" applyFont="1" applyNumberFormat="1">
      <alignment shrinkToFit="0" vertical="center" wrapText="1"/>
    </xf>
    <xf borderId="4" fillId="2" fontId="9" numFmtId="0" xfId="0" applyAlignment="1" applyBorder="1" applyFont="1">
      <alignment horizontal="center" vertical="center"/>
    </xf>
    <xf borderId="0" fillId="2" fontId="12" numFmtId="0" xfId="0" applyAlignment="1" applyFont="1">
      <alignment horizontal="center" vertical="center"/>
    </xf>
    <xf borderId="8" fillId="3" fontId="13" numFmtId="0" xfId="0" applyAlignment="1" applyBorder="1" applyFill="1" applyFont="1">
      <alignment horizontal="left" readingOrder="0" vertical="center"/>
    </xf>
    <xf borderId="8" fillId="3" fontId="13" numFmtId="0" xfId="0" applyAlignment="1" applyBorder="1" applyFont="1">
      <alignment horizontal="center" readingOrder="0" vertical="center"/>
    </xf>
    <xf borderId="9" fillId="3" fontId="14" numFmtId="0" xfId="0" applyAlignment="1" applyBorder="1" applyFont="1">
      <alignment horizontal="left" readingOrder="0" vertical="center"/>
    </xf>
    <xf borderId="0" fillId="3" fontId="14" numFmtId="0" xfId="0" applyAlignment="1" applyFont="1">
      <alignment horizontal="left" readingOrder="0" vertical="center"/>
    </xf>
    <xf borderId="0" fillId="2" fontId="12" numFmtId="0" xfId="0" applyAlignment="1" applyFont="1">
      <alignment horizontal="center" readingOrder="0" vertical="center"/>
    </xf>
    <xf borderId="4" fillId="2" fontId="11" numFmtId="0" xfId="0" applyBorder="1" applyFont="1"/>
    <xf borderId="10" fillId="0" fontId="15" numFmtId="0" xfId="0" applyAlignment="1" applyBorder="1" applyFont="1">
      <alignment vertical="bottom"/>
    </xf>
    <xf borderId="10" fillId="0" fontId="15" numFmtId="0" xfId="0" applyAlignment="1" applyBorder="1" applyFont="1">
      <alignment horizontal="center" vertical="bottom"/>
    </xf>
    <xf borderId="11" fillId="0" fontId="15" numFmtId="0" xfId="0" applyAlignment="1" applyBorder="1" applyFont="1">
      <alignment vertical="bottom"/>
    </xf>
    <xf borderId="3" fillId="0" fontId="15" numFmtId="4" xfId="0" applyAlignment="1" applyBorder="1" applyFont="1" applyNumberFormat="1">
      <alignment horizontal="right" vertical="bottom"/>
    </xf>
    <xf borderId="3" fillId="2" fontId="11" numFmtId="0" xfId="0" applyBorder="1" applyFont="1"/>
    <xf borderId="6" fillId="0" fontId="15" numFmtId="0" xfId="0" applyAlignment="1" applyBorder="1" applyFont="1">
      <alignment vertical="bottom"/>
    </xf>
    <xf borderId="6" fillId="0" fontId="15" numFmtId="0" xfId="0" applyAlignment="1" applyBorder="1" applyFont="1">
      <alignment horizontal="center" vertical="bottom"/>
    </xf>
    <xf borderId="12" fillId="0" fontId="15" numFmtId="0" xfId="0" applyAlignment="1" applyBorder="1" applyFont="1">
      <alignment vertical="bottom"/>
    </xf>
    <xf borderId="3" fillId="0" fontId="11" numFmtId="4" xfId="0" applyAlignment="1" applyBorder="1" applyFont="1" applyNumberFormat="1">
      <alignment vertical="bottom"/>
    </xf>
    <xf borderId="8" fillId="0" fontId="15" numFmtId="0" xfId="0" applyAlignment="1" applyBorder="1" applyFont="1">
      <alignment vertical="bottom"/>
    </xf>
    <xf borderId="13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14" fillId="0" fontId="15" numFmtId="0" xfId="0" applyAlignment="1" applyBorder="1" applyFont="1">
      <alignment vertical="bottom"/>
    </xf>
    <xf borderId="15" fillId="0" fontId="15" numFmtId="0" xfId="0" applyAlignment="1" applyBorder="1" applyFont="1">
      <alignment horizontal="left" readingOrder="0" vertical="center"/>
    </xf>
    <xf borderId="15" fillId="0" fontId="15" numFmtId="0" xfId="0" applyAlignment="1" applyBorder="1" applyFont="1">
      <alignment horizontal="center" readingOrder="0" vertical="center"/>
    </xf>
    <xf borderId="16" fillId="0" fontId="15" numFmtId="0" xfId="0" applyAlignment="1" applyBorder="1" applyFont="1">
      <alignment horizontal="left" readingOrder="0" vertical="center"/>
    </xf>
    <xf borderId="15" fillId="3" fontId="13" numFmtId="0" xfId="0" applyAlignment="1" applyBorder="1" applyFont="1">
      <alignment horizontal="left" readingOrder="0" vertical="center"/>
    </xf>
    <xf borderId="15" fillId="3" fontId="13" numFmtId="0" xfId="0" applyAlignment="1" applyBorder="1" applyFont="1">
      <alignment horizontal="center" readingOrder="0" vertical="center"/>
    </xf>
    <xf borderId="16" fillId="3" fontId="14" numFmtId="0" xfId="0" applyAlignment="1" applyBorder="1" applyFont="1">
      <alignment horizontal="left" readingOrder="0" vertical="center"/>
    </xf>
    <xf borderId="15" fillId="3" fontId="14" numFmtId="0" xfId="0" applyAlignment="1" applyBorder="1" applyFont="1">
      <alignment horizontal="left" readingOrder="0" vertical="center"/>
    </xf>
    <xf borderId="16" fillId="0" fontId="15" numFmtId="0" xfId="0" applyAlignment="1" applyBorder="1" applyFont="1">
      <alignment vertical="bottom"/>
    </xf>
    <xf borderId="9" fillId="0" fontId="15" numFmtId="0" xfId="0" applyAlignment="1" applyBorder="1" applyFont="1">
      <alignment vertical="bottom"/>
    </xf>
    <xf borderId="17" fillId="0" fontId="15" numFmtId="0" xfId="0" applyAlignment="1" applyBorder="1" applyFont="1">
      <alignment vertical="bottom"/>
    </xf>
    <xf borderId="3" fillId="0" fontId="15" numFmtId="0" xfId="0" applyAlignment="1" applyBorder="1" applyFont="1">
      <alignment horizontal="right" vertical="bottom"/>
    </xf>
    <xf borderId="15" fillId="0" fontId="15" numFmtId="0" xfId="0" applyAlignment="1" applyBorder="1" applyFont="1">
      <alignment horizontal="left" vertical="center"/>
    </xf>
    <xf borderId="0" fillId="2" fontId="11" numFmtId="0" xfId="0" applyFont="1"/>
    <xf borderId="0" fillId="0" fontId="15" numFmtId="0" xfId="0" applyAlignment="1" applyFont="1">
      <alignment horizontal="center" vertical="bottom"/>
    </xf>
    <xf borderId="0" fillId="0" fontId="15" numFmtId="4" xfId="0" applyAlignment="1" applyFont="1" applyNumberFormat="1">
      <alignment horizontal="right" vertical="bottom"/>
    </xf>
    <xf borderId="15" fillId="0" fontId="15" numFmtId="0" xfId="0" applyAlignment="1" applyBorder="1" applyFont="1">
      <alignment horizontal="center" vertical="center"/>
    </xf>
    <xf borderId="16" fillId="0" fontId="15" numFmtId="0" xfId="0" applyAlignment="1" applyBorder="1" applyFont="1">
      <alignment horizontal="left" vertical="center"/>
    </xf>
    <xf borderId="0" fillId="0" fontId="11" numFmtId="4" xfId="0" applyAlignment="1" applyFont="1" applyNumberFormat="1">
      <alignment vertical="bottom"/>
    </xf>
    <xf borderId="0" fillId="0" fontId="15" numFmtId="0" xfId="0" applyAlignment="1" applyFont="1">
      <alignment horizontal="left" readingOrder="0" vertical="center"/>
    </xf>
    <xf borderId="0" fillId="0" fontId="15" numFmtId="0" xfId="0" applyAlignment="1" applyFont="1">
      <alignment horizontal="center" readingOrder="0" vertical="center"/>
    </xf>
    <xf borderId="13" fillId="0" fontId="15" numFmtId="0" xfId="0" applyAlignment="1" applyBorder="1" applyFont="1">
      <alignment horizontal="left" vertical="center"/>
    </xf>
    <xf borderId="0" fillId="0" fontId="15" numFmtId="0" xfId="0" applyAlignment="1" applyFont="1">
      <alignment horizontal="left" vertical="center"/>
    </xf>
    <xf borderId="0" fillId="2" fontId="16" numFmtId="0" xfId="0" applyAlignment="1" applyFont="1">
      <alignment horizontal="center" readingOrder="0" vertical="center"/>
    </xf>
    <xf borderId="0" fillId="2" fontId="12" numFmtId="0" xfId="0" applyAlignment="1" applyFont="1">
      <alignment horizontal="left" readingOrder="0" vertical="center"/>
    </xf>
    <xf borderId="0" fillId="2" fontId="15" numFmtId="0" xfId="0" applyAlignment="1" applyFont="1">
      <alignment horizontal="left" readingOrder="0" vertical="center"/>
    </xf>
    <xf borderId="0" fillId="2" fontId="17" numFmtId="0" xfId="0" applyAlignment="1" applyFont="1">
      <alignment horizontal="center" readingOrder="0" vertical="center"/>
    </xf>
    <xf borderId="0" fillId="2" fontId="18" numFmtId="0" xfId="0" applyAlignment="1" applyFont="1">
      <alignment horizontal="center" readingOrder="0" vertical="center"/>
    </xf>
    <xf borderId="0" fillId="2" fontId="19" numFmtId="0" xfId="0" applyAlignment="1" applyFont="1">
      <alignment horizontal="center" vertical="center"/>
    </xf>
    <xf borderId="0" fillId="2" fontId="20" numFmtId="0" xfId="0" applyAlignment="1" applyFont="1">
      <alignment horizontal="center" readingOrder="0" vertical="center"/>
    </xf>
    <xf borderId="0" fillId="4" fontId="21" numFmtId="0" xfId="0" applyFill="1" applyFont="1"/>
    <xf borderId="0" fillId="2" fontId="22" numFmtId="0" xfId="0" applyAlignment="1" applyFont="1">
      <alignment horizontal="center" readingOrder="0" vertical="center"/>
    </xf>
    <xf borderId="0" fillId="0" fontId="2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2F4A"/>
      </a:accent1>
      <a:accent2>
        <a:srgbClr val="B85741"/>
      </a:accent2>
      <a:accent3>
        <a:srgbClr val="AD8463"/>
      </a:accent3>
      <a:accent4>
        <a:srgbClr val="009384"/>
      </a:accent4>
      <a:accent5>
        <a:srgbClr val="EDDAC9"/>
      </a:accent5>
      <a:accent6>
        <a:srgbClr val="6FC8D6"/>
      </a:accent6>
      <a:hlink>
        <a:srgbClr val="009384"/>
      </a:hlink>
      <a:folHlink>
        <a:srgbClr val="009384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55.13"/>
    <col customWidth="1" min="5" max="5" width="9.75"/>
    <col customWidth="1" min="6" max="6" width="7.13"/>
  </cols>
  <sheetData>
    <row r="1" ht="15.0" customHeight="1">
      <c r="A1" s="1"/>
      <c r="B1" s="2"/>
      <c r="C1" s="2"/>
      <c r="D1" s="3"/>
      <c r="E1" s="4"/>
      <c r="F1" s="5"/>
    </row>
    <row r="2" ht="15.0" customHeight="1">
      <c r="A2" s="6"/>
      <c r="B2" s="7" t="s">
        <v>0</v>
      </c>
      <c r="E2" s="8"/>
      <c r="F2" s="9"/>
    </row>
    <row r="3" ht="15.0" customHeight="1">
      <c r="A3" s="6"/>
      <c r="B3" s="10" t="s">
        <v>1</v>
      </c>
      <c r="E3" s="10"/>
      <c r="F3" s="9"/>
    </row>
    <row r="4" ht="15.0" customHeight="1">
      <c r="A4" s="11"/>
      <c r="B4" s="12" t="s">
        <v>2</v>
      </c>
      <c r="C4" s="13"/>
      <c r="D4" s="14" t="s">
        <v>3</v>
      </c>
      <c r="E4" s="15" t="s">
        <v>4</v>
      </c>
      <c r="F4" s="16"/>
    </row>
    <row r="5" ht="15.0" customHeight="1">
      <c r="A5" s="17"/>
      <c r="B5" s="18" t="s">
        <v>5</v>
      </c>
      <c r="C5" s="19"/>
      <c r="D5" s="20"/>
      <c r="E5" s="21"/>
      <c r="F5" s="22"/>
    </row>
    <row r="6" ht="15.0" customHeight="1">
      <c r="A6" s="23"/>
      <c r="B6" s="24" t="s">
        <v>6</v>
      </c>
      <c r="C6" s="25" t="s">
        <v>7</v>
      </c>
      <c r="D6" s="26" t="s">
        <v>8</v>
      </c>
      <c r="E6" s="27">
        <v>49.23</v>
      </c>
      <c r="F6" s="28"/>
    </row>
    <row r="7" ht="15.0" customHeight="1">
      <c r="A7" s="23"/>
      <c r="B7" s="29" t="s">
        <v>9</v>
      </c>
      <c r="C7" s="30" t="s">
        <v>7</v>
      </c>
      <c r="D7" s="31" t="s">
        <v>10</v>
      </c>
      <c r="E7" s="32"/>
      <c r="F7" s="28"/>
    </row>
    <row r="8" ht="15.0" customHeight="1">
      <c r="A8" s="23"/>
      <c r="B8" s="33" t="s">
        <v>11</v>
      </c>
      <c r="C8" s="25" t="s">
        <v>7</v>
      </c>
      <c r="D8" s="34" t="s">
        <v>12</v>
      </c>
      <c r="E8" s="32"/>
      <c r="F8" s="28"/>
    </row>
    <row r="9" ht="15.0" customHeight="1">
      <c r="A9" s="23"/>
      <c r="B9" s="35" t="s">
        <v>13</v>
      </c>
      <c r="C9" s="30" t="s">
        <v>7</v>
      </c>
      <c r="D9" s="34" t="s">
        <v>14</v>
      </c>
      <c r="E9" s="32"/>
      <c r="F9" s="28"/>
    </row>
    <row r="10" ht="15.0" customHeight="1">
      <c r="A10" s="23"/>
      <c r="B10" s="36" t="s">
        <v>15</v>
      </c>
      <c r="C10" s="25" t="s">
        <v>7</v>
      </c>
      <c r="D10" s="34" t="s">
        <v>16</v>
      </c>
      <c r="E10" s="32"/>
      <c r="F10" s="28"/>
    </row>
    <row r="11" ht="15.0" customHeight="1">
      <c r="A11" s="17"/>
      <c r="B11" s="37"/>
      <c r="C11" s="38"/>
      <c r="D11" s="39"/>
      <c r="E11" s="37"/>
      <c r="F11" s="22"/>
    </row>
    <row r="12" ht="15.0" customHeight="1">
      <c r="A12" s="17"/>
      <c r="B12" s="40" t="s">
        <v>17</v>
      </c>
      <c r="C12" s="41"/>
      <c r="D12" s="42"/>
      <c r="E12" s="43"/>
      <c r="F12" s="22"/>
    </row>
    <row r="13" ht="15.0" customHeight="1">
      <c r="A13" s="23"/>
      <c r="B13" s="24" t="s">
        <v>18</v>
      </c>
      <c r="C13" s="25" t="s">
        <v>7</v>
      </c>
      <c r="D13" s="26" t="s">
        <v>19</v>
      </c>
      <c r="E13" s="32"/>
      <c r="F13" s="28"/>
    </row>
    <row r="14" ht="15.0" customHeight="1">
      <c r="A14" s="23"/>
      <c r="B14" s="33" t="s">
        <v>20</v>
      </c>
      <c r="C14" s="25" t="s">
        <v>7</v>
      </c>
      <c r="D14" s="44" t="s">
        <v>21</v>
      </c>
      <c r="E14" s="27">
        <v>269.84</v>
      </c>
      <c r="F14" s="28"/>
    </row>
    <row r="15" ht="15.0" customHeight="1">
      <c r="A15" s="23"/>
      <c r="B15" s="33" t="s">
        <v>22</v>
      </c>
      <c r="C15" s="25" t="s">
        <v>7</v>
      </c>
      <c r="D15" s="34" t="s">
        <v>23</v>
      </c>
      <c r="E15" s="27">
        <v>38.2</v>
      </c>
      <c r="F15" s="28"/>
    </row>
    <row r="16" ht="15.0" customHeight="1">
      <c r="A16" s="17"/>
      <c r="B16" s="40" t="s">
        <v>24</v>
      </c>
      <c r="C16" s="41"/>
      <c r="D16" s="42"/>
      <c r="E16" s="43"/>
      <c r="F16" s="22"/>
    </row>
    <row r="17" ht="15.0" customHeight="1">
      <c r="A17" s="23"/>
      <c r="B17" s="24" t="s">
        <v>25</v>
      </c>
      <c r="C17" s="25" t="s">
        <v>7</v>
      </c>
      <c r="D17" s="45" t="s">
        <v>26</v>
      </c>
      <c r="E17" s="32"/>
      <c r="F17" s="28"/>
    </row>
    <row r="18" ht="15.0" customHeight="1">
      <c r="A18" s="23"/>
      <c r="B18" s="33" t="s">
        <v>27</v>
      </c>
      <c r="C18" s="25" t="s">
        <v>7</v>
      </c>
      <c r="D18" s="46" t="s">
        <v>28</v>
      </c>
      <c r="E18" s="47">
        <v>8.05</v>
      </c>
      <c r="F18" s="28"/>
    </row>
    <row r="19" ht="15.0" customHeight="1">
      <c r="A19" s="17"/>
      <c r="B19" s="48"/>
      <c r="C19" s="38"/>
      <c r="D19" s="39"/>
      <c r="E19" s="37"/>
      <c r="F19" s="22"/>
    </row>
    <row r="20" ht="15.0" customHeight="1">
      <c r="A20" s="17"/>
      <c r="B20" s="40" t="s">
        <v>29</v>
      </c>
      <c r="C20" s="41"/>
      <c r="D20" s="42"/>
      <c r="E20" s="43"/>
      <c r="F20" s="22"/>
    </row>
    <row r="21" ht="15.0" customHeight="1">
      <c r="A21" s="23"/>
      <c r="B21" s="24" t="s">
        <v>30</v>
      </c>
      <c r="C21" s="25" t="s">
        <v>7</v>
      </c>
      <c r="D21" s="26" t="s">
        <v>31</v>
      </c>
      <c r="E21" s="27">
        <v>20.01</v>
      </c>
      <c r="F21" s="28"/>
    </row>
    <row r="22" ht="15.0" customHeight="1">
      <c r="A22" s="23"/>
      <c r="B22" s="33" t="s">
        <v>32</v>
      </c>
      <c r="C22" s="25" t="s">
        <v>7</v>
      </c>
      <c r="D22" s="46" t="s">
        <v>33</v>
      </c>
      <c r="E22" s="27">
        <v>45.17</v>
      </c>
      <c r="F22" s="28"/>
    </row>
    <row r="23" ht="15.0" customHeight="1">
      <c r="A23" s="23"/>
      <c r="B23" s="24" t="s">
        <v>34</v>
      </c>
      <c r="C23" s="25" t="s">
        <v>7</v>
      </c>
      <c r="D23" s="44" t="s">
        <v>35</v>
      </c>
      <c r="E23" s="32"/>
      <c r="F23" s="28"/>
    </row>
    <row r="24" ht="15.0" customHeight="1">
      <c r="A24" s="23"/>
      <c r="B24" s="24" t="s">
        <v>36</v>
      </c>
      <c r="C24" s="25" t="s">
        <v>7</v>
      </c>
      <c r="D24" s="46" t="s">
        <v>37</v>
      </c>
      <c r="E24" s="27">
        <v>273.041</v>
      </c>
      <c r="F24" s="28"/>
    </row>
    <row r="25" ht="15.0" customHeight="1">
      <c r="A25" s="49"/>
      <c r="B25" s="35"/>
      <c r="C25" s="50"/>
      <c r="D25" s="46"/>
      <c r="E25" s="51"/>
      <c r="F25" s="49"/>
    </row>
    <row r="26" ht="15.0" customHeight="1">
      <c r="A26" s="17"/>
      <c r="B26" s="40" t="s">
        <v>38</v>
      </c>
      <c r="C26" s="41"/>
      <c r="D26" s="42"/>
      <c r="E26" s="43"/>
      <c r="F26" s="22"/>
    </row>
    <row r="27" ht="15.0" customHeight="1">
      <c r="A27" s="23"/>
      <c r="B27" s="29" t="s">
        <v>39</v>
      </c>
      <c r="C27" s="25" t="s">
        <v>7</v>
      </c>
      <c r="D27" s="31" t="s">
        <v>40</v>
      </c>
      <c r="E27" s="27">
        <v>10.11</v>
      </c>
      <c r="F27" s="28"/>
    </row>
    <row r="28" ht="15.0" customHeight="1">
      <c r="A28" s="23"/>
      <c r="B28" s="35" t="s">
        <v>41</v>
      </c>
      <c r="C28" s="30" t="s">
        <v>7</v>
      </c>
      <c r="D28" s="34" t="s">
        <v>42</v>
      </c>
      <c r="E28" s="27">
        <v>19.88</v>
      </c>
      <c r="F28" s="28"/>
    </row>
    <row r="29" ht="15.0" customHeight="1">
      <c r="A29" s="23"/>
      <c r="B29" s="24" t="s">
        <v>43</v>
      </c>
      <c r="C29" s="25" t="s">
        <v>7</v>
      </c>
      <c r="D29" s="44" t="s">
        <v>44</v>
      </c>
      <c r="E29" s="32"/>
      <c r="F29" s="28"/>
    </row>
    <row r="30" ht="15.0" customHeight="1">
      <c r="A30" s="17"/>
      <c r="B30" s="48"/>
      <c r="C30" s="52"/>
      <c r="D30" s="53"/>
      <c r="E30" s="48"/>
      <c r="F30" s="22"/>
    </row>
    <row r="31" ht="15.0" customHeight="1">
      <c r="A31" s="17"/>
      <c r="B31" s="40" t="s">
        <v>45</v>
      </c>
      <c r="C31" s="41"/>
      <c r="D31" s="42"/>
      <c r="E31" s="43"/>
      <c r="F31" s="22"/>
    </row>
    <row r="32" ht="15.0" customHeight="1">
      <c r="A32" s="23"/>
      <c r="B32" s="33" t="s">
        <v>46</v>
      </c>
      <c r="C32" s="25" t="s">
        <v>7</v>
      </c>
      <c r="D32" s="26" t="s">
        <v>47</v>
      </c>
      <c r="E32" s="32"/>
      <c r="F32" s="28"/>
    </row>
    <row r="33" ht="15.0" customHeight="1">
      <c r="A33" s="23"/>
      <c r="B33" s="29" t="s">
        <v>48</v>
      </c>
      <c r="C33" s="30" t="s">
        <v>7</v>
      </c>
      <c r="D33" s="31" t="s">
        <v>49</v>
      </c>
      <c r="E33" s="32"/>
      <c r="F33" s="28"/>
    </row>
    <row r="34" ht="15.0" customHeight="1">
      <c r="A34" s="23"/>
      <c r="B34" s="24" t="s">
        <v>50</v>
      </c>
      <c r="C34" s="25" t="s">
        <v>7</v>
      </c>
      <c r="D34" s="44" t="s">
        <v>51</v>
      </c>
      <c r="E34" s="32"/>
      <c r="F34" s="28"/>
    </row>
    <row r="35" ht="15.0" customHeight="1">
      <c r="A35" s="23"/>
      <c r="B35" s="33" t="s">
        <v>52</v>
      </c>
      <c r="C35" s="25" t="s">
        <v>7</v>
      </c>
      <c r="D35" s="44" t="s">
        <v>53</v>
      </c>
      <c r="E35" s="32"/>
      <c r="F35" s="28"/>
    </row>
    <row r="36" ht="15.0" customHeight="1">
      <c r="A36" s="23"/>
      <c r="B36" s="24" t="s">
        <v>54</v>
      </c>
      <c r="C36" s="25" t="s">
        <v>7</v>
      </c>
      <c r="D36" s="44" t="s">
        <v>55</v>
      </c>
      <c r="E36" s="54"/>
      <c r="F36" s="49"/>
    </row>
    <row r="37" ht="15.0" customHeight="1">
      <c r="A37" s="23"/>
      <c r="B37" s="24" t="s">
        <v>56</v>
      </c>
      <c r="C37" s="25" t="s">
        <v>7</v>
      </c>
      <c r="D37" s="44" t="s">
        <v>57</v>
      </c>
      <c r="E37" s="32"/>
      <c r="F37" s="28"/>
    </row>
    <row r="38" ht="15.0" customHeight="1">
      <c r="A38" s="23"/>
      <c r="B38" s="24" t="s">
        <v>58</v>
      </c>
      <c r="C38" s="25" t="s">
        <v>7</v>
      </c>
      <c r="D38" s="44" t="s">
        <v>59</v>
      </c>
      <c r="E38" s="54"/>
      <c r="F38" s="49"/>
    </row>
    <row r="39" ht="15.0" customHeight="1">
      <c r="A39" s="23"/>
      <c r="B39" s="33" t="s">
        <v>60</v>
      </c>
      <c r="C39" s="25" t="s">
        <v>7</v>
      </c>
      <c r="D39" s="34" t="s">
        <v>61</v>
      </c>
      <c r="E39" s="32"/>
      <c r="F39" s="28"/>
    </row>
    <row r="40" ht="15.0" customHeight="1">
      <c r="A40" s="23"/>
      <c r="B40" s="35" t="s">
        <v>62</v>
      </c>
      <c r="C40" s="30" t="s">
        <v>7</v>
      </c>
      <c r="D40" s="34" t="s">
        <v>63</v>
      </c>
      <c r="E40" s="32"/>
      <c r="F40" s="28"/>
    </row>
    <row r="41" ht="15.0" customHeight="1">
      <c r="A41" s="17"/>
      <c r="B41" s="55"/>
      <c r="C41" s="56"/>
      <c r="D41" s="57"/>
      <c r="E41" s="58"/>
      <c r="F41" s="22"/>
    </row>
    <row r="42" ht="15.0" customHeight="1">
      <c r="A42" s="17"/>
      <c r="B42" s="55"/>
      <c r="C42" s="38">
        <f>COUNTIF(C5:C40, "-")</f>
        <v>26</v>
      </c>
      <c r="D42" s="57"/>
      <c r="E42" s="48"/>
      <c r="F42" s="22"/>
    </row>
    <row r="43" ht="15.0" customHeight="1">
      <c r="A43" s="59"/>
      <c r="B43" s="60"/>
      <c r="C43" s="60"/>
      <c r="D43" s="61"/>
      <c r="E43" s="61"/>
      <c r="F43" s="59"/>
    </row>
    <row r="44" ht="15.0" customHeight="1">
      <c r="A44" s="59"/>
      <c r="B44" s="62" t="s">
        <v>64</v>
      </c>
      <c r="E44" s="62"/>
      <c r="F44" s="59"/>
    </row>
    <row r="45" ht="15.0" customHeight="1">
      <c r="A45" s="59"/>
      <c r="B45" s="63"/>
      <c r="E45" s="63"/>
      <c r="F45" s="59"/>
    </row>
    <row r="46" ht="15.0" customHeight="1">
      <c r="A46" s="64"/>
      <c r="B46" s="63"/>
      <c r="E46" s="63"/>
      <c r="F46" s="64"/>
    </row>
    <row r="47" ht="15.0" customHeight="1">
      <c r="A47" s="64"/>
      <c r="B47" s="65" t="s">
        <v>65</v>
      </c>
      <c r="E47" s="63"/>
      <c r="F47" s="64"/>
    </row>
    <row r="48" ht="15.0" customHeight="1">
      <c r="A48" s="59"/>
      <c r="B48" s="60"/>
      <c r="E48" s="60"/>
      <c r="F48" s="59"/>
    </row>
  </sheetData>
  <mergeCells count="7">
    <mergeCell ref="B2:D2"/>
    <mergeCell ref="B3:D3"/>
    <mergeCell ref="B44:D44"/>
    <mergeCell ref="B45:D45"/>
    <mergeCell ref="B46:D46"/>
    <mergeCell ref="B47:D47"/>
    <mergeCell ref="B48:D48"/>
  </mergeCells>
  <hyperlinks>
    <hyperlink r:id="rId1" ref="B47"/>
  </hyperlinks>
  <printOptions gridLines="1" horizontalCentered="1"/>
  <pageMargins bottom="0.75" footer="0.0" header="0.0" left="0.25" right="0.25" top="0.75"/>
  <pageSetup fitToHeight="0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50.75"/>
    <col customWidth="1" min="3" max="3" width="5.0"/>
    <col customWidth="1" min="4" max="4" width="55.13"/>
    <col customWidth="1" min="5" max="5" width="7.13"/>
  </cols>
  <sheetData>
    <row r="1" ht="15.0" customHeight="1">
      <c r="A1" s="66" t="str">
        <f>IFERROR(__xludf.DUMMYFUNCTION("IMPORTRANGE(""1uVTUx6zNQwVeD-lGWDbfbO_aOQ0a1M9mQUqd_n1WIgE"",""Zomstr"")"),"")</f>
        <v/>
      </c>
      <c r="B1" s="2"/>
      <c r="C1" s="2"/>
      <c r="D1" s="3"/>
      <c r="E1" s="5"/>
    </row>
    <row r="2" ht="15.0" customHeight="1">
      <c r="A2" s="6"/>
      <c r="B2" s="7" t="str">
        <f>IFERROR(__xludf.DUMMYFUNCTION("""COMPUTED_VALUE"""),"ZOMBIE STARTER 2.7 - ANIMATION LIST		")</f>
        <v>ZOMBIE STARTER 2.7 - ANIMATION LIST		</v>
      </c>
      <c r="E2" s="9"/>
    </row>
    <row r="3" ht="15.0" customHeight="1">
      <c r="A3" s="6"/>
      <c r="B3" s="10" t="str">
        <f>IFERROR(__xludf.DUMMYFUNCTION("""COMPUTED_VALUE"""),"All Animations included as Root Motion and In-Place (IPC) (w/Custom Attributes for UE4)")</f>
        <v>All Animations included as Root Motion and In-Place (IPC) (w/Custom Attributes for UE4)</v>
      </c>
      <c r="E3" s="9"/>
    </row>
    <row r="4" ht="15.0" customHeight="1">
      <c r="A4" s="11"/>
      <c r="B4" s="12" t="str">
        <f>IFERROR(__xludf.DUMMYFUNCTION("""COMPUTED_VALUE"""),"NAME")</f>
        <v>NAME</v>
      </c>
      <c r="C4" s="13"/>
      <c r="D4" s="14" t="str">
        <f>IFERROR(__xludf.DUMMYFUNCTION("""COMPUTED_VALUE"""),"DESCRIPTION")</f>
        <v>DESCRIPTION</v>
      </c>
      <c r="E4" s="16"/>
    </row>
    <row r="5" ht="15.0" customHeight="1">
      <c r="A5" s="17"/>
      <c r="B5" s="18" t="str">
        <f>IFERROR(__xludf.DUMMYFUNCTION("""COMPUTED_VALUE"""),"ATTACKS")</f>
        <v>ATTACKS</v>
      </c>
      <c r="C5" s="19"/>
      <c r="D5" s="20"/>
      <c r="E5" s="22"/>
    </row>
    <row r="6" ht="15.0" customHeight="1">
      <c r="A6" s="23"/>
      <c r="B6" s="24" t="str">
        <f>IFERROR(__xludf.DUMMYFUNCTION("""COMPUTED_VALUE"""),"Zombie_Stand_To_Atk_1")</f>
        <v>Zombie_Stand_To_Atk_1</v>
      </c>
      <c r="C6" s="25" t="str">
        <f>IFERROR(__xludf.DUMMYFUNCTION("""COMPUTED_VALUE"""),"-")</f>
        <v>-</v>
      </c>
      <c r="D6" s="26" t="str">
        <f>IFERROR(__xludf.DUMMYFUNCTION("""COMPUTED_VALUE"""),"Standing to Attack Loop 1  - Single Speed - 49.23 cm/sec")</f>
        <v>Standing to Attack Loop 1  - Single Speed - 49.23 cm/sec</v>
      </c>
      <c r="E6" s="28"/>
    </row>
    <row r="7" ht="15.0" customHeight="1">
      <c r="A7" s="23"/>
      <c r="B7" s="29" t="str">
        <f>IFERROR(__xludf.DUMMYFUNCTION("""COMPUTED_VALUE"""),"Zombie_Atk_Loop_1")</f>
        <v>Zombie_Atk_Loop_1</v>
      </c>
      <c r="C7" s="30" t="str">
        <f>IFERROR(__xludf.DUMMYFUNCTION("""COMPUTED_VALUE"""),"-")</f>
        <v>-</v>
      </c>
      <c r="D7" s="31" t="str">
        <f>IFERROR(__xludf.DUMMYFUNCTION("""COMPUTED_VALUE"""),"Attack Loop 1 Biting")</f>
        <v>Attack Loop 1 Biting</v>
      </c>
      <c r="E7" s="28"/>
    </row>
    <row r="8" ht="15.0" customHeight="1">
      <c r="A8" s="23"/>
      <c r="B8" s="33" t="str">
        <f>IFERROR(__xludf.DUMMYFUNCTION("""COMPUTED_VALUE"""),"Zombie_Atk_Arms_3_SHORT_Loop")</f>
        <v>Zombie_Atk_Arms_3_SHORT_Loop</v>
      </c>
      <c r="C8" s="25" t="str">
        <f>IFERROR(__xludf.DUMMYFUNCTION("""COMPUTED_VALUE"""),"-")</f>
        <v>-</v>
      </c>
      <c r="D8" s="34" t="str">
        <f>IFERROR(__xludf.DUMMYFUNCTION("""COMPUTED_VALUE"""),"Stand, short quick strike both arms v3")</f>
        <v>Stand, short quick strike both arms v3</v>
      </c>
      <c r="E8" s="28"/>
    </row>
    <row r="9" ht="15.0" customHeight="1">
      <c r="A9" s="23"/>
      <c r="B9" s="35" t="str">
        <f>IFERROR(__xludf.DUMMYFUNCTION("""COMPUTED_VALUE"""),"Zombie_HyperAttack_1_SHORT_Loop")</f>
        <v>Zombie_HyperAttack_1_SHORT_Loop</v>
      </c>
      <c r="C9" s="30" t="str">
        <f>IFERROR(__xludf.DUMMYFUNCTION("""COMPUTED_VALUE"""),"-")</f>
        <v>-</v>
      </c>
      <c r="D9" s="34" t="str">
        <f>IFERROR(__xludf.DUMMYFUNCTION("""COMPUTED_VALUE"""),"Frantic lashing with arms v1 - SHORT Loop")</f>
        <v>Frantic lashing with arms v1 - SHORT Loop</v>
      </c>
      <c r="E9" s="28"/>
    </row>
    <row r="10" ht="15.0" customHeight="1">
      <c r="A10" s="23"/>
      <c r="B10" s="36" t="str">
        <f>IFERROR(__xludf.DUMMYFUNCTION("""COMPUTED_VALUE"""),"Zombie_HyperAttack_1_SHORT_Idle_Loop")</f>
        <v>Zombie_HyperAttack_1_SHORT_Idle_Loop</v>
      </c>
      <c r="C10" s="25" t="str">
        <f>IFERROR(__xludf.DUMMYFUNCTION("""COMPUTED_VALUE"""),"-")</f>
        <v>-</v>
      </c>
      <c r="D10" s="34" t="str">
        <f>IFERROR(__xludf.DUMMYFUNCTION("""COMPUTED_VALUE"""),"HyperAttack 1 Ready Idle Loop")</f>
        <v>HyperAttack 1 Ready Idle Loop</v>
      </c>
      <c r="E10" s="28"/>
    </row>
    <row r="11" ht="15.0" customHeight="1">
      <c r="A11" s="17"/>
      <c r="B11" s="37"/>
      <c r="C11" s="38"/>
      <c r="D11" s="39"/>
      <c r="E11" s="22"/>
    </row>
    <row r="12" ht="15.0" customHeight="1">
      <c r="A12" s="17"/>
      <c r="B12" s="40" t="str">
        <f>IFERROR(__xludf.DUMMYFUNCTION("""COMPUTED_VALUE"""),"DEATHS")</f>
        <v>DEATHS</v>
      </c>
      <c r="C12" s="41"/>
      <c r="D12" s="42"/>
      <c r="E12" s="22"/>
    </row>
    <row r="13" ht="15.0" customHeight="1">
      <c r="A13" s="23"/>
      <c r="B13" s="24" t="str">
        <f>IFERROR(__xludf.DUMMYFUNCTION("""COMPUTED_VALUE"""),"Zombie_Death_Back_Mid_1")</f>
        <v>Zombie_Death_Back_Mid_1</v>
      </c>
      <c r="C13" s="25" t="str">
        <f>IFERROR(__xludf.DUMMYFUNCTION("""COMPUTED_VALUE"""),"-")</f>
        <v>-</v>
      </c>
      <c r="D13" s="26" t="str">
        <f>IFERROR(__xludf.DUMMYFUNCTION("""COMPUTED_VALUE"""),"Death falling backwards")</f>
        <v>Death falling backwards</v>
      </c>
      <c r="E13" s="28"/>
    </row>
    <row r="14" ht="15.0" customHeight="1">
      <c r="A14" s="23"/>
      <c r="B14" s="33" t="str">
        <f>IFERROR(__xludf.DUMMYFUNCTION("""COMPUTED_VALUE"""),"Zombie_Death_Hit_Back_1")</f>
        <v>Zombie_Death_Hit_Back_1</v>
      </c>
      <c r="C14" s="25" t="str">
        <f>IFERROR(__xludf.DUMMYFUNCTION("""COMPUTED_VALUE"""),"-")</f>
        <v>-</v>
      </c>
      <c r="D14" s="44" t="str">
        <f>IFERROR(__xludf.DUMMYFUNCTION("""COMPUTED_VALUE"""),"Death Hit backwards - 269.84 cm/sec")</f>
        <v>Death Hit backwards - 269.84 cm/sec</v>
      </c>
      <c r="E14" s="28"/>
    </row>
    <row r="15" ht="15.0" customHeight="1">
      <c r="A15" s="23"/>
      <c r="B15" s="33" t="str">
        <f>IFERROR(__xludf.DUMMYFUNCTION("""COMPUTED_VALUE"""),"Zombie_OnFire_2A_SHORT")</f>
        <v>Zombie_OnFire_2A_SHORT</v>
      </c>
      <c r="C15" s="25" t="str">
        <f>IFERROR(__xludf.DUMMYFUNCTION("""COMPUTED_VALUE"""),"-")</f>
        <v>-</v>
      </c>
      <c r="D15" s="34" t="str">
        <f>IFERROR(__xludf.DUMMYFUNCTION("""COMPUTED_VALUE"""),"On fire, flailing, backward death SHORT - 38.20 cm/sec")</f>
        <v>On fire, flailing, backward death SHORT - 38.20 cm/sec</v>
      </c>
      <c r="E15" s="28"/>
    </row>
    <row r="16" ht="15.0" customHeight="1">
      <c r="A16" s="17"/>
      <c r="B16" s="40" t="str">
        <f>IFERROR(__xludf.DUMMYFUNCTION("""COMPUTED_VALUE"""),"CRAWLS")</f>
        <v>CRAWLS</v>
      </c>
      <c r="C16" s="41"/>
      <c r="D16" s="42"/>
      <c r="E16" s="22"/>
    </row>
    <row r="17" ht="15.0" customHeight="1">
      <c r="A17" s="23"/>
      <c r="B17" s="24" t="str">
        <f>IFERROR(__xludf.DUMMYFUNCTION("""COMPUTED_VALUE"""),"Zombie_Stand to_Crawl_1")</f>
        <v>Zombie_Stand to_Crawl_1</v>
      </c>
      <c r="C17" s="25" t="str">
        <f>IFERROR(__xludf.DUMMYFUNCTION("""COMPUTED_VALUE"""),"-")</f>
        <v>-</v>
      </c>
      <c r="D17" s="45" t="str">
        <f>IFERROR(__xludf.DUMMYFUNCTION("""COMPUTED_VALUE"""),"Stand fall to Crawl 1 Loop")</f>
        <v>Stand fall to Crawl 1 Loop</v>
      </c>
      <c r="E17" s="28"/>
    </row>
    <row r="18" ht="15.0" customHeight="1">
      <c r="A18" s="23"/>
      <c r="B18" s="33" t="str">
        <f>IFERROR(__xludf.DUMMYFUNCTION("""COMPUTED_VALUE"""),"Zombie_Crawl_1_Loop")</f>
        <v>Zombie_Crawl_1_Loop</v>
      </c>
      <c r="C18" s="25" t="str">
        <f>IFERROR(__xludf.DUMMYFUNCTION("""COMPUTED_VALUE"""),"-")</f>
        <v>-</v>
      </c>
      <c r="D18" s="46" t="str">
        <f>IFERROR(__xludf.DUMMYFUNCTION("""COMPUTED_VALUE"""),"Crawl 1 Loop  - Single Speed - 8.05 cm/sec")</f>
        <v>Crawl 1 Loop  - Single Speed - 8.05 cm/sec</v>
      </c>
      <c r="E18" s="28"/>
    </row>
    <row r="19" ht="15.0" customHeight="1">
      <c r="A19" s="17"/>
      <c r="B19" s="48"/>
      <c r="C19" s="38"/>
      <c r="D19" s="39"/>
      <c r="E19" s="22"/>
    </row>
    <row r="20" ht="15.0" customHeight="1">
      <c r="A20" s="17"/>
      <c r="B20" s="40" t="str">
        <f>IFERROR(__xludf.DUMMYFUNCTION("""COMPUTED_VALUE"""),"CHASES, HYPER CHASES")</f>
        <v>CHASES, HYPER CHASES</v>
      </c>
      <c r="C20" s="41"/>
      <c r="D20" s="42"/>
      <c r="E20" s="22"/>
    </row>
    <row r="21" ht="15.0" customHeight="1">
      <c r="A21" s="23"/>
      <c r="B21" s="24" t="str">
        <f>IFERROR(__xludf.DUMMYFUNCTION("""COMPUTED_VALUE"""),"Zombie_Stand_To_Chase_1")</f>
        <v>Zombie_Stand_To_Chase_1</v>
      </c>
      <c r="C21" s="25" t="str">
        <f>IFERROR(__xludf.DUMMYFUNCTION("""COMPUTED_VALUE"""),"-")</f>
        <v>-</v>
      </c>
      <c r="D21" s="26" t="str">
        <f>IFERROR(__xludf.DUMMYFUNCTION("""COMPUTED_VALUE"""),"Standing to Chase 1 Loop  - Single Speed - 20.01 cm/sec")</f>
        <v>Standing to Chase 1 Loop  - Single Speed - 20.01 cm/sec</v>
      </c>
      <c r="E21" s="28"/>
    </row>
    <row r="22" ht="15.0" customHeight="1">
      <c r="A22" s="23"/>
      <c r="B22" s="33" t="str">
        <f>IFERROR(__xludf.DUMMYFUNCTION("""COMPUTED_VALUE"""),"Zombie_Chase_1_Loop")</f>
        <v>Zombie_Chase_1_Loop</v>
      </c>
      <c r="C22" s="25" t="str">
        <f>IFERROR(__xludf.DUMMYFUNCTION("""COMPUTED_VALUE"""),"-")</f>
        <v>-</v>
      </c>
      <c r="D22" s="46" t="str">
        <f>IFERROR(__xludf.DUMMYFUNCTION("""COMPUTED_VALUE"""),"Chase 1 Loop  - Single Speed - 45.17 cm/sec")</f>
        <v>Chase 1 Loop  - Single Speed - 45.17 cm/sec</v>
      </c>
      <c r="E22" s="28"/>
    </row>
    <row r="23" ht="15.0" customHeight="1">
      <c r="A23" s="23"/>
      <c r="B23" s="24" t="str">
        <f>IFERROR(__xludf.DUMMYFUNCTION("""COMPUTED_VALUE"""),"Zombie_Chase_1_KnockBack_Chase")</f>
        <v>Zombie_Chase_1_KnockBack_Chase</v>
      </c>
      <c r="C23" s="25" t="str">
        <f>IFERROR(__xludf.DUMMYFUNCTION("""COMPUTED_VALUE"""),"-")</f>
        <v>-</v>
      </c>
      <c r="D23" s="44" t="str">
        <f>IFERROR(__xludf.DUMMYFUNCTION("""COMPUTED_VALUE"""),"Chase 1 Loop, knocked back, resume chase")</f>
        <v>Chase 1 Loop, knocked back, resume chase</v>
      </c>
      <c r="E23" s="28"/>
    </row>
    <row r="24" ht="15.0" customHeight="1">
      <c r="A24" s="23"/>
      <c r="B24" s="24" t="str">
        <f>IFERROR(__xludf.DUMMYFUNCTION("""COMPUTED_VALUE"""),"Zombie_HyperChase_1_Loop")</f>
        <v>Zombie_HyperChase_1_Loop</v>
      </c>
      <c r="C24" s="25" t="str">
        <f>IFERROR(__xludf.DUMMYFUNCTION("""COMPUTED_VALUE"""),"-")</f>
        <v>-</v>
      </c>
      <c r="D24" s="46" t="str">
        <f>IFERROR(__xludf.DUMMYFUNCTION("""COMPUTED_VALUE"""),"Sprinting, wild uncoordinated, stiff legs - 273.04 cm/sec")</f>
        <v>Sprinting, wild uncoordinated, stiff legs - 273.04 cm/sec</v>
      </c>
      <c r="E24" s="28"/>
    </row>
    <row r="25" ht="15.0" customHeight="1">
      <c r="A25" s="49"/>
      <c r="B25" s="35"/>
      <c r="C25" s="50"/>
      <c r="D25" s="46"/>
      <c r="E25" s="49"/>
    </row>
    <row r="26" ht="15.0" customHeight="1">
      <c r="A26" s="17"/>
      <c r="B26" s="40" t="str">
        <f>IFERROR(__xludf.DUMMYFUNCTION("""COMPUTED_VALUE"""),"WALKS")</f>
        <v>WALKS</v>
      </c>
      <c r="C26" s="41"/>
      <c r="D26" s="42"/>
      <c r="E26" s="22"/>
    </row>
    <row r="27" ht="15.0" customHeight="1">
      <c r="A27" s="23"/>
      <c r="B27" s="29" t="str">
        <f>IFERROR(__xludf.DUMMYFUNCTION("""COMPUTED_VALUE"""),"Zombie_Stand_Walk_F_1")</f>
        <v>Zombie_Stand_Walk_F_1</v>
      </c>
      <c r="C27" s="25" t="str">
        <f>IFERROR(__xludf.DUMMYFUNCTION("""COMPUTED_VALUE"""),"-")</f>
        <v>-</v>
      </c>
      <c r="D27" s="31" t="str">
        <f>IFERROR(__xludf.DUMMYFUNCTION("""COMPUTED_VALUE"""),"Standing to Walk forward v1  - Single Speed - 10.11 cm/sec")</f>
        <v>Standing to Walk forward v1  - Single Speed - 10.11 cm/sec</v>
      </c>
      <c r="E27" s="28"/>
    </row>
    <row r="28" ht="15.0" customHeight="1">
      <c r="A28" s="23"/>
      <c r="B28" s="35" t="str">
        <f>IFERROR(__xludf.DUMMYFUNCTION("""COMPUTED_VALUE"""),"Zombie_Walk_F_1_Loop")</f>
        <v>Zombie_Walk_F_1_Loop</v>
      </c>
      <c r="C28" s="30" t="str">
        <f>IFERROR(__xludf.DUMMYFUNCTION("""COMPUTED_VALUE"""),"-")</f>
        <v>-</v>
      </c>
      <c r="D28" s="34" t="str">
        <f>IFERROR(__xludf.DUMMYFUNCTION("""COMPUTED_VALUE"""),"Walk 1 Loop  - Single Speed - 19.88 cm/sec")</f>
        <v>Walk 1 Loop  - Single Speed - 19.88 cm/sec</v>
      </c>
      <c r="E28" s="28"/>
    </row>
    <row r="29" ht="15.0" customHeight="1">
      <c r="A29" s="23"/>
      <c r="B29" s="24" t="str">
        <f>IFERROR(__xludf.DUMMYFUNCTION("""COMPUTED_VALUE"""),"Zombie_Walk_F_1_KnockBack_Walk")</f>
        <v>Zombie_Walk_F_1_KnockBack_Walk</v>
      </c>
      <c r="C29" s="25" t="str">
        <f>IFERROR(__xludf.DUMMYFUNCTION("""COMPUTED_VALUE"""),"-")</f>
        <v>-</v>
      </c>
      <c r="D29" s="44" t="str">
        <f>IFERROR(__xludf.DUMMYFUNCTION("""COMPUTED_VALUE"""),"Walk 1 Loop, knocked back, resume Walk")</f>
        <v>Walk 1 Loop, knocked back, resume Walk</v>
      </c>
      <c r="E29" s="28"/>
    </row>
    <row r="30" ht="15.0" customHeight="1">
      <c r="A30" s="17"/>
      <c r="B30" s="48"/>
      <c r="C30" s="52"/>
      <c r="D30" s="53"/>
      <c r="E30" s="22"/>
    </row>
    <row r="31" ht="15.0" customHeight="1">
      <c r="A31" s="17"/>
      <c r="B31" s="40" t="str">
        <f>IFERROR(__xludf.DUMMYFUNCTION("""COMPUTED_VALUE"""),"STANDS, REACHES, TURNS")</f>
        <v>STANDS, REACHES, TURNS</v>
      </c>
      <c r="C31" s="41"/>
      <c r="D31" s="42"/>
      <c r="E31" s="22"/>
    </row>
    <row r="32" ht="15.0" customHeight="1">
      <c r="A32" s="23"/>
      <c r="B32" s="33" t="str">
        <f>IFERROR(__xludf.DUMMYFUNCTION("""COMPUTED_VALUE"""),"MOB_Stand_to_Zombie_Idle_1_v2")</f>
        <v>MOB_Stand_to_Zombie_Idle_1_v2</v>
      </c>
      <c r="C32" s="25" t="str">
        <f>IFERROR(__xludf.DUMMYFUNCTION("""COMPUTED_VALUE"""),"-")</f>
        <v>-</v>
      </c>
      <c r="D32" s="26" t="str">
        <f>IFERROR(__xludf.DUMMYFUNCTION("""COMPUTED_VALUE"""),"Mobility_Stand transition to Zombie_Idle_1_v2")</f>
        <v>Mobility_Stand transition to Zombie_Idle_1_v2</v>
      </c>
      <c r="E32" s="28"/>
    </row>
    <row r="33" ht="15.0" customHeight="1">
      <c r="A33" s="23"/>
      <c r="B33" s="29" t="str">
        <f>IFERROR(__xludf.DUMMYFUNCTION("""COMPUTED_VALUE"""),"Zombie_Idle_1_v2_to_MOB_Stand")</f>
        <v>Zombie_Idle_1_v2_to_MOB_Stand</v>
      </c>
      <c r="C33" s="30" t="str">
        <f>IFERROR(__xludf.DUMMYFUNCTION("""COMPUTED_VALUE"""),"-")</f>
        <v>-</v>
      </c>
      <c r="D33" s="31" t="str">
        <f>IFERROR(__xludf.DUMMYFUNCTION("""COMPUTED_VALUE""")," Zombie_Idle_1_v2 transition to Mobility_Stand")</f>
        <v> Zombie_Idle_1_v2 transition to Mobility_Stand</v>
      </c>
      <c r="E33" s="28"/>
    </row>
    <row r="34" ht="15.0" customHeight="1">
      <c r="A34" s="23"/>
      <c r="B34" s="24" t="str">
        <f>IFERROR(__xludf.DUMMYFUNCTION("""COMPUTED_VALUE"""),"Zombie_Idle_1_v2")</f>
        <v>Zombie_Idle_1_v2</v>
      </c>
      <c r="C34" s="25" t="str">
        <f>IFERROR(__xludf.DUMMYFUNCTION("""COMPUTED_VALUE"""),"-")</f>
        <v>-</v>
      </c>
      <c r="D34" s="44" t="str">
        <f>IFERROR(__xludf.DUMMYFUNCTION("""COMPUTED_VALUE"""),"Standing Idle, v2 with New Pose")</f>
        <v>Standing Idle, v2 with New Pose</v>
      </c>
      <c r="E34" s="28"/>
    </row>
    <row r="35" ht="15.0" customHeight="1">
      <c r="A35" s="23"/>
      <c r="B35" s="33" t="str">
        <f>IFERROR(__xludf.DUMMYFUNCTION("""COMPUTED_VALUE"""),"Zombie_Idle_2")</f>
        <v>Zombie_Idle_2</v>
      </c>
      <c r="C35" s="25" t="str">
        <f>IFERROR(__xludf.DUMMYFUNCTION("""COMPUTED_VALUE"""),"-")</f>
        <v>-</v>
      </c>
      <c r="D35" s="44" t="str">
        <f>IFERROR(__xludf.DUMMYFUNCTION("""COMPUTED_VALUE"""),"Standing Idle, Animated, looking around")</f>
        <v>Standing Idle, Animated, looking around</v>
      </c>
      <c r="E35" s="28"/>
    </row>
    <row r="36" ht="15.0" customHeight="1">
      <c r="A36" s="23"/>
      <c r="B36" s="24" t="str">
        <f>IFERROR(__xludf.DUMMYFUNCTION("""COMPUTED_VALUE"""),"Zombie_Reach_1_Loop")</f>
        <v>Zombie_Reach_1_Loop</v>
      </c>
      <c r="C36" s="25" t="str">
        <f>IFERROR(__xludf.DUMMYFUNCTION("""COMPUTED_VALUE"""),"-")</f>
        <v>-</v>
      </c>
      <c r="D36" s="44" t="str">
        <f>IFERROR(__xludf.DUMMYFUNCTION("""COMPUTED_VALUE"""),"Reaching stuck behind an object loop")</f>
        <v>Reaching stuck behind an object loop</v>
      </c>
      <c r="E36" s="49"/>
    </row>
    <row r="37" ht="15.0" customHeight="1">
      <c r="A37" s="23"/>
      <c r="B37" s="24" t="str">
        <f>IFERROR(__xludf.DUMMYFUNCTION("""COMPUTED_VALUE"""),"Zombie_Turn_L_90_1")</f>
        <v>Zombie_Turn_L_90_1</v>
      </c>
      <c r="C37" s="25" t="str">
        <f>IFERROR(__xludf.DUMMYFUNCTION("""COMPUTED_VALUE"""),"-")</f>
        <v>-</v>
      </c>
      <c r="D37" s="44" t="str">
        <f>IFERROR(__xludf.DUMMYFUNCTION("""COMPUTED_VALUE"""),"Slow Turn - Left 90")</f>
        <v>Slow Turn - Left 90</v>
      </c>
      <c r="E37" s="28"/>
    </row>
    <row r="38" ht="15.0" customHeight="1">
      <c r="A38" s="23"/>
      <c r="B38" s="24" t="str">
        <f>IFERROR(__xludf.DUMMYFUNCTION("""COMPUTED_VALUE"""),"Zombie_Turn_R_90_1")</f>
        <v>Zombie_Turn_R_90_1</v>
      </c>
      <c r="C38" s="25" t="str">
        <f>IFERROR(__xludf.DUMMYFUNCTION("""COMPUTED_VALUE"""),"-")</f>
        <v>-</v>
      </c>
      <c r="D38" s="44" t="str">
        <f>IFERROR(__xludf.DUMMYFUNCTION("""COMPUTED_VALUE"""),"Slow Turn - Right 90")</f>
        <v>Slow Turn - Right 90</v>
      </c>
      <c r="E38" s="49"/>
    </row>
    <row r="39" ht="15.0" customHeight="1">
      <c r="A39" s="23"/>
      <c r="B39" s="33" t="str">
        <f>IFERROR(__xludf.DUMMYFUNCTION("""COMPUTED_VALUE"""),"Zombie_Turn_L_45_Loop")</f>
        <v>Zombie_Turn_L_45_Loop</v>
      </c>
      <c r="C39" s="25" t="str">
        <f>IFERROR(__xludf.DUMMYFUNCTION("""COMPUTED_VALUE"""),"-")</f>
        <v>-</v>
      </c>
      <c r="D39" s="34" t="str">
        <f>IFERROR(__xludf.DUMMYFUNCTION("""COMPUTED_VALUE"""),"Turn - Left 45 Idle Loop")</f>
        <v>Turn - Left 45 Idle Loop</v>
      </c>
      <c r="E39" s="28"/>
    </row>
    <row r="40" ht="15.0" customHeight="1">
      <c r="A40" s="23"/>
      <c r="B40" s="35" t="str">
        <f>IFERROR(__xludf.DUMMYFUNCTION("""COMPUTED_VALUE"""),"Zombie_Turn_R_45_Loop")</f>
        <v>Zombie_Turn_R_45_Loop</v>
      </c>
      <c r="C40" s="30" t="str">
        <f>IFERROR(__xludf.DUMMYFUNCTION("""COMPUTED_VALUE"""),"-")</f>
        <v>-</v>
      </c>
      <c r="D40" s="34" t="str">
        <f>IFERROR(__xludf.DUMMYFUNCTION("""COMPUTED_VALUE"""),"Turn - Right 45 Idle Loop")</f>
        <v>Turn - Right 45 Idle Loop</v>
      </c>
      <c r="E40" s="28"/>
    </row>
    <row r="41" ht="15.0" customHeight="1">
      <c r="A41" s="17"/>
      <c r="B41" s="55"/>
      <c r="C41" s="56"/>
      <c r="D41" s="57"/>
      <c r="E41" s="22"/>
    </row>
    <row r="42" ht="15.0" customHeight="1">
      <c r="A42" s="17"/>
      <c r="B42" s="55"/>
      <c r="C42" s="38"/>
      <c r="D42" s="57"/>
      <c r="E42" s="22"/>
    </row>
    <row r="43" ht="15.0" customHeight="1">
      <c r="A43" s="59"/>
      <c r="B43" s="60"/>
      <c r="C43" s="60"/>
      <c r="D43" s="61"/>
      <c r="E43" s="59"/>
    </row>
    <row r="44" ht="15.0" customHeight="1">
      <c r="A44" s="59"/>
      <c r="B44" s="62" t="str">
        <f>IFERROR(__xludf.DUMMYFUNCTION("""COMPUTED_VALUE"""),"MOCAP ONLINE / MOTUS DIGITAL")</f>
        <v>MOCAP ONLINE / MOTUS DIGITAL</v>
      </c>
      <c r="E44" s="59"/>
    </row>
    <row r="45" ht="15.0" customHeight="1">
      <c r="A45" s="59"/>
      <c r="B45" s="67" t="str">
        <f>IFERROR(__xludf.DUMMYFUNCTION("""COMPUTED_VALUE"""),"https://mocaponline.com/products/zombie")</f>
        <v>https://mocaponline.com/products/zombie</v>
      </c>
      <c r="E45" s="59"/>
    </row>
    <row r="46" ht="15.0" customHeight="1">
      <c r="A46" s="64"/>
      <c r="B46" s="63" t="str">
        <f>IFERROR(__xludf.DUMMYFUNCTION("""COMPUTED_VALUE"""),"Mocap@MotusDigital.com")</f>
        <v>Mocap@MotusDigital.com</v>
      </c>
      <c r="E46" s="64"/>
    </row>
    <row r="47" ht="15.0" customHeight="1">
      <c r="A47" s="64"/>
      <c r="B47" s="65"/>
      <c r="E47" s="64"/>
    </row>
    <row r="48" ht="15.0" customHeight="1">
      <c r="A48" s="59"/>
      <c r="B48" s="60"/>
      <c r="E48" s="59"/>
    </row>
  </sheetData>
  <mergeCells count="7">
    <mergeCell ref="B2:D2"/>
    <mergeCell ref="B3:D3"/>
    <mergeCell ref="B44:D44"/>
    <mergeCell ref="B45:D45"/>
    <mergeCell ref="B46:D46"/>
    <mergeCell ref="B47:D47"/>
    <mergeCell ref="B48:D48"/>
  </mergeCells>
  <hyperlinks>
    <hyperlink r:id="rId1" ref="B45"/>
  </hyperlinks>
  <printOptions gridLines="1" horizontalCentered="1"/>
  <pageMargins bottom="0.75" footer="0.0" header="0.0" left="0.25" right="0.25" top="0.75"/>
  <pageSetup fitToHeight="0" cellComments="atEnd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25"/>
    <col customWidth="1" min="3" max="3" width="40.13"/>
  </cols>
  <sheetData>
    <row r="1">
      <c r="A1" s="68" t="s">
        <v>66</v>
      </c>
    </row>
    <row r="2">
      <c r="A2" s="68" t="s">
        <v>67</v>
      </c>
    </row>
    <row r="3">
      <c r="A3" s="68" t="s">
        <v>68</v>
      </c>
    </row>
    <row r="4">
      <c r="A4" s="68" t="s">
        <v>69</v>
      </c>
    </row>
    <row r="5">
      <c r="A5" s="68" t="s">
        <v>70</v>
      </c>
    </row>
    <row r="6">
      <c r="A6" s="68" t="s">
        <v>71</v>
      </c>
    </row>
    <row r="7">
      <c r="A7" s="68" t="s">
        <v>72</v>
      </c>
    </row>
    <row r="8">
      <c r="A8" s="68" t="s">
        <v>73</v>
      </c>
    </row>
    <row r="9">
      <c r="A9" s="68" t="s">
        <v>74</v>
      </c>
    </row>
    <row r="10">
      <c r="A10" s="68" t="s">
        <v>75</v>
      </c>
    </row>
    <row r="11">
      <c r="A11" s="68" t="s">
        <v>76</v>
      </c>
    </row>
    <row r="12">
      <c r="A12" s="68" t="s">
        <v>77</v>
      </c>
    </row>
    <row r="13">
      <c r="A13" s="68" t="s">
        <v>78</v>
      </c>
    </row>
    <row r="14">
      <c r="A14" s="68" t="s">
        <v>79</v>
      </c>
    </row>
    <row r="15">
      <c r="A15" s="68" t="s">
        <v>80</v>
      </c>
    </row>
    <row r="16">
      <c r="A16" s="68" t="s">
        <v>81</v>
      </c>
    </row>
    <row r="17">
      <c r="A17" s="68" t="s">
        <v>82</v>
      </c>
    </row>
    <row r="18">
      <c r="A18" s="68" t="s">
        <v>83</v>
      </c>
    </row>
    <row r="19">
      <c r="A19" s="68" t="s">
        <v>84</v>
      </c>
    </row>
    <row r="20">
      <c r="A20" s="68" t="s">
        <v>85</v>
      </c>
    </row>
    <row r="21">
      <c r="A21" s="68" t="s">
        <v>86</v>
      </c>
    </row>
    <row r="22">
      <c r="A22" s="68" t="s">
        <v>87</v>
      </c>
    </row>
    <row r="23">
      <c r="A23" s="68" t="s">
        <v>88</v>
      </c>
    </row>
    <row r="24">
      <c r="A24" s="68" t="s">
        <v>89</v>
      </c>
    </row>
    <row r="25">
      <c r="A25" s="68" t="s">
        <v>90</v>
      </c>
    </row>
    <row r="26">
      <c r="A26" s="68" t="s">
        <v>91</v>
      </c>
    </row>
  </sheetData>
  <drawing r:id="rId1"/>
</worksheet>
</file>