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adder Pro" sheetId="1" r:id="rId4"/>
  </sheets>
  <definedNames/>
  <calcPr/>
</workbook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0.0"/>
      <color rgb="FF000000"/>
      <name val="Arial"/>
      <scheme val="minor"/>
    </font>
    <font>
      <sz val="11.0"/>
      <color rgb="FF000000"/>
      <name val="Inconsolata"/>
    </font>
    <font>
      <color theme="1"/>
      <name val="Arial"/>
    </font>
    <font>
      <b/>
      <sz val="24.0"/>
      <color theme="1"/>
      <name val="Play"/>
    </font>
    <font>
      <b/>
      <sz val="18.0"/>
      <color theme="1"/>
      <name val="Play"/>
    </font>
    <font>
      <b/>
      <sz val="11.0"/>
      <color rgb="FFFFFFFF"/>
      <name val="Verdana"/>
    </font>
    <font>
      <sz val="18.0"/>
      <color rgb="FFFFFFFF"/>
      <name val="Verdana"/>
    </font>
    <font>
      <sz val="11.0"/>
      <color theme="1"/>
      <name val="Verdana"/>
    </font>
    <font>
      <sz val="14.0"/>
      <color rgb="FFFFFFFF"/>
      <name val="Verdana"/>
    </font>
    <font>
      <sz val="11.0"/>
      <color rgb="FF000000"/>
      <name val="Verdana"/>
    </font>
    <font>
      <b/>
      <sz val="18.0"/>
      <color rgb="FFF3F3F3"/>
      <name val="Play"/>
    </font>
    <font>
      <u/>
      <sz val="16.0"/>
      <color rgb="FFF3F3F3"/>
      <name val="Play"/>
    </font>
    <font>
      <u/>
      <sz val="16.0"/>
      <color rgb="FFF3F3F3"/>
      <name val="Play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660000"/>
        <bgColor rgb="FF660000"/>
      </patternFill>
    </fill>
    <fill>
      <patternFill patternType="solid">
        <fgColor rgb="FF434343"/>
        <bgColor rgb="FF434343"/>
      </patternFill>
    </fill>
  </fills>
  <borders count="1">
    <border/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2" fontId="1" numFmtId="0" xfId="0" applyFill="1" applyFont="1"/>
    <xf borderId="0" fillId="3" fontId="2" numFmtId="0" xfId="0" applyFill="1" applyFont="1"/>
    <xf borderId="0" fillId="0" fontId="3" numFmtId="0" xfId="0" applyAlignment="1" applyFont="1">
      <alignment horizontal="center"/>
    </xf>
    <xf borderId="0" fillId="0" fontId="4" numFmtId="0" xfId="0" applyAlignment="1" applyFont="1">
      <alignment horizontal="center"/>
    </xf>
    <xf borderId="0" fillId="3" fontId="5" numFmtId="0" xfId="0" applyAlignment="1" applyFont="1">
      <alignment horizontal="center" shrinkToFit="0" wrapText="1"/>
    </xf>
    <xf borderId="0" fillId="4" fontId="6" numFmtId="0" xfId="0" applyFill="1" applyFont="1"/>
    <xf borderId="0" fillId="4" fontId="2" numFmtId="0" xfId="0" applyFont="1"/>
    <xf borderId="0" fillId="0" fontId="7" numFmtId="0" xfId="0" applyFont="1"/>
    <xf borderId="0" fillId="0" fontId="7" numFmtId="0" xfId="0" applyAlignment="1" applyFont="1">
      <alignment horizontal="center"/>
    </xf>
    <xf borderId="0" fillId="4" fontId="8" numFmtId="0" xfId="0" applyFont="1"/>
    <xf borderId="0" fillId="2" fontId="9" numFmtId="0" xfId="0" applyAlignment="1" applyFont="1">
      <alignment vertical="bottom"/>
    </xf>
    <xf borderId="0" fillId="0" fontId="2" numFmtId="0" xfId="0" applyFont="1"/>
    <xf borderId="0" fillId="0" fontId="2" numFmtId="0" xfId="0" applyAlignment="1" applyFont="1">
      <alignment vertical="bottom"/>
    </xf>
    <xf borderId="0" fillId="4" fontId="6" numFmtId="0" xfId="0" applyAlignment="1" applyFont="1">
      <alignment vertical="bottom"/>
    </xf>
    <xf borderId="0" fillId="2" fontId="9" numFmtId="0" xfId="0" applyAlignment="1" applyFont="1">
      <alignment horizontal="center" vertical="bottom"/>
    </xf>
    <xf borderId="0" fillId="0" fontId="7" numFmtId="0" xfId="0" applyAlignment="1" applyFont="1">
      <alignment vertical="bottom"/>
    </xf>
    <xf borderId="0" fillId="3" fontId="2" numFmtId="0" xfId="0" applyAlignment="1" applyFont="1">
      <alignment vertical="bottom"/>
    </xf>
    <xf borderId="0" fillId="3" fontId="10" numFmtId="0" xfId="0" applyAlignment="1" applyFont="1">
      <alignment horizontal="center" shrinkToFit="0" vertical="bottom" wrapText="0"/>
    </xf>
    <xf borderId="0" fillId="3" fontId="10" numFmtId="0" xfId="0" applyAlignment="1" applyFont="1">
      <alignment vertical="bottom"/>
    </xf>
    <xf borderId="0" fillId="3" fontId="11" numFmtId="0" xfId="0" applyAlignment="1" applyFont="1">
      <alignment horizontal="center" shrinkToFit="0" vertical="bottom" wrapText="0"/>
    </xf>
    <xf borderId="0" fillId="3" fontId="12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mocaponline.com/products/ladder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6.88"/>
    <col customWidth="1" min="2" max="2" width="51.25"/>
    <col customWidth="1" min="3" max="3" width="4.88"/>
    <col customWidth="1" min="4" max="4" width="72.38"/>
    <col customWidth="1" min="5" max="5" width="7.13"/>
  </cols>
  <sheetData>
    <row r="1">
      <c r="A1" s="1" t="str">
        <f>IFERROR(__xludf.DUMMYFUNCTION("IMPORTRANGE(""1uVTUx6zNQwVeD-lGWDbfbO_aOQ0a1M9mQUqd_n1WIgE"",""ladder"")"),"")</f>
        <v/>
      </c>
      <c r="B1" s="2"/>
      <c r="C1" s="2"/>
      <c r="D1" s="2"/>
      <c r="E1" s="2"/>
    </row>
    <row r="2">
      <c r="A2" s="2"/>
      <c r="B2" s="3" t="str">
        <f>IFERROR(__xludf.DUMMYFUNCTION("""COMPUTED_VALUE"""),"LADDER PRO - ANIMATION LIST")</f>
        <v>LADDER PRO - ANIMATION LIST</v>
      </c>
      <c r="E2" s="2"/>
    </row>
    <row r="3">
      <c r="A3" s="2"/>
      <c r="B3" s="4" t="str">
        <f>IFERROR(__xludf.DUMMYFUNCTION("""COMPUTED_VALUE"""),"Animations included as Root Motion and In-Place (IP)")</f>
        <v>Animations included as Root Motion and In-Place (IP)</v>
      </c>
      <c r="E3" s="2"/>
    </row>
    <row r="4">
      <c r="A4" s="2"/>
      <c r="B4" s="5" t="str">
        <f>IFERROR(__xludf.DUMMYFUNCTION("""COMPUTED_VALUE"""),"FILE NAME")</f>
        <v>FILE NAME</v>
      </c>
      <c r="C4" s="5"/>
      <c r="D4" s="5" t="str">
        <f>IFERROR(__xludf.DUMMYFUNCTION("""COMPUTED_VALUE"""),"DESCRIPTION")</f>
        <v>DESCRIPTION</v>
      </c>
      <c r="E4" s="2"/>
    </row>
    <row r="5">
      <c r="A5" s="2"/>
      <c r="B5" s="6" t="str">
        <f>IFERROR(__xludf.DUMMYFUNCTION("""COMPUTED_VALUE"""),"Mobility Connection")</f>
        <v>Mobility Connection</v>
      </c>
      <c r="C5" s="7"/>
      <c r="D5" s="6"/>
      <c r="E5" s="2"/>
    </row>
    <row r="6">
      <c r="A6" s="2"/>
      <c r="B6" s="8" t="str">
        <f>IFERROR(__xludf.DUMMYFUNCTION("""COMPUTED_VALUE"""),"MOB_Stand_Relaxed_Idle_v2")</f>
        <v>MOB_Stand_Relaxed_Idle_v2</v>
      </c>
      <c r="C6" s="9" t="str">
        <f>IFERROR(__xludf.DUMMYFUNCTION("""COMPUTED_VALUE"""),"-")</f>
        <v>-</v>
      </c>
      <c r="D6" s="8" t="str">
        <f>IFERROR(__xludf.DUMMYFUNCTION("""COMPUTED_VALUE"""),"Mobility Pack - Standing Idle")</f>
        <v>Mobility Pack - Standing Idle</v>
      </c>
      <c r="E6" s="2"/>
    </row>
    <row r="7">
      <c r="A7" s="2"/>
      <c r="B7" s="8" t="str">
        <f>IFERROR(__xludf.DUMMYFUNCTION("""COMPUTED_VALUE"""),"MOB_Stand_Relaxed_Fidget_v2")</f>
        <v>MOB_Stand_Relaxed_Fidget_v2</v>
      </c>
      <c r="C7" s="9" t="str">
        <f>IFERROR(__xludf.DUMMYFUNCTION("""COMPUTED_VALUE"""),"-")</f>
        <v>-</v>
      </c>
      <c r="D7" s="8" t="str">
        <f>IFERROR(__xludf.DUMMYFUNCTION("""COMPUTED_VALUE"""),"Mobility Pack - Standing Fidget")</f>
        <v>Mobility Pack - Standing Fidget</v>
      </c>
      <c r="E7" s="2"/>
    </row>
    <row r="8">
      <c r="A8" s="2"/>
      <c r="B8" s="8" t="str">
        <f>IFERROR(__xludf.DUMMYFUNCTION("""COMPUTED_VALUE"""),"MOB_Stand_Relaxed_To_Walk_F")</f>
        <v>MOB_Stand_Relaxed_To_Walk_F</v>
      </c>
      <c r="C8" s="9" t="str">
        <f>IFERROR(__xludf.DUMMYFUNCTION("""COMPUTED_VALUE"""),"-")</f>
        <v>-</v>
      </c>
      <c r="D8" s="8" t="str">
        <f>IFERROR(__xludf.DUMMYFUNCTION("""COMPUTED_VALUE"""),"Mobility Pack - Stand To Walk Forward")</f>
        <v>Mobility Pack - Stand To Walk Forward</v>
      </c>
      <c r="E8" s="2"/>
    </row>
    <row r="9">
      <c r="A9" s="2"/>
      <c r="B9" s="8" t="str">
        <f>IFERROR(__xludf.DUMMYFUNCTION("""COMPUTED_VALUE"""),"MOB_Walk_F_Loop")</f>
        <v>MOB_Walk_F_Loop</v>
      </c>
      <c r="C9" s="9" t="str">
        <f>IFERROR(__xludf.DUMMYFUNCTION("""COMPUTED_VALUE"""),"-")</f>
        <v>-</v>
      </c>
      <c r="D9" s="8" t="str">
        <f>IFERROR(__xludf.DUMMYFUNCTION("""COMPUTED_VALUE"""),"Mobility Pack - Walk Forward Loop")</f>
        <v>Mobility Pack - Walk Forward Loop</v>
      </c>
      <c r="E9" s="2"/>
    </row>
    <row r="10">
      <c r="A10" s="2"/>
      <c r="B10" s="8" t="str">
        <f>IFERROR(__xludf.DUMMYFUNCTION("""COMPUTED_VALUE"""),"MOB_Walk_F_to_Stand_Relaxed_RU")</f>
        <v>MOB_Walk_F_to_Stand_Relaxed_RU</v>
      </c>
      <c r="C10" s="9" t="str">
        <f>IFERROR(__xludf.DUMMYFUNCTION("""COMPUTED_VALUE"""),"-")</f>
        <v>-</v>
      </c>
      <c r="D10" s="8" t="str">
        <f>IFERROR(__xludf.DUMMYFUNCTION("""COMPUTED_VALUE"""),"Mobility Pack - Walk Forward Right foot up To Stand")</f>
        <v>Mobility Pack - Walk Forward Right foot up To Stand</v>
      </c>
      <c r="E10" s="2"/>
    </row>
    <row r="11">
      <c r="A11" s="2"/>
      <c r="B11" s="8" t="str">
        <f>IFERROR(__xludf.DUMMYFUNCTION("""COMPUTED_VALUE"""),"MOB_Stand_Relaxed_To_Jog_F")</f>
        <v>MOB_Stand_Relaxed_To_Jog_F</v>
      </c>
      <c r="C11" s="9" t="str">
        <f>IFERROR(__xludf.DUMMYFUNCTION("""COMPUTED_VALUE"""),"-")</f>
        <v>-</v>
      </c>
      <c r="D11" s="8" t="str">
        <f>IFERROR(__xludf.DUMMYFUNCTION("""COMPUTED_VALUE"""),"Mobility Pack - Stand To Jog Forward")</f>
        <v>Mobility Pack - Stand To Jog Forward</v>
      </c>
      <c r="E11" s="2"/>
    </row>
    <row r="12">
      <c r="A12" s="2"/>
      <c r="B12" s="8" t="str">
        <f>IFERROR(__xludf.DUMMYFUNCTION("""COMPUTED_VALUE"""),"MOB_Jog_Fwd_Loop")</f>
        <v>MOB_Jog_Fwd_Loop</v>
      </c>
      <c r="C12" s="9" t="str">
        <f>IFERROR(__xludf.DUMMYFUNCTION("""COMPUTED_VALUE"""),"-")</f>
        <v>-</v>
      </c>
      <c r="D12" s="8" t="str">
        <f>IFERROR(__xludf.DUMMYFUNCTION("""COMPUTED_VALUE"""),"Mobility Pack - Jog Forward Loop")</f>
        <v>Mobility Pack - Jog Forward Loop</v>
      </c>
      <c r="E12" s="2"/>
    </row>
    <row r="13">
      <c r="A13" s="2"/>
      <c r="B13" s="8" t="str">
        <f>IFERROR(__xludf.DUMMYFUNCTION("""COMPUTED_VALUE"""),"MOB_Jog_F_To_Stand_Relaxed_RU")</f>
        <v>MOB_Jog_F_To_Stand_Relaxed_RU</v>
      </c>
      <c r="C13" s="9" t="str">
        <f>IFERROR(__xludf.DUMMYFUNCTION("""COMPUTED_VALUE"""),"-")</f>
        <v>-</v>
      </c>
      <c r="D13" s="8" t="str">
        <f>IFERROR(__xludf.DUMMYFUNCTION("""COMPUTED_VALUE"""),"Mobility Pack - Jog Forward Right foot up To Stand")</f>
        <v>Mobility Pack - Jog Forward Right foot up To Stand</v>
      </c>
      <c r="E13" s="2"/>
    </row>
    <row r="14">
      <c r="A14" s="2"/>
      <c r="B14" s="8"/>
      <c r="C14" s="9"/>
      <c r="D14" s="8"/>
      <c r="E14" s="2"/>
    </row>
    <row r="15">
      <c r="A15" s="2"/>
      <c r="B15" s="6" t="str">
        <f>IFERROR(__xludf.DUMMYFUNCTION("""COMPUTED_VALUE"""),"OSHA 12INCH RISE")</f>
        <v>OSHA 12INCH RISE</v>
      </c>
      <c r="C15" s="7"/>
      <c r="D15" s="6"/>
      <c r="E15" s="2"/>
    </row>
    <row r="16">
      <c r="A16" s="2"/>
      <c r="B16" s="10" t="str">
        <f>IFERROR(__xludf.DUMMYFUNCTION("""COMPUTED_VALUE""")," - Ascending / Descending / Idles")</f>
        <v> - Ascending / Descending / Idles</v>
      </c>
      <c r="C16" s="7"/>
      <c r="D16" s="6"/>
      <c r="E16" s="2"/>
    </row>
    <row r="17">
      <c r="A17" s="2"/>
      <c r="B17" s="8" t="str">
        <f>IFERROR(__xludf.DUMMYFUNCTION("""COMPUTED_VALUE"""),"LDR_O12_Ascd_LU_Idle")</f>
        <v>LDR_O12_Ascd_LU_Idle</v>
      </c>
      <c r="C17" s="9" t="str">
        <f>IFERROR(__xludf.DUMMYFUNCTION("""COMPUTED_VALUE"""),"-")</f>
        <v>-</v>
      </c>
      <c r="D17" s="8" t="str">
        <f>IFERROR(__xludf.DUMMYFUNCTION("""COMPUTED_VALUE"""),"Ascending Idle - Left foot up")</f>
        <v>Ascending Idle - Left foot up</v>
      </c>
      <c r="E17" s="2"/>
    </row>
    <row r="18">
      <c r="A18" s="2"/>
      <c r="B18" s="8" t="str">
        <f>IFERROR(__xludf.DUMMYFUNCTION("""COMPUTED_VALUE"""),"LDR_O12_Ascd_LU_Loop")</f>
        <v>LDR_O12_Ascd_LU_Loop</v>
      </c>
      <c r="C18" s="9" t="str">
        <f>IFERROR(__xludf.DUMMYFUNCTION("""COMPUTED_VALUE"""),"-")</f>
        <v>-</v>
      </c>
      <c r="D18" s="8" t="str">
        <f>IFERROR(__xludf.DUMMYFUNCTION("""COMPUTED_VALUE"""),"Ascending Loop - starting Left foot up")</f>
        <v>Ascending Loop - starting Left foot up</v>
      </c>
      <c r="E18" s="2"/>
    </row>
    <row r="19">
      <c r="A19" s="2"/>
      <c r="B19" s="8" t="str">
        <f>IFERROR(__xludf.DUMMYFUNCTION("""COMPUTED_VALUE"""),"LDR_O12_Ascd_LU_Stop")</f>
        <v>LDR_O12_Ascd_LU_Stop</v>
      </c>
      <c r="C19" s="9" t="str">
        <f>IFERROR(__xludf.DUMMYFUNCTION("""COMPUTED_VALUE"""),"-")</f>
        <v>-</v>
      </c>
      <c r="D19" s="8" t="str">
        <f>IFERROR(__xludf.DUMMYFUNCTION("""COMPUTED_VALUE"""),"Transition - STOP Ascending with Left foot up")</f>
        <v>Transition - STOP Ascending with Left foot up</v>
      </c>
      <c r="E19" s="2"/>
    </row>
    <row r="20">
      <c r="A20" s="2"/>
      <c r="B20" s="8" t="str">
        <f>IFERROR(__xludf.DUMMYFUNCTION("""COMPUTED_VALUE"""),"LDR_O12_Ascd_RU_Idle")</f>
        <v>LDR_O12_Ascd_RU_Idle</v>
      </c>
      <c r="C20" s="9" t="str">
        <f>IFERROR(__xludf.DUMMYFUNCTION("""COMPUTED_VALUE"""),"-")</f>
        <v>-</v>
      </c>
      <c r="D20" s="8" t="str">
        <f>IFERROR(__xludf.DUMMYFUNCTION("""COMPUTED_VALUE"""),"Ascending Idle - Right foot up")</f>
        <v>Ascending Idle - Right foot up</v>
      </c>
      <c r="E20" s="2"/>
    </row>
    <row r="21">
      <c r="A21" s="2"/>
      <c r="B21" s="8" t="str">
        <f>IFERROR(__xludf.DUMMYFUNCTION("""COMPUTED_VALUE"""),"LDR_O12_Ascd_RU_Loop")</f>
        <v>LDR_O12_Ascd_RU_Loop</v>
      </c>
      <c r="C21" s="9" t="str">
        <f>IFERROR(__xludf.DUMMYFUNCTION("""COMPUTED_VALUE"""),"-")</f>
        <v>-</v>
      </c>
      <c r="D21" s="8" t="str">
        <f>IFERROR(__xludf.DUMMYFUNCTION("""COMPUTED_VALUE"""),"Ascending Loop - starting Right foot up")</f>
        <v>Ascending Loop - starting Right foot up</v>
      </c>
      <c r="E21" s="2"/>
    </row>
    <row r="22">
      <c r="A22" s="2"/>
      <c r="B22" s="8" t="str">
        <f>IFERROR(__xludf.DUMMYFUNCTION("""COMPUTED_VALUE"""),"LDR_O12_Ascd_RU_Stop")</f>
        <v>LDR_O12_Ascd_RU_Stop</v>
      </c>
      <c r="C22" s="9" t="str">
        <f>IFERROR(__xludf.DUMMYFUNCTION("""COMPUTED_VALUE"""),"-")</f>
        <v>-</v>
      </c>
      <c r="D22" s="8" t="str">
        <f>IFERROR(__xludf.DUMMYFUNCTION("""COMPUTED_VALUE"""),"Transition - STOP Ascending with Right foot up")</f>
        <v>Transition - STOP Ascending with Right foot up</v>
      </c>
      <c r="E22" s="2"/>
    </row>
    <row r="23">
      <c r="A23" s="2"/>
      <c r="B23" s="8" t="str">
        <f>IFERROR(__xludf.DUMMYFUNCTION("""COMPUTED_VALUE"""),"LDR_O12_Ascd_To_Dscd_LU_Pose")</f>
        <v>LDR_O12_Ascd_To_Dscd_LU_Pose</v>
      </c>
      <c r="C23" s="9" t="str">
        <f>IFERROR(__xludf.DUMMYFUNCTION("""COMPUTED_VALUE"""),"-")</f>
        <v>-</v>
      </c>
      <c r="D23" s="8" t="str">
        <f>IFERROR(__xludf.DUMMYFUNCTION("""COMPUTED_VALUE"""),"Transition - Slowly from Ascend to Descend Pose with Left foot up")</f>
        <v>Transition - Slowly from Ascend to Descend Pose with Left foot up</v>
      </c>
      <c r="E23" s="2"/>
    </row>
    <row r="24">
      <c r="A24" s="2"/>
      <c r="B24" s="8" t="str">
        <f>IFERROR(__xludf.DUMMYFUNCTION("""COMPUTED_VALUE"""),"LDR_O12_Ascd_To_Dscd_LU_Start")</f>
        <v>LDR_O12_Ascd_To_Dscd_LU_Start</v>
      </c>
      <c r="C24" s="9" t="str">
        <f>IFERROR(__xludf.DUMMYFUNCTION("""COMPUTED_VALUE"""),"-")</f>
        <v>-</v>
      </c>
      <c r="D24" s="8" t="str">
        <f>IFERROR(__xludf.DUMMYFUNCTION("""COMPUTED_VALUE"""),"Transition - START DESCENT Left foot up, Ascend Pose to Descend Pose")</f>
        <v>Transition - START DESCENT Left foot up, Ascend Pose to Descend Pose</v>
      </c>
      <c r="E24" s="2"/>
    </row>
    <row r="25">
      <c r="A25" s="2"/>
      <c r="B25" s="8" t="str">
        <f>IFERROR(__xludf.DUMMYFUNCTION("""COMPUTED_VALUE"""),"LDR_O12_Ascd_To_Dscd_RU_Pose")</f>
        <v>LDR_O12_Ascd_To_Dscd_RU_Pose</v>
      </c>
      <c r="C25" s="9" t="str">
        <f>IFERROR(__xludf.DUMMYFUNCTION("""COMPUTED_VALUE"""),"-")</f>
        <v>-</v>
      </c>
      <c r="D25" s="8" t="str">
        <f>IFERROR(__xludf.DUMMYFUNCTION("""COMPUTED_VALUE"""),"Transition - Slowly from Ascend to Descend Pose with Right foot up")</f>
        <v>Transition - Slowly from Ascend to Descend Pose with Right foot up</v>
      </c>
      <c r="E25" s="2"/>
    </row>
    <row r="26">
      <c r="A26" s="2"/>
      <c r="B26" s="8" t="str">
        <f>IFERROR(__xludf.DUMMYFUNCTION("""COMPUTED_VALUE"""),"LDR_O12_Ascd_To_Dscd_RU_Start")</f>
        <v>LDR_O12_Ascd_To_Dscd_RU_Start</v>
      </c>
      <c r="C26" s="9" t="str">
        <f>IFERROR(__xludf.DUMMYFUNCTION("""COMPUTED_VALUE"""),"-")</f>
        <v>-</v>
      </c>
      <c r="D26" s="8" t="str">
        <f>IFERROR(__xludf.DUMMYFUNCTION("""COMPUTED_VALUE"""),"Transition - START DESCENT Right foot up, Ascend Pose to Descend Pose")</f>
        <v>Transition - START DESCENT Right foot up, Ascend Pose to Descend Pose</v>
      </c>
      <c r="E26" s="2"/>
    </row>
    <row r="27">
      <c r="A27" s="2"/>
      <c r="B27" s="8" t="str">
        <f>IFERROR(__xludf.DUMMYFUNCTION("""COMPUTED_VALUE"""),"LDR_O12_Dscd_LU_Idle")</f>
        <v>LDR_O12_Dscd_LU_Idle</v>
      </c>
      <c r="C27" s="9" t="str">
        <f>IFERROR(__xludf.DUMMYFUNCTION("""COMPUTED_VALUE"""),"-")</f>
        <v>-</v>
      </c>
      <c r="D27" s="8" t="str">
        <f>IFERROR(__xludf.DUMMYFUNCTION("""COMPUTED_VALUE"""),"Descending Idle - Left foot up")</f>
        <v>Descending Idle - Left foot up</v>
      </c>
      <c r="E27" s="2"/>
    </row>
    <row r="28">
      <c r="A28" s="2"/>
      <c r="B28" s="8" t="str">
        <f>IFERROR(__xludf.DUMMYFUNCTION("""COMPUTED_VALUE"""),"LDR_O12_Dscd_LU_Loop")</f>
        <v>LDR_O12_Dscd_LU_Loop</v>
      </c>
      <c r="C28" s="9" t="str">
        <f>IFERROR(__xludf.DUMMYFUNCTION("""COMPUTED_VALUE"""),"-")</f>
        <v>-</v>
      </c>
      <c r="D28" s="8" t="str">
        <f>IFERROR(__xludf.DUMMYFUNCTION("""COMPUTED_VALUE"""),"Descending Loop - starting Left foot up")</f>
        <v>Descending Loop - starting Left foot up</v>
      </c>
      <c r="E28" s="2"/>
    </row>
    <row r="29">
      <c r="A29" s="2"/>
      <c r="B29" s="8" t="str">
        <f>IFERROR(__xludf.DUMMYFUNCTION("""COMPUTED_VALUE"""),"LDR_O12_Dscd_LU_Stop")</f>
        <v>LDR_O12_Dscd_LU_Stop</v>
      </c>
      <c r="C29" s="9" t="str">
        <f>IFERROR(__xludf.DUMMYFUNCTION("""COMPUTED_VALUE"""),"-")</f>
        <v>-</v>
      </c>
      <c r="D29" s="8" t="str">
        <f>IFERROR(__xludf.DUMMYFUNCTION("""COMPUTED_VALUE"""),"Transition - STOP Descending with Left foot up")</f>
        <v>Transition - STOP Descending with Left foot up</v>
      </c>
      <c r="E29" s="2"/>
    </row>
    <row r="30">
      <c r="A30" s="2"/>
      <c r="B30" s="8" t="str">
        <f>IFERROR(__xludf.DUMMYFUNCTION("""COMPUTED_VALUE"""),"LDR_O12_Dscd_RU_Idle")</f>
        <v>LDR_O12_Dscd_RU_Idle</v>
      </c>
      <c r="C30" s="9" t="str">
        <f>IFERROR(__xludf.DUMMYFUNCTION("""COMPUTED_VALUE"""),"-")</f>
        <v>-</v>
      </c>
      <c r="D30" s="8" t="str">
        <f>IFERROR(__xludf.DUMMYFUNCTION("""COMPUTED_VALUE"""),"Descending Idle - Right foot up")</f>
        <v>Descending Idle - Right foot up</v>
      </c>
      <c r="E30" s="2"/>
    </row>
    <row r="31">
      <c r="A31" s="2"/>
      <c r="B31" s="8" t="str">
        <f>IFERROR(__xludf.DUMMYFUNCTION("""COMPUTED_VALUE"""),"LDR_O12_Dscd_RU_Loop")</f>
        <v>LDR_O12_Dscd_RU_Loop</v>
      </c>
      <c r="C31" s="9" t="str">
        <f>IFERROR(__xludf.DUMMYFUNCTION("""COMPUTED_VALUE"""),"-")</f>
        <v>-</v>
      </c>
      <c r="D31" s="8" t="str">
        <f>IFERROR(__xludf.DUMMYFUNCTION("""COMPUTED_VALUE"""),"Descending Loop - starting Right foot up")</f>
        <v>Descending Loop - starting Right foot up</v>
      </c>
      <c r="E31" s="2"/>
    </row>
    <row r="32">
      <c r="A32" s="2"/>
      <c r="B32" s="8" t="str">
        <f>IFERROR(__xludf.DUMMYFUNCTION("""COMPUTED_VALUE"""),"LDR_O12_Dscd_RU_Stop")</f>
        <v>LDR_O12_Dscd_RU_Stop</v>
      </c>
      <c r="C32" s="9" t="str">
        <f>IFERROR(__xludf.DUMMYFUNCTION("""COMPUTED_VALUE"""),"-")</f>
        <v>-</v>
      </c>
      <c r="D32" s="8" t="str">
        <f>IFERROR(__xludf.DUMMYFUNCTION("""COMPUTED_VALUE"""),"Transition - STOP Descending with Right foot up")</f>
        <v>Transition - STOP Descending with Right foot up</v>
      </c>
      <c r="E32" s="2"/>
    </row>
    <row r="33">
      <c r="A33" s="2"/>
      <c r="B33" s="8" t="str">
        <f>IFERROR(__xludf.DUMMYFUNCTION("""COMPUTED_VALUE"""),"LDR_O12_Dscd_To_Ascd_LU_Pose")</f>
        <v>LDR_O12_Dscd_To_Ascd_LU_Pose</v>
      </c>
      <c r="C33" s="9" t="str">
        <f>IFERROR(__xludf.DUMMYFUNCTION("""COMPUTED_VALUE"""),"-")</f>
        <v>-</v>
      </c>
      <c r="D33" s="8" t="str">
        <f>IFERROR(__xludf.DUMMYFUNCTION("""COMPUTED_VALUE"""),"Transition - Slowly from Descend to Ascend Pose with Left foot up")</f>
        <v>Transition - Slowly from Descend to Ascend Pose with Left foot up</v>
      </c>
      <c r="E33" s="2"/>
    </row>
    <row r="34">
      <c r="A34" s="2"/>
      <c r="B34" s="8" t="str">
        <f>IFERROR(__xludf.DUMMYFUNCTION("""COMPUTED_VALUE"""),"LDR_O12_Dscd_To_Ascd_LU_Start")</f>
        <v>LDR_O12_Dscd_To_Ascd_LU_Start</v>
      </c>
      <c r="C34" s="9" t="str">
        <f>IFERROR(__xludf.DUMMYFUNCTION("""COMPUTED_VALUE"""),"-")</f>
        <v>-</v>
      </c>
      <c r="D34" s="8" t="str">
        <f>IFERROR(__xludf.DUMMYFUNCTION("""COMPUTED_VALUE"""),"Transition - START ASCENT Left foot up, Descend Pose to Ascend Pose")</f>
        <v>Transition - START ASCENT Left foot up, Descend Pose to Ascend Pose</v>
      </c>
      <c r="E34" s="2"/>
    </row>
    <row r="35">
      <c r="A35" s="2"/>
      <c r="B35" s="8" t="str">
        <f>IFERROR(__xludf.DUMMYFUNCTION("""COMPUTED_VALUE"""),"LDR_O12_Dscd_To_Ascd_RU_Pose")</f>
        <v>LDR_O12_Dscd_To_Ascd_RU_Pose</v>
      </c>
      <c r="C35" s="9" t="str">
        <f>IFERROR(__xludf.DUMMYFUNCTION("""COMPUTED_VALUE"""),"-")</f>
        <v>-</v>
      </c>
      <c r="D35" s="8" t="str">
        <f>IFERROR(__xludf.DUMMYFUNCTION("""COMPUTED_VALUE"""),"Transition - Slowly from Descend to Ascend Pose with Right foot up")</f>
        <v>Transition - Slowly from Descend to Ascend Pose with Right foot up</v>
      </c>
      <c r="E35" s="2"/>
    </row>
    <row r="36">
      <c r="A36" s="2"/>
      <c r="B36" s="8" t="str">
        <f>IFERROR(__xludf.DUMMYFUNCTION("""COMPUTED_VALUE"""),"LDR_O12_Dscd_To_Ascd_RU_Start")</f>
        <v>LDR_O12_Dscd_To_Ascd_RU_Start</v>
      </c>
      <c r="C36" s="9" t="str">
        <f>IFERROR(__xludf.DUMMYFUNCTION("""COMPUTED_VALUE"""),"-")</f>
        <v>-</v>
      </c>
      <c r="D36" s="8" t="str">
        <f>IFERROR(__xludf.DUMMYFUNCTION("""COMPUTED_VALUE"""),"Transition - START ASCENT Right foot up, Descend Pose to Ascend Pose")</f>
        <v>Transition - START ASCENT Right foot up, Descend Pose to Ascend Pose</v>
      </c>
      <c r="E36" s="2"/>
    </row>
    <row r="37">
      <c r="A37" s="2"/>
      <c r="B37" s="8" t="str">
        <f>IFERROR(__xludf.DUMMYFUNCTION("""COMPUTED_VALUE"""),"LDR_O12_Ascd_LU_Fgt_v1")</f>
        <v>LDR_O12_Ascd_LU_Fgt_v1</v>
      </c>
      <c r="C37" s="9" t="str">
        <f>IFERROR(__xludf.DUMMYFUNCTION("""COMPUTED_VALUE"""),"-")</f>
        <v>-</v>
      </c>
      <c r="D37" s="11" t="str">
        <f>IFERROR(__xludf.DUMMYFUNCTION("""COMPUTED_VALUE"""),"Idle Fidget - Ascend Left up pose Looking around")</f>
        <v>Idle Fidget - Ascend Left up pose Looking around</v>
      </c>
      <c r="E37" s="2"/>
    </row>
    <row r="38">
      <c r="A38" s="2"/>
      <c r="B38" s="8" t="str">
        <f>IFERROR(__xludf.DUMMYFUNCTION("""COMPUTED_VALUE"""),"LDR_O12_Ascd_LU_Fgt_v2")</f>
        <v>LDR_O12_Ascd_LU_Fgt_v2</v>
      </c>
      <c r="C38" s="9" t="str">
        <f>IFERROR(__xludf.DUMMYFUNCTION("""COMPUTED_VALUE"""),"-")</f>
        <v>-</v>
      </c>
      <c r="D38" s="11" t="str">
        <f>IFERROR(__xludf.DUMMYFUNCTION("""COMPUTED_VALUE"""),"Idle Fidget - Ascend Left up pose Looking around")</f>
        <v>Idle Fidget - Ascend Left up pose Looking around</v>
      </c>
      <c r="E38" s="2"/>
    </row>
    <row r="39">
      <c r="A39" s="2"/>
      <c r="B39" s="8" t="str">
        <f>IFERROR(__xludf.DUMMYFUNCTION("""COMPUTED_VALUE"""),"LDR_O12_Ascd_LU_Fgt_v4")</f>
        <v>LDR_O12_Ascd_LU_Fgt_v4</v>
      </c>
      <c r="C39" s="9" t="str">
        <f>IFERROR(__xludf.DUMMYFUNCTION("""COMPUTED_VALUE"""),"-")</f>
        <v>-</v>
      </c>
      <c r="D39" s="11" t="str">
        <f>IFERROR(__xludf.DUMMYFUNCTION("""COMPUTED_VALUE"""),"Idle Fidget - Ascend Left up pose Looking around")</f>
        <v>Idle Fidget - Ascend Left up pose Looking around</v>
      </c>
      <c r="E39" s="2"/>
    </row>
    <row r="40">
      <c r="A40" s="2"/>
      <c r="B40" s="8" t="str">
        <f>IFERROR(__xludf.DUMMYFUNCTION("""COMPUTED_VALUE"""),"LDR_O12_Ascd_RU_Fgt_v1")</f>
        <v>LDR_O12_Ascd_RU_Fgt_v1</v>
      </c>
      <c r="C40" s="9" t="str">
        <f>IFERROR(__xludf.DUMMYFUNCTION("""COMPUTED_VALUE"""),"-")</f>
        <v>-</v>
      </c>
      <c r="D40" s="11" t="str">
        <f>IFERROR(__xludf.DUMMYFUNCTION("""COMPUTED_VALUE"""),"Idle Fidget - Ascend Right up pose Looking around")</f>
        <v>Idle Fidget - Ascend Right up pose Looking around</v>
      </c>
      <c r="E40" s="2"/>
    </row>
    <row r="41">
      <c r="A41" s="2"/>
      <c r="B41" s="8" t="str">
        <f>IFERROR(__xludf.DUMMYFUNCTION("""COMPUTED_VALUE"""),"LDR_O12_Ascd_RU_Fgt_v2")</f>
        <v>LDR_O12_Ascd_RU_Fgt_v2</v>
      </c>
      <c r="C41" s="9" t="str">
        <f>IFERROR(__xludf.DUMMYFUNCTION("""COMPUTED_VALUE"""),"-")</f>
        <v>-</v>
      </c>
      <c r="D41" s="11" t="str">
        <f>IFERROR(__xludf.DUMMYFUNCTION("""COMPUTED_VALUE"""),"Idle Fidget - Ascend Right up pose Looking around")</f>
        <v>Idle Fidget - Ascend Right up pose Looking around</v>
      </c>
      <c r="E41" s="2"/>
    </row>
    <row r="42">
      <c r="A42" s="2"/>
      <c r="B42" s="8" t="str">
        <f>IFERROR(__xludf.DUMMYFUNCTION("""COMPUTED_VALUE"""),"LDR_O12_Ascd_RU_Fgt_v4")</f>
        <v>LDR_O12_Ascd_RU_Fgt_v4</v>
      </c>
      <c r="C42" s="9" t="str">
        <f>IFERROR(__xludf.DUMMYFUNCTION("""COMPUTED_VALUE"""),"-")</f>
        <v>-</v>
      </c>
      <c r="D42" s="11" t="str">
        <f>IFERROR(__xludf.DUMMYFUNCTION("""COMPUTED_VALUE"""),"Idle Fidget - Ascend Right up pose Looking around")</f>
        <v>Idle Fidget - Ascend Right up pose Looking around</v>
      </c>
      <c r="E42" s="2"/>
    </row>
    <row r="43">
      <c r="A43" s="2"/>
      <c r="B43" s="8" t="str">
        <f>IFERROR(__xludf.DUMMYFUNCTION("""COMPUTED_VALUE"""),"LDR_O12_Dscd_LU_Fgt_v1")</f>
        <v>LDR_O12_Dscd_LU_Fgt_v1</v>
      </c>
      <c r="C43" s="9" t="str">
        <f>IFERROR(__xludf.DUMMYFUNCTION("""COMPUTED_VALUE"""),"-")</f>
        <v>-</v>
      </c>
      <c r="D43" s="11" t="str">
        <f>IFERROR(__xludf.DUMMYFUNCTION("""COMPUTED_VALUE"""),"Idle Fidget - Descend Left up pose Looking around")</f>
        <v>Idle Fidget - Descend Left up pose Looking around</v>
      </c>
      <c r="E43" s="2"/>
    </row>
    <row r="44">
      <c r="A44" s="2"/>
      <c r="B44" s="8" t="str">
        <f>IFERROR(__xludf.DUMMYFUNCTION("""COMPUTED_VALUE"""),"LDR_O12_Dscd_LU_Fgt_v2")</f>
        <v>LDR_O12_Dscd_LU_Fgt_v2</v>
      </c>
      <c r="C44" s="9" t="str">
        <f>IFERROR(__xludf.DUMMYFUNCTION("""COMPUTED_VALUE"""),"-")</f>
        <v>-</v>
      </c>
      <c r="D44" s="11" t="str">
        <f>IFERROR(__xludf.DUMMYFUNCTION("""COMPUTED_VALUE"""),"Idle Fidget - Descend Left up pose Looking around")</f>
        <v>Idle Fidget - Descend Left up pose Looking around</v>
      </c>
      <c r="E44" s="2"/>
    </row>
    <row r="45">
      <c r="A45" s="2"/>
      <c r="B45" s="8" t="str">
        <f>IFERROR(__xludf.DUMMYFUNCTION("""COMPUTED_VALUE"""),"LDR_O12_Dscd_LU_Fgt_v3")</f>
        <v>LDR_O12_Dscd_LU_Fgt_v3</v>
      </c>
      <c r="C45" s="9" t="str">
        <f>IFERROR(__xludf.DUMMYFUNCTION("""COMPUTED_VALUE"""),"-")</f>
        <v>-</v>
      </c>
      <c r="D45" s="11" t="str">
        <f>IFERROR(__xludf.DUMMYFUNCTION("""COMPUTED_VALUE"""),"Idle Fidget - Descend Left up pose Stretching neck and shoulders")</f>
        <v>Idle Fidget - Descend Left up pose Stretching neck and shoulders</v>
      </c>
      <c r="E45" s="2"/>
    </row>
    <row r="46">
      <c r="A46" s="2"/>
      <c r="B46" s="8" t="str">
        <f>IFERROR(__xludf.DUMMYFUNCTION("""COMPUTED_VALUE"""),"LDR_O12_Dscd_LU_Fgt_v4")</f>
        <v>LDR_O12_Dscd_LU_Fgt_v4</v>
      </c>
      <c r="C46" s="9" t="str">
        <f>IFERROR(__xludf.DUMMYFUNCTION("""COMPUTED_VALUE"""),"-")</f>
        <v>-</v>
      </c>
      <c r="D46" s="11" t="str">
        <f>IFERROR(__xludf.DUMMYFUNCTION("""COMPUTED_VALUE"""),"Idle Fidget - Descend Left up pose Looking around")</f>
        <v>Idle Fidget - Descend Left up pose Looking around</v>
      </c>
      <c r="E46" s="2"/>
    </row>
    <row r="47">
      <c r="A47" s="2"/>
      <c r="B47" s="8" t="str">
        <f>IFERROR(__xludf.DUMMYFUNCTION("""COMPUTED_VALUE"""),"LDR_O12_Dscd_RU_Fgt_v1")</f>
        <v>LDR_O12_Dscd_RU_Fgt_v1</v>
      </c>
      <c r="C47" s="9" t="str">
        <f>IFERROR(__xludf.DUMMYFUNCTION("""COMPUTED_VALUE"""),"-")</f>
        <v>-</v>
      </c>
      <c r="D47" s="11" t="str">
        <f>IFERROR(__xludf.DUMMYFUNCTION("""COMPUTED_VALUE"""),"Idle Fidget - Descend Left up pose Looking around")</f>
        <v>Idle Fidget - Descend Left up pose Looking around</v>
      </c>
      <c r="E47" s="2"/>
    </row>
    <row r="48">
      <c r="A48" s="2"/>
      <c r="B48" s="8" t="str">
        <f>IFERROR(__xludf.DUMMYFUNCTION("""COMPUTED_VALUE"""),"LDR_O12_Dscd_RU_Fgt_v2")</f>
        <v>LDR_O12_Dscd_RU_Fgt_v2</v>
      </c>
      <c r="C48" s="9" t="str">
        <f>IFERROR(__xludf.DUMMYFUNCTION("""COMPUTED_VALUE"""),"-")</f>
        <v>-</v>
      </c>
      <c r="D48" s="11" t="str">
        <f>IFERROR(__xludf.DUMMYFUNCTION("""COMPUTED_VALUE"""),"Idle Fidget - Descend Left up pose Looking around")</f>
        <v>Idle Fidget - Descend Left up pose Looking around</v>
      </c>
      <c r="E48" s="2"/>
    </row>
    <row r="49">
      <c r="A49" s="2"/>
      <c r="B49" s="8" t="str">
        <f>IFERROR(__xludf.DUMMYFUNCTION("""COMPUTED_VALUE"""),"LDR_O12_Dscd_RU_Fgt_v3")</f>
        <v>LDR_O12_Dscd_RU_Fgt_v3</v>
      </c>
      <c r="C49" s="9" t="str">
        <f>IFERROR(__xludf.DUMMYFUNCTION("""COMPUTED_VALUE"""),"-")</f>
        <v>-</v>
      </c>
      <c r="D49" s="11" t="str">
        <f>IFERROR(__xludf.DUMMYFUNCTION("""COMPUTED_VALUE"""),"Idle Fidget - Descend Right up pose Stretching neck and shoulders")</f>
        <v>Idle Fidget - Descend Right up pose Stretching neck and shoulders</v>
      </c>
      <c r="E49" s="2"/>
    </row>
    <row r="50">
      <c r="A50" s="2"/>
      <c r="B50" s="8" t="str">
        <f>IFERROR(__xludf.DUMMYFUNCTION("""COMPUTED_VALUE"""),"LDR_O12_Dscd_RU_Fgt_v4")</f>
        <v>LDR_O12_Dscd_RU_Fgt_v4</v>
      </c>
      <c r="C50" s="9" t="str">
        <f>IFERROR(__xludf.DUMMYFUNCTION("""COMPUTED_VALUE"""),"-")</f>
        <v>-</v>
      </c>
      <c r="D50" s="11" t="str">
        <f>IFERROR(__xludf.DUMMYFUNCTION("""COMPUTED_VALUE"""),"Idle Fidget - Descend Left up pose Looking around")</f>
        <v>Idle Fidget - Descend Left up pose Looking around</v>
      </c>
      <c r="E50" s="2"/>
    </row>
    <row r="51">
      <c r="A51" s="2"/>
      <c r="B51" s="8"/>
      <c r="C51" s="9"/>
      <c r="D51" s="11"/>
      <c r="E51" s="2"/>
    </row>
    <row r="52">
      <c r="A52" s="2"/>
      <c r="B52" s="10" t="str">
        <f>IFERROR(__xludf.DUMMYFUNCTION("""COMPUTED_VALUE""")," - Mount / Dismount")</f>
        <v> - Mount / Dismount</v>
      </c>
      <c r="C52" s="7"/>
      <c r="D52" s="6"/>
      <c r="E52" s="2"/>
    </row>
    <row r="53">
      <c r="A53" s="2"/>
      <c r="B53" s="8" t="str">
        <f>IFERROR(__xludf.DUMMYFUNCTION("""COMPUTED_VALUE"""),"LDR_O12_Ascd_LU_To_Std_Rlx")</f>
        <v>LDR_O12_Ascd_LU_To_Std_Rlx</v>
      </c>
      <c r="C53" s="9" t="str">
        <f>IFERROR(__xludf.DUMMYFUNCTION("""COMPUTED_VALUE"""),"-")</f>
        <v>-</v>
      </c>
      <c r="D53" s="8" t="str">
        <f>IFERROR(__xludf.DUMMYFUNCTION("""COMPUTED_VALUE"""),"Transition - Ascending Left foot up to dismount Stand above")</f>
        <v>Transition - Ascending Left foot up to dismount Stand above</v>
      </c>
      <c r="E53" s="2"/>
    </row>
    <row r="54">
      <c r="A54" s="2"/>
      <c r="B54" s="8" t="str">
        <f>IFERROR(__xludf.DUMMYFUNCTION("""COMPUTED_VALUE"""),"LDR_O12_Ascd_RU_To_Std_Rlx")</f>
        <v>LDR_O12_Ascd_RU_To_Std_Rlx</v>
      </c>
      <c r="C54" s="9" t="str">
        <f>IFERROR(__xludf.DUMMYFUNCTION("""COMPUTED_VALUE"""),"-")</f>
        <v>-</v>
      </c>
      <c r="D54" s="8" t="str">
        <f>IFERROR(__xludf.DUMMYFUNCTION("""COMPUTED_VALUE"""),"Transition - Ascending Right foot up to dismount Stand above")</f>
        <v>Transition - Ascending Right foot up to dismount Stand above</v>
      </c>
      <c r="E54" s="2"/>
    </row>
    <row r="55">
      <c r="A55" s="2"/>
      <c r="B55" s="8" t="str">
        <f>IFERROR(__xludf.DUMMYFUNCTION("""COMPUTED_VALUE"""),"LDR_O12_Dscd_LU_To_Std_Rlx")</f>
        <v>LDR_O12_Dscd_LU_To_Std_Rlx</v>
      </c>
      <c r="C55" s="9" t="str">
        <f>IFERROR(__xludf.DUMMYFUNCTION("""COMPUTED_VALUE"""),"-")</f>
        <v>-</v>
      </c>
      <c r="D55" s="8" t="str">
        <f>IFERROR(__xludf.DUMMYFUNCTION("""COMPUTED_VALUE"""),"Transition - Descending Left foot up to dismount Stand below")</f>
        <v>Transition - Descending Left foot up to dismount Stand below</v>
      </c>
      <c r="E55" s="2"/>
    </row>
    <row r="56">
      <c r="A56" s="2"/>
      <c r="B56" s="8" t="str">
        <f>IFERROR(__xludf.DUMMYFUNCTION("""COMPUTED_VALUE"""),"LDR_O12_Dscd_RU_To_Std_Rlx")</f>
        <v>LDR_O12_Dscd_RU_To_Std_Rlx</v>
      </c>
      <c r="C56" s="9" t="str">
        <f>IFERROR(__xludf.DUMMYFUNCTION("""COMPUTED_VALUE"""),"-")</f>
        <v>-</v>
      </c>
      <c r="D56" s="8" t="str">
        <f>IFERROR(__xludf.DUMMYFUNCTION("""COMPUTED_VALUE"""),"Transition - Descending Right foot up to dismount Stand below")</f>
        <v>Transition - Descending Right foot up to dismount Stand below</v>
      </c>
      <c r="E56" s="2"/>
    </row>
    <row r="57">
      <c r="A57" s="2"/>
      <c r="B57" s="8" t="str">
        <f>IFERROR(__xludf.DUMMYFUNCTION("""COMPUTED_VALUE"""),"LDR_O12_Jog_LU_Jmp_To_Ascd_LU")</f>
        <v>LDR_O12_Jog_LU_Jmp_To_Ascd_LU</v>
      </c>
      <c r="C57" s="9" t="str">
        <f>IFERROR(__xludf.DUMMYFUNCTION("""COMPUTED_VALUE"""),"-")</f>
        <v>-</v>
      </c>
      <c r="D57" s="11" t="str">
        <f>IFERROR(__xludf.DUMMYFUNCTION("""COMPUTED_VALUE"""),"Transition - Jog Left foot up Jump to Ascend pose Left foot up")</f>
        <v>Transition - Jog Left foot up Jump to Ascend pose Left foot up</v>
      </c>
      <c r="E57" s="2"/>
    </row>
    <row r="58">
      <c r="A58" s="2"/>
      <c r="B58" s="8" t="str">
        <f>IFERROR(__xludf.DUMMYFUNCTION("""COMPUTED_VALUE"""),"LDR_O12_Jog_LU_Jmp_To_Ascd_LU_Hi_Long")</f>
        <v>LDR_O12_Jog_LU_Jmp_To_Ascd_LU_Hi_Long</v>
      </c>
      <c r="C58" s="9" t="str">
        <f>IFERROR(__xludf.DUMMYFUNCTION("""COMPUTED_VALUE"""),"-")</f>
        <v>-</v>
      </c>
      <c r="D58" s="11" t="str">
        <f>IFERROR(__xludf.DUMMYFUNCTION("""COMPUTED_VALUE"""),"Transition - Long Jog Left foot up Jump High to Ascend pose Left foot up")</f>
        <v>Transition - Long Jog Left foot up Jump High to Ascend pose Left foot up</v>
      </c>
      <c r="E58" s="2"/>
    </row>
    <row r="59">
      <c r="A59" s="2"/>
      <c r="B59" s="8" t="str">
        <f>IFERROR(__xludf.DUMMYFUNCTION("""COMPUTED_VALUE"""),"LDR_O12_Jog_LU_Jmp_To_Ascd_RU_Hi")</f>
        <v>LDR_O12_Jog_LU_Jmp_To_Ascd_RU_Hi</v>
      </c>
      <c r="C59" s="9" t="str">
        <f>IFERROR(__xludf.DUMMYFUNCTION("""COMPUTED_VALUE"""),"-")</f>
        <v>-</v>
      </c>
      <c r="D59" s="11" t="str">
        <f>IFERROR(__xludf.DUMMYFUNCTION("""COMPUTED_VALUE"""),"Transition - Jog Left foot up Jump High to Ascend pose Right foot up")</f>
        <v>Transition - Jog Left foot up Jump High to Ascend pose Right foot up</v>
      </c>
      <c r="E59" s="2"/>
    </row>
    <row r="60">
      <c r="A60" s="2"/>
      <c r="B60" s="8" t="str">
        <f>IFERROR(__xludf.DUMMYFUNCTION("""COMPUTED_VALUE"""),"LDR_O12_Jog_LU_Jmp_To_Ascd_RU_Long")</f>
        <v>LDR_O12_Jog_LU_Jmp_To_Ascd_RU_Long</v>
      </c>
      <c r="C60" s="9" t="str">
        <f>IFERROR(__xludf.DUMMYFUNCTION("""COMPUTED_VALUE"""),"-")</f>
        <v>-</v>
      </c>
      <c r="D60" s="11" t="str">
        <f>IFERROR(__xludf.DUMMYFUNCTION("""COMPUTED_VALUE"""),"Transition - Long Jog Left foot up Jump to Ascend pose Right foot up")</f>
        <v>Transition - Long Jog Left foot up Jump to Ascend pose Right foot up</v>
      </c>
      <c r="E60" s="2"/>
    </row>
    <row r="61">
      <c r="A61" s="2"/>
      <c r="B61" s="8" t="str">
        <f>IFERROR(__xludf.DUMMYFUNCTION("""COMPUTED_VALUE"""),"LDR_O12_Jog_RU_Jmp_To_Ascd_LU_Hi")</f>
        <v>LDR_O12_Jog_RU_Jmp_To_Ascd_LU_Hi</v>
      </c>
      <c r="C61" s="9" t="str">
        <f>IFERROR(__xludf.DUMMYFUNCTION("""COMPUTED_VALUE"""),"-")</f>
        <v>-</v>
      </c>
      <c r="D61" s="11" t="str">
        <f>IFERROR(__xludf.DUMMYFUNCTION("""COMPUTED_VALUE"""),"Transition - Jog Right foot up Jump High to Ascend pose Left foot up")</f>
        <v>Transition - Jog Right foot up Jump High to Ascend pose Left foot up</v>
      </c>
      <c r="E61" s="2"/>
    </row>
    <row r="62">
      <c r="A62" s="2"/>
      <c r="B62" s="8" t="str">
        <f>IFERROR(__xludf.DUMMYFUNCTION("""COMPUTED_VALUE"""),"LDR_O12_Jog_RU_Jmp_To_Ascd_LU_Long")</f>
        <v>LDR_O12_Jog_RU_Jmp_To_Ascd_LU_Long</v>
      </c>
      <c r="C62" s="9" t="str">
        <f>IFERROR(__xludf.DUMMYFUNCTION("""COMPUTED_VALUE"""),"-")</f>
        <v>-</v>
      </c>
      <c r="D62" s="11" t="str">
        <f>IFERROR(__xludf.DUMMYFUNCTION("""COMPUTED_VALUE"""),"Transition - Long Jog Right foot up Jump to Ascend pose Left foot up")</f>
        <v>Transition - Long Jog Right foot up Jump to Ascend pose Left foot up</v>
      </c>
      <c r="E62" s="2"/>
    </row>
    <row r="63">
      <c r="A63" s="2"/>
      <c r="B63" s="8" t="str">
        <f>IFERROR(__xludf.DUMMYFUNCTION("""COMPUTED_VALUE"""),"LDR_O12_Jog_RU_Jmp_To_Ascd_RU")</f>
        <v>LDR_O12_Jog_RU_Jmp_To_Ascd_RU</v>
      </c>
      <c r="C63" s="9" t="str">
        <f>IFERROR(__xludf.DUMMYFUNCTION("""COMPUTED_VALUE"""),"-")</f>
        <v>-</v>
      </c>
      <c r="D63" s="11" t="str">
        <f>IFERROR(__xludf.DUMMYFUNCTION("""COMPUTED_VALUE"""),"Transition - Jog Right foot up Jump to Ascend pose Right foot up")</f>
        <v>Transition - Jog Right foot up Jump to Ascend pose Right foot up</v>
      </c>
      <c r="E63" s="2"/>
    </row>
    <row r="64">
      <c r="A64" s="2"/>
      <c r="B64" s="8" t="str">
        <f>IFERROR(__xludf.DUMMYFUNCTION("""COMPUTED_VALUE"""),"LDR_O12_Jog_RU_Jmp_To_Ascd_RU_Hi_Long")</f>
        <v>LDR_O12_Jog_RU_Jmp_To_Ascd_RU_Hi_Long</v>
      </c>
      <c r="C64" s="9" t="str">
        <f>IFERROR(__xludf.DUMMYFUNCTION("""COMPUTED_VALUE"""),"-")</f>
        <v>-</v>
      </c>
      <c r="D64" s="11" t="str">
        <f>IFERROR(__xludf.DUMMYFUNCTION("""COMPUTED_VALUE"""),"Transition - Long Jog Right foot up Jump High to Ascend pose Right foot up")</f>
        <v>Transition - Long Jog Right foot up Jump High to Ascend pose Right foot up</v>
      </c>
      <c r="E64" s="2"/>
    </row>
    <row r="65">
      <c r="A65" s="2"/>
      <c r="B65" s="8" t="str">
        <f>IFERROR(__xludf.DUMMYFUNCTION("""COMPUTED_VALUE"""),"LDR_O12_LU_Drp_Off_To_Std_Rlx")</f>
        <v>LDR_O12_LU_Drp_Off_To_Std_Rlx</v>
      </c>
      <c r="C65" s="9" t="str">
        <f>IFERROR(__xludf.DUMMYFUNCTION("""COMPUTED_VALUE"""),"-")</f>
        <v>-</v>
      </c>
      <c r="D65" s="11" t="str">
        <f>IFERROR(__xludf.DUMMYFUNCTION("""COMPUTED_VALUE"""),"Transition - Drop Down from Left foot up to Stand below")</f>
        <v>Transition - Drop Down from Left foot up to Stand below</v>
      </c>
      <c r="E65" s="2"/>
    </row>
    <row r="66">
      <c r="A66" s="2"/>
      <c r="B66" s="8" t="str">
        <f>IFERROR(__xludf.DUMMYFUNCTION("""COMPUTED_VALUE"""),"LDR_O12_LU_Jmp_Off_180_To_Std_Rlx")</f>
        <v>LDR_O12_LU_Jmp_Off_180_To_Std_Rlx</v>
      </c>
      <c r="C66" s="9" t="str">
        <f>IFERROR(__xludf.DUMMYFUNCTION("""COMPUTED_VALUE"""),"-")</f>
        <v>-</v>
      </c>
      <c r="D66" s="11" t="str">
        <f>IFERROR(__xludf.DUMMYFUNCTION("""COMPUTED_VALUE"""),"Transition - Push off from Left foot up and turn 180 to Stand below")</f>
        <v>Transition - Push off from Left foot up and turn 180 to Stand below</v>
      </c>
      <c r="E66" s="2"/>
    </row>
    <row r="67">
      <c r="A67" s="2"/>
      <c r="B67" s="8" t="str">
        <f>IFERROR(__xludf.DUMMYFUNCTION("""COMPUTED_VALUE"""),"LDR_O12_LU_Jmp_Off_To_Std_Rlx")</f>
        <v>LDR_O12_LU_Jmp_Off_To_Std_Rlx</v>
      </c>
      <c r="C67" s="9" t="str">
        <f>IFERROR(__xludf.DUMMYFUNCTION("""COMPUTED_VALUE"""),"-")</f>
        <v>-</v>
      </c>
      <c r="D67" s="11" t="str">
        <f>IFERROR(__xludf.DUMMYFUNCTION("""COMPUTED_VALUE"""),"Transition - Push off from Left foot up to Stand below")</f>
        <v>Transition - Push off from Left foot up to Stand below</v>
      </c>
      <c r="E67" s="2"/>
    </row>
    <row r="68">
      <c r="A68" s="2"/>
      <c r="B68" s="8" t="str">
        <f>IFERROR(__xludf.DUMMYFUNCTION("""COMPUTED_VALUE"""),"LDR_O12_RU_Drp_Off_To_Std_Rlx")</f>
        <v>LDR_O12_RU_Drp_Off_To_Std_Rlx</v>
      </c>
      <c r="C68" s="9" t="str">
        <f>IFERROR(__xludf.DUMMYFUNCTION("""COMPUTED_VALUE"""),"-")</f>
        <v>-</v>
      </c>
      <c r="D68" s="11" t="str">
        <f>IFERROR(__xludf.DUMMYFUNCTION("""COMPUTED_VALUE"""),"Transition - Drop Down from Right foot up to Stand below")</f>
        <v>Transition - Drop Down from Right foot up to Stand below</v>
      </c>
      <c r="E68" s="2"/>
    </row>
    <row r="69">
      <c r="A69" s="2"/>
      <c r="B69" s="8" t="str">
        <f>IFERROR(__xludf.DUMMYFUNCTION("""COMPUTED_VALUE"""),"LDR_O12_RU_Jmp_Off_180_To_Std_Rlx")</f>
        <v>LDR_O12_RU_Jmp_Off_180_To_Std_Rlx</v>
      </c>
      <c r="C69" s="9" t="str">
        <f>IFERROR(__xludf.DUMMYFUNCTION("""COMPUTED_VALUE"""),"-")</f>
        <v>-</v>
      </c>
      <c r="D69" s="11" t="str">
        <f>IFERROR(__xludf.DUMMYFUNCTION("""COMPUTED_VALUE"""),"Transition - Push off from Right foot up and turn 180 to Stand below")</f>
        <v>Transition - Push off from Right foot up and turn 180 to Stand below</v>
      </c>
      <c r="E69" s="2"/>
    </row>
    <row r="70">
      <c r="A70" s="2"/>
      <c r="B70" s="8" t="str">
        <f>IFERROR(__xludf.DUMMYFUNCTION("""COMPUTED_VALUE"""),"LDR_O12_RU_Jmp_Off_To_Std_Rlx")</f>
        <v>LDR_O12_RU_Jmp_Off_To_Std_Rlx</v>
      </c>
      <c r="C70" s="9" t="str">
        <f>IFERROR(__xludf.DUMMYFUNCTION("""COMPUTED_VALUE"""),"-")</f>
        <v>-</v>
      </c>
      <c r="D70" s="11" t="str">
        <f>IFERROR(__xludf.DUMMYFUNCTION("""COMPUTED_VALUE"""),"Transition - Push off from Right foot up to Stand below")</f>
        <v>Transition - Push off from Right foot up to Stand below</v>
      </c>
      <c r="E70" s="2"/>
    </row>
    <row r="71">
      <c r="A71" s="2"/>
      <c r="B71" s="8" t="str">
        <f>IFERROR(__xludf.DUMMYFUNCTION("""COMPUTED_VALUE"""),"LDR_O12_Std_Rlx_Rev_To_Dscd_LU")</f>
        <v>LDR_O12_Std_Rlx_Rev_To_Dscd_LU</v>
      </c>
      <c r="C71" s="9" t="str">
        <f>IFERROR(__xludf.DUMMYFUNCTION("""COMPUTED_VALUE"""),"-")</f>
        <v>-</v>
      </c>
      <c r="D71" s="11" t="str">
        <f>IFERROR(__xludf.DUMMYFUNCTION("""COMPUTED_VALUE"""),"Transition - Stand turn 180 to mount ladder Descend Left up pose")</f>
        <v>Transition - Stand turn 180 to mount ladder Descend Left up pose</v>
      </c>
      <c r="E71" s="2"/>
    </row>
    <row r="72">
      <c r="A72" s="2"/>
      <c r="B72" s="8" t="str">
        <f>IFERROR(__xludf.DUMMYFUNCTION("""COMPUTED_VALUE"""),"LDR_O12_Std_Rlx_Rev_To_Dscd_RU")</f>
        <v>LDR_O12_Std_Rlx_Rev_To_Dscd_RU</v>
      </c>
      <c r="C72" s="9" t="str">
        <f>IFERROR(__xludf.DUMMYFUNCTION("""COMPUTED_VALUE"""),"-")</f>
        <v>-</v>
      </c>
      <c r="D72" s="11" t="str">
        <f>IFERROR(__xludf.DUMMYFUNCTION("""COMPUTED_VALUE"""),"Transition - Stand turn 180 to mount ladder Descend Right up pose")</f>
        <v>Transition - Stand turn 180 to mount ladder Descend Right up pose</v>
      </c>
      <c r="E72" s="2"/>
    </row>
    <row r="73">
      <c r="A73" s="2"/>
      <c r="B73" s="8" t="str">
        <f>IFERROR(__xludf.DUMMYFUNCTION("""COMPUTED_VALUE"""),"LDR_O12_Std_Rlx_To_Ascd_LU")</f>
        <v>LDR_O12_Std_Rlx_To_Ascd_LU</v>
      </c>
      <c r="C73" s="9" t="str">
        <f>IFERROR(__xludf.DUMMYFUNCTION("""COMPUTED_VALUE"""),"-")</f>
        <v>-</v>
      </c>
      <c r="D73" s="11" t="str">
        <f>IFERROR(__xludf.DUMMYFUNCTION("""COMPUTED_VALUE"""),"Transition - Stand to mount ladder Ascend Left up pose")</f>
        <v>Transition - Stand to mount ladder Ascend Left up pose</v>
      </c>
      <c r="E73" s="2"/>
    </row>
    <row r="74">
      <c r="A74" s="2"/>
      <c r="B74" s="8" t="str">
        <f>IFERROR(__xludf.DUMMYFUNCTION("""COMPUTED_VALUE"""),"LDR_O12_Std_Rlx_To_Ascd_RU")</f>
        <v>LDR_O12_Std_Rlx_To_Ascd_RU</v>
      </c>
      <c r="C74" s="9" t="str">
        <f>IFERROR(__xludf.DUMMYFUNCTION("""COMPUTED_VALUE"""),"-")</f>
        <v>-</v>
      </c>
      <c r="D74" s="11" t="str">
        <f>IFERROR(__xludf.DUMMYFUNCTION("""COMPUTED_VALUE"""),"Transition - Stand to mount ladder Ascend Right up pose")</f>
        <v>Transition - Stand to mount ladder Ascend Right up pose</v>
      </c>
      <c r="E74" s="2"/>
    </row>
    <row r="75">
      <c r="A75" s="2"/>
      <c r="B75" s="8" t="str">
        <f>IFERROR(__xludf.DUMMYFUNCTION("""COMPUTED_VALUE"""),"LDR_O12_Std_Rlx_To_Dscd_LU")</f>
        <v>LDR_O12_Std_Rlx_To_Dscd_LU</v>
      </c>
      <c r="C75" s="9" t="str">
        <f>IFERROR(__xludf.DUMMYFUNCTION("""COMPUTED_VALUE"""),"-")</f>
        <v>-</v>
      </c>
      <c r="D75" s="11" t="str">
        <f>IFERROR(__xludf.DUMMYFUNCTION("""COMPUTED_VALUE"""),"Transition - Stand to mount ladder Descend Left up pose")</f>
        <v>Transition - Stand to mount ladder Descend Left up pose</v>
      </c>
      <c r="E75" s="2"/>
    </row>
    <row r="76">
      <c r="A76" s="2"/>
      <c r="B76" s="8" t="str">
        <f>IFERROR(__xludf.DUMMYFUNCTION("""COMPUTED_VALUE"""),"LDR_O12_Std_Rlx_To_Dscd_RU")</f>
        <v>LDR_O12_Std_Rlx_To_Dscd_RU</v>
      </c>
      <c r="C76" s="9" t="str">
        <f>IFERROR(__xludf.DUMMYFUNCTION("""COMPUTED_VALUE"""),"-")</f>
        <v>-</v>
      </c>
      <c r="D76" s="11" t="str">
        <f>IFERROR(__xludf.DUMMYFUNCTION("""COMPUTED_VALUE"""),"Transition - Stand to mount ladder Descend Right up pose")</f>
        <v>Transition - Stand to mount ladder Descend Right up pose</v>
      </c>
      <c r="E76" s="2"/>
    </row>
    <row r="77">
      <c r="A77" s="2"/>
      <c r="B77" s="12"/>
      <c r="C77" s="12"/>
      <c r="D77" s="12"/>
      <c r="E77" s="2"/>
    </row>
    <row r="78">
      <c r="A78" s="2"/>
      <c r="B78" s="6" t="str">
        <f>IFERROR(__xludf.DUMMYFUNCTION("""COMPUTED_VALUE"""),"ISO 400MM RISE")</f>
        <v>ISO 400MM RISE</v>
      </c>
      <c r="C78" s="7"/>
      <c r="D78" s="6"/>
      <c r="E78" s="2"/>
    </row>
    <row r="79">
      <c r="A79" s="2"/>
      <c r="B79" s="10" t="str">
        <f>IFERROR(__xludf.DUMMYFUNCTION("""COMPUTED_VALUE""")," - Ascending / Descending / Idles")</f>
        <v> - Ascending / Descending / Idles</v>
      </c>
      <c r="C79" s="7"/>
      <c r="D79" s="6"/>
      <c r="E79" s="2"/>
    </row>
    <row r="80">
      <c r="A80" s="2"/>
      <c r="B80" s="8" t="str">
        <f>IFERROR(__xludf.DUMMYFUNCTION("""COMPUTED_VALUE"""),"LDR_I400_Ascd_LU_Idle")</f>
        <v>LDR_I400_Ascd_LU_Idle</v>
      </c>
      <c r="C80" s="9" t="str">
        <f>IFERROR(__xludf.DUMMYFUNCTION("""COMPUTED_VALUE"""),"-")</f>
        <v>-</v>
      </c>
      <c r="D80" s="8" t="str">
        <f>IFERROR(__xludf.DUMMYFUNCTION("""COMPUTED_VALUE"""),"Ascending Idle - Left foot up")</f>
        <v>Ascending Idle - Left foot up</v>
      </c>
      <c r="E80" s="2"/>
    </row>
    <row r="81">
      <c r="A81" s="2"/>
      <c r="B81" s="8" t="str">
        <f>IFERROR(__xludf.DUMMYFUNCTION("""COMPUTED_VALUE"""),"LDR_I400_Ascd_LU_Loop")</f>
        <v>LDR_I400_Ascd_LU_Loop</v>
      </c>
      <c r="C81" s="9" t="str">
        <f>IFERROR(__xludf.DUMMYFUNCTION("""COMPUTED_VALUE"""),"-")</f>
        <v>-</v>
      </c>
      <c r="D81" s="8" t="str">
        <f>IFERROR(__xludf.DUMMYFUNCTION("""COMPUTED_VALUE"""),"Ascending Loop - starting Left foot up")</f>
        <v>Ascending Loop - starting Left foot up</v>
      </c>
      <c r="E81" s="2"/>
    </row>
    <row r="82">
      <c r="A82" s="2"/>
      <c r="B82" s="8" t="str">
        <f>IFERROR(__xludf.DUMMYFUNCTION("""COMPUTED_VALUE"""),"LDR_I400_Ascd_LU_Stop")</f>
        <v>LDR_I400_Ascd_LU_Stop</v>
      </c>
      <c r="C82" s="9" t="str">
        <f>IFERROR(__xludf.DUMMYFUNCTION("""COMPUTED_VALUE"""),"-")</f>
        <v>-</v>
      </c>
      <c r="D82" s="8" t="str">
        <f>IFERROR(__xludf.DUMMYFUNCTION("""COMPUTED_VALUE"""),"Transition - STOP Ascending with Left foot up")</f>
        <v>Transition - STOP Ascending with Left foot up</v>
      </c>
      <c r="E82" s="2"/>
    </row>
    <row r="83">
      <c r="A83" s="2"/>
      <c r="B83" s="8" t="str">
        <f>IFERROR(__xludf.DUMMYFUNCTION("""COMPUTED_VALUE"""),"LDR_I400_Ascd_RU_Idle")</f>
        <v>LDR_I400_Ascd_RU_Idle</v>
      </c>
      <c r="C83" s="9" t="str">
        <f>IFERROR(__xludf.DUMMYFUNCTION("""COMPUTED_VALUE"""),"-")</f>
        <v>-</v>
      </c>
      <c r="D83" s="8" t="str">
        <f>IFERROR(__xludf.DUMMYFUNCTION("""COMPUTED_VALUE"""),"Ascending Idle - Right foot up")</f>
        <v>Ascending Idle - Right foot up</v>
      </c>
      <c r="E83" s="2"/>
    </row>
    <row r="84">
      <c r="A84" s="2"/>
      <c r="B84" s="8" t="str">
        <f>IFERROR(__xludf.DUMMYFUNCTION("""COMPUTED_VALUE"""),"LDR_I400_Ascd_RU_Loop")</f>
        <v>LDR_I400_Ascd_RU_Loop</v>
      </c>
      <c r="C84" s="9" t="str">
        <f>IFERROR(__xludf.DUMMYFUNCTION("""COMPUTED_VALUE"""),"-")</f>
        <v>-</v>
      </c>
      <c r="D84" s="8" t="str">
        <f>IFERROR(__xludf.DUMMYFUNCTION("""COMPUTED_VALUE"""),"Ascending Loop - starting Right foot up")</f>
        <v>Ascending Loop - starting Right foot up</v>
      </c>
      <c r="E84" s="2"/>
    </row>
    <row r="85">
      <c r="A85" s="2"/>
      <c r="B85" s="8" t="str">
        <f>IFERROR(__xludf.DUMMYFUNCTION("""COMPUTED_VALUE"""),"LDR_I400_Ascd_RU_Stop")</f>
        <v>LDR_I400_Ascd_RU_Stop</v>
      </c>
      <c r="C85" s="9" t="str">
        <f>IFERROR(__xludf.DUMMYFUNCTION("""COMPUTED_VALUE"""),"-")</f>
        <v>-</v>
      </c>
      <c r="D85" s="8" t="str">
        <f>IFERROR(__xludf.DUMMYFUNCTION("""COMPUTED_VALUE"""),"Transition - STOP Ascending with Right foot up")</f>
        <v>Transition - STOP Ascending with Right foot up</v>
      </c>
      <c r="E85" s="2"/>
    </row>
    <row r="86">
      <c r="A86" s="2"/>
      <c r="B86" s="8" t="str">
        <f>IFERROR(__xludf.DUMMYFUNCTION("""COMPUTED_VALUE"""),"LDR_I400_Ascd_To_Dscd_LU_Pose")</f>
        <v>LDR_I400_Ascd_To_Dscd_LU_Pose</v>
      </c>
      <c r="C86" s="9" t="str">
        <f>IFERROR(__xludf.DUMMYFUNCTION("""COMPUTED_VALUE"""),"-")</f>
        <v>-</v>
      </c>
      <c r="D86" s="8" t="str">
        <f>IFERROR(__xludf.DUMMYFUNCTION("""COMPUTED_VALUE"""),"Transition - Slowly from Ascend to Descend Pose with Left foot up")</f>
        <v>Transition - Slowly from Ascend to Descend Pose with Left foot up</v>
      </c>
      <c r="E86" s="2"/>
    </row>
    <row r="87">
      <c r="A87" s="2"/>
      <c r="B87" s="8" t="str">
        <f>IFERROR(__xludf.DUMMYFUNCTION("""COMPUTED_VALUE"""),"LDR_I400_Ascd_To_Dscd_LU_Start")</f>
        <v>LDR_I400_Ascd_To_Dscd_LU_Start</v>
      </c>
      <c r="C87" s="9" t="str">
        <f>IFERROR(__xludf.DUMMYFUNCTION("""COMPUTED_VALUE"""),"-")</f>
        <v>-</v>
      </c>
      <c r="D87" s="8" t="str">
        <f>IFERROR(__xludf.DUMMYFUNCTION("""COMPUTED_VALUE"""),"Transition - START DESCENT Left foot up, Ascend Pose to Descend Pose")</f>
        <v>Transition - START DESCENT Left foot up, Ascend Pose to Descend Pose</v>
      </c>
      <c r="E87" s="2"/>
    </row>
    <row r="88">
      <c r="A88" s="2"/>
      <c r="B88" s="8" t="str">
        <f>IFERROR(__xludf.DUMMYFUNCTION("""COMPUTED_VALUE"""),"LDR_I400_Ascd_To_Dscd_RU_Pose")</f>
        <v>LDR_I400_Ascd_To_Dscd_RU_Pose</v>
      </c>
      <c r="C88" s="9" t="str">
        <f>IFERROR(__xludf.DUMMYFUNCTION("""COMPUTED_VALUE"""),"-")</f>
        <v>-</v>
      </c>
      <c r="D88" s="8" t="str">
        <f>IFERROR(__xludf.DUMMYFUNCTION("""COMPUTED_VALUE"""),"Transition - Slowly from Ascend to Descend Pose with Right foot up")</f>
        <v>Transition - Slowly from Ascend to Descend Pose with Right foot up</v>
      </c>
      <c r="E88" s="2"/>
    </row>
    <row r="89">
      <c r="A89" s="2"/>
      <c r="B89" s="8" t="str">
        <f>IFERROR(__xludf.DUMMYFUNCTION("""COMPUTED_VALUE"""),"LDR_I400_Ascd_To_Dscd_RU_Start")</f>
        <v>LDR_I400_Ascd_To_Dscd_RU_Start</v>
      </c>
      <c r="C89" s="9" t="str">
        <f>IFERROR(__xludf.DUMMYFUNCTION("""COMPUTED_VALUE"""),"-")</f>
        <v>-</v>
      </c>
      <c r="D89" s="8" t="str">
        <f>IFERROR(__xludf.DUMMYFUNCTION("""COMPUTED_VALUE"""),"Transition - START DESCENT Right foot up, Ascend Pose to Descend Pose")</f>
        <v>Transition - START DESCENT Right foot up, Ascend Pose to Descend Pose</v>
      </c>
      <c r="E89" s="2"/>
    </row>
    <row r="90">
      <c r="A90" s="2"/>
      <c r="B90" s="8" t="str">
        <f>IFERROR(__xludf.DUMMYFUNCTION("""COMPUTED_VALUE"""),"LDR_I400_Dscd_LU_Idle")</f>
        <v>LDR_I400_Dscd_LU_Idle</v>
      </c>
      <c r="C90" s="9" t="str">
        <f>IFERROR(__xludf.DUMMYFUNCTION("""COMPUTED_VALUE"""),"-")</f>
        <v>-</v>
      </c>
      <c r="D90" s="8" t="str">
        <f>IFERROR(__xludf.DUMMYFUNCTION("""COMPUTED_VALUE"""),"Descending Idle - Left foot up")</f>
        <v>Descending Idle - Left foot up</v>
      </c>
      <c r="E90" s="2"/>
    </row>
    <row r="91">
      <c r="A91" s="2"/>
      <c r="B91" s="8" t="str">
        <f>IFERROR(__xludf.DUMMYFUNCTION("""COMPUTED_VALUE"""),"LDR_I400_Dscd_LU_Loop")</f>
        <v>LDR_I400_Dscd_LU_Loop</v>
      </c>
      <c r="C91" s="9" t="str">
        <f>IFERROR(__xludf.DUMMYFUNCTION("""COMPUTED_VALUE"""),"-")</f>
        <v>-</v>
      </c>
      <c r="D91" s="8" t="str">
        <f>IFERROR(__xludf.DUMMYFUNCTION("""COMPUTED_VALUE"""),"Descending Loop - starting Left foot up")</f>
        <v>Descending Loop - starting Left foot up</v>
      </c>
      <c r="E91" s="2"/>
    </row>
    <row r="92">
      <c r="A92" s="2"/>
      <c r="B92" s="8" t="str">
        <f>IFERROR(__xludf.DUMMYFUNCTION("""COMPUTED_VALUE"""),"LDR_I400_Dscd_LU_Stop")</f>
        <v>LDR_I400_Dscd_LU_Stop</v>
      </c>
      <c r="C92" s="9" t="str">
        <f>IFERROR(__xludf.DUMMYFUNCTION("""COMPUTED_VALUE"""),"-")</f>
        <v>-</v>
      </c>
      <c r="D92" s="8" t="str">
        <f>IFERROR(__xludf.DUMMYFUNCTION("""COMPUTED_VALUE"""),"Transition - STOP Descending with Left foot up")</f>
        <v>Transition - STOP Descending with Left foot up</v>
      </c>
      <c r="E92" s="2"/>
    </row>
    <row r="93">
      <c r="A93" s="2"/>
      <c r="B93" s="8" t="str">
        <f>IFERROR(__xludf.DUMMYFUNCTION("""COMPUTED_VALUE"""),"LDR_I400_Dscd_RU_Idle")</f>
        <v>LDR_I400_Dscd_RU_Idle</v>
      </c>
      <c r="C93" s="9" t="str">
        <f>IFERROR(__xludf.DUMMYFUNCTION("""COMPUTED_VALUE"""),"-")</f>
        <v>-</v>
      </c>
      <c r="D93" s="8" t="str">
        <f>IFERROR(__xludf.DUMMYFUNCTION("""COMPUTED_VALUE"""),"Descending Idle - Right foot up")</f>
        <v>Descending Idle - Right foot up</v>
      </c>
      <c r="E93" s="2"/>
    </row>
    <row r="94">
      <c r="A94" s="2"/>
      <c r="B94" s="8" t="str">
        <f>IFERROR(__xludf.DUMMYFUNCTION("""COMPUTED_VALUE"""),"LDR_I400_Dscd_RU_Loop")</f>
        <v>LDR_I400_Dscd_RU_Loop</v>
      </c>
      <c r="C94" s="9" t="str">
        <f>IFERROR(__xludf.DUMMYFUNCTION("""COMPUTED_VALUE"""),"-")</f>
        <v>-</v>
      </c>
      <c r="D94" s="8" t="str">
        <f>IFERROR(__xludf.DUMMYFUNCTION("""COMPUTED_VALUE"""),"Descending Loop - starting Right foot up")</f>
        <v>Descending Loop - starting Right foot up</v>
      </c>
      <c r="E94" s="2"/>
    </row>
    <row r="95">
      <c r="A95" s="2"/>
      <c r="B95" s="8" t="str">
        <f>IFERROR(__xludf.DUMMYFUNCTION("""COMPUTED_VALUE"""),"LDR_I400_Dscd_RU_Stop")</f>
        <v>LDR_I400_Dscd_RU_Stop</v>
      </c>
      <c r="C95" s="9" t="str">
        <f>IFERROR(__xludf.DUMMYFUNCTION("""COMPUTED_VALUE"""),"-")</f>
        <v>-</v>
      </c>
      <c r="D95" s="8" t="str">
        <f>IFERROR(__xludf.DUMMYFUNCTION("""COMPUTED_VALUE"""),"Transition - STOP Descending with Right foot up")</f>
        <v>Transition - STOP Descending with Right foot up</v>
      </c>
      <c r="E95" s="2"/>
    </row>
    <row r="96">
      <c r="A96" s="2"/>
      <c r="B96" s="8" t="str">
        <f>IFERROR(__xludf.DUMMYFUNCTION("""COMPUTED_VALUE"""),"LDR_I400_Dscd_To_Ascd_LU_Pose")</f>
        <v>LDR_I400_Dscd_To_Ascd_LU_Pose</v>
      </c>
      <c r="C96" s="9" t="str">
        <f>IFERROR(__xludf.DUMMYFUNCTION("""COMPUTED_VALUE"""),"-")</f>
        <v>-</v>
      </c>
      <c r="D96" s="8" t="str">
        <f>IFERROR(__xludf.DUMMYFUNCTION("""COMPUTED_VALUE"""),"Transition - Slowly from Descend to Ascend Pose with Left foot up")</f>
        <v>Transition - Slowly from Descend to Ascend Pose with Left foot up</v>
      </c>
      <c r="E96" s="2"/>
    </row>
    <row r="97">
      <c r="A97" s="2"/>
      <c r="B97" s="8" t="str">
        <f>IFERROR(__xludf.DUMMYFUNCTION("""COMPUTED_VALUE"""),"LDR_I400_Dscd_To_Ascd_LU_Start")</f>
        <v>LDR_I400_Dscd_To_Ascd_LU_Start</v>
      </c>
      <c r="C97" s="9" t="str">
        <f>IFERROR(__xludf.DUMMYFUNCTION("""COMPUTED_VALUE"""),"-")</f>
        <v>-</v>
      </c>
      <c r="D97" s="8" t="str">
        <f>IFERROR(__xludf.DUMMYFUNCTION("""COMPUTED_VALUE"""),"Transition - START ASCENT Left foot up, Descend Pose to Ascend Pose")</f>
        <v>Transition - START ASCENT Left foot up, Descend Pose to Ascend Pose</v>
      </c>
      <c r="E97" s="2"/>
    </row>
    <row r="98">
      <c r="A98" s="2"/>
      <c r="B98" s="8" t="str">
        <f>IFERROR(__xludf.DUMMYFUNCTION("""COMPUTED_VALUE"""),"LDR_I400_Dscd_To_Ascd_RU_Pose")</f>
        <v>LDR_I400_Dscd_To_Ascd_RU_Pose</v>
      </c>
      <c r="C98" s="9" t="str">
        <f>IFERROR(__xludf.DUMMYFUNCTION("""COMPUTED_VALUE"""),"-")</f>
        <v>-</v>
      </c>
      <c r="D98" s="8" t="str">
        <f>IFERROR(__xludf.DUMMYFUNCTION("""COMPUTED_VALUE"""),"Transition - Slowly from Descend to Ascend Pose with Right foot up")</f>
        <v>Transition - Slowly from Descend to Ascend Pose with Right foot up</v>
      </c>
      <c r="E98" s="2"/>
    </row>
    <row r="99">
      <c r="A99" s="2"/>
      <c r="B99" s="8" t="str">
        <f>IFERROR(__xludf.DUMMYFUNCTION("""COMPUTED_VALUE"""),"LDR_I400_Dscd_To_Ascd_RU_Start")</f>
        <v>LDR_I400_Dscd_To_Ascd_RU_Start</v>
      </c>
      <c r="C99" s="9" t="str">
        <f>IFERROR(__xludf.DUMMYFUNCTION("""COMPUTED_VALUE"""),"-")</f>
        <v>-</v>
      </c>
      <c r="D99" s="8" t="str">
        <f>IFERROR(__xludf.DUMMYFUNCTION("""COMPUTED_VALUE"""),"Transition - START ASCENT Right foot up, Descend Pose to Ascend Pose")</f>
        <v>Transition - START ASCENT Right foot up, Descend Pose to Ascend Pose</v>
      </c>
      <c r="E99" s="2"/>
    </row>
    <row r="100">
      <c r="A100" s="2"/>
      <c r="B100" s="8" t="str">
        <f>IFERROR(__xludf.DUMMYFUNCTION("""COMPUTED_VALUE"""),"LDR_I400_Ascd_LU_Fgt_v1")</f>
        <v>LDR_I400_Ascd_LU_Fgt_v1</v>
      </c>
      <c r="C100" s="9" t="str">
        <f>IFERROR(__xludf.DUMMYFUNCTION("""COMPUTED_VALUE"""),"-")</f>
        <v>-</v>
      </c>
      <c r="D100" s="11" t="str">
        <f>IFERROR(__xludf.DUMMYFUNCTION("""COMPUTED_VALUE"""),"Idle Fidget - Ascend Left up pose Looking around")</f>
        <v>Idle Fidget - Ascend Left up pose Looking around</v>
      </c>
      <c r="E100" s="2"/>
    </row>
    <row r="101">
      <c r="A101" s="2"/>
      <c r="B101" s="8" t="str">
        <f>IFERROR(__xludf.DUMMYFUNCTION("""COMPUTED_VALUE"""),"LDR_I400_Ascd_LU_Fgt_v2")</f>
        <v>LDR_I400_Ascd_LU_Fgt_v2</v>
      </c>
      <c r="C101" s="9" t="str">
        <f>IFERROR(__xludf.DUMMYFUNCTION("""COMPUTED_VALUE"""),"-")</f>
        <v>-</v>
      </c>
      <c r="D101" s="11" t="str">
        <f>IFERROR(__xludf.DUMMYFUNCTION("""COMPUTED_VALUE"""),"Idle Fidget - Ascend Left up pose Looking around")</f>
        <v>Idle Fidget - Ascend Left up pose Looking around</v>
      </c>
      <c r="E101" s="2"/>
    </row>
    <row r="102">
      <c r="A102" s="2"/>
      <c r="B102" s="8" t="str">
        <f>IFERROR(__xludf.DUMMYFUNCTION("""COMPUTED_VALUE"""),"LDR_I400_Ascd_LU_Fgt_v4")</f>
        <v>LDR_I400_Ascd_LU_Fgt_v4</v>
      </c>
      <c r="C102" s="9" t="str">
        <f>IFERROR(__xludf.DUMMYFUNCTION("""COMPUTED_VALUE"""),"-")</f>
        <v>-</v>
      </c>
      <c r="D102" s="11" t="str">
        <f>IFERROR(__xludf.DUMMYFUNCTION("""COMPUTED_VALUE"""),"Idle Fidget - Ascend Left up pose Looking around")</f>
        <v>Idle Fidget - Ascend Left up pose Looking around</v>
      </c>
      <c r="E102" s="2"/>
    </row>
    <row r="103">
      <c r="A103" s="2"/>
      <c r="B103" s="8" t="str">
        <f>IFERROR(__xludf.DUMMYFUNCTION("""COMPUTED_VALUE"""),"LDR_I400_Ascd_RU_Fgt_v1")</f>
        <v>LDR_I400_Ascd_RU_Fgt_v1</v>
      </c>
      <c r="C103" s="9" t="str">
        <f>IFERROR(__xludf.DUMMYFUNCTION("""COMPUTED_VALUE"""),"-")</f>
        <v>-</v>
      </c>
      <c r="D103" s="11" t="str">
        <f>IFERROR(__xludf.DUMMYFUNCTION("""COMPUTED_VALUE"""),"Idle Fidget - Ascend Right up pose Looking around")</f>
        <v>Idle Fidget - Ascend Right up pose Looking around</v>
      </c>
      <c r="E103" s="2"/>
    </row>
    <row r="104">
      <c r="A104" s="2"/>
      <c r="B104" s="8" t="str">
        <f>IFERROR(__xludf.DUMMYFUNCTION("""COMPUTED_VALUE"""),"LDR_I400_Ascd_RU_Fgt_v2")</f>
        <v>LDR_I400_Ascd_RU_Fgt_v2</v>
      </c>
      <c r="C104" s="9" t="str">
        <f>IFERROR(__xludf.DUMMYFUNCTION("""COMPUTED_VALUE"""),"-")</f>
        <v>-</v>
      </c>
      <c r="D104" s="11" t="str">
        <f>IFERROR(__xludf.DUMMYFUNCTION("""COMPUTED_VALUE"""),"Idle Fidget - Ascend Right up pose Looking around")</f>
        <v>Idle Fidget - Ascend Right up pose Looking around</v>
      </c>
      <c r="E104" s="2"/>
    </row>
    <row r="105">
      <c r="A105" s="2"/>
      <c r="B105" s="8" t="str">
        <f>IFERROR(__xludf.DUMMYFUNCTION("""COMPUTED_VALUE"""),"LDR_I400_Ascd_RU_Fgt_v4")</f>
        <v>LDR_I400_Ascd_RU_Fgt_v4</v>
      </c>
      <c r="C105" s="9" t="str">
        <f>IFERROR(__xludf.DUMMYFUNCTION("""COMPUTED_VALUE"""),"-")</f>
        <v>-</v>
      </c>
      <c r="D105" s="11" t="str">
        <f>IFERROR(__xludf.DUMMYFUNCTION("""COMPUTED_VALUE"""),"Idle Fidget - Ascend Right up pose Looking around")</f>
        <v>Idle Fidget - Ascend Right up pose Looking around</v>
      </c>
      <c r="E105" s="2"/>
    </row>
    <row r="106">
      <c r="A106" s="2"/>
      <c r="B106" s="8" t="str">
        <f>IFERROR(__xludf.DUMMYFUNCTION("""COMPUTED_VALUE"""),"LDR_I400_Dscd_LU_Fgt_v1")</f>
        <v>LDR_I400_Dscd_LU_Fgt_v1</v>
      </c>
      <c r="C106" s="9" t="str">
        <f>IFERROR(__xludf.DUMMYFUNCTION("""COMPUTED_VALUE"""),"-")</f>
        <v>-</v>
      </c>
      <c r="D106" s="11" t="str">
        <f>IFERROR(__xludf.DUMMYFUNCTION("""COMPUTED_VALUE"""),"Idle Fidget - Descend Left up pose Looking around")</f>
        <v>Idle Fidget - Descend Left up pose Looking around</v>
      </c>
      <c r="E106" s="2"/>
    </row>
    <row r="107">
      <c r="A107" s="2"/>
      <c r="B107" s="8" t="str">
        <f>IFERROR(__xludf.DUMMYFUNCTION("""COMPUTED_VALUE"""),"LDR_I400_Dscd_LU_Fgt_v2")</f>
        <v>LDR_I400_Dscd_LU_Fgt_v2</v>
      </c>
      <c r="C107" s="9" t="str">
        <f>IFERROR(__xludf.DUMMYFUNCTION("""COMPUTED_VALUE"""),"-")</f>
        <v>-</v>
      </c>
      <c r="D107" s="11" t="str">
        <f>IFERROR(__xludf.DUMMYFUNCTION("""COMPUTED_VALUE"""),"Idle Fidget - Descend Left up pose Looking around")</f>
        <v>Idle Fidget - Descend Left up pose Looking around</v>
      </c>
      <c r="E107" s="2"/>
    </row>
    <row r="108">
      <c r="A108" s="2"/>
      <c r="B108" s="8" t="str">
        <f>IFERROR(__xludf.DUMMYFUNCTION("""COMPUTED_VALUE"""),"LDR_I400_Dscd_LU_Fgt_v3")</f>
        <v>LDR_I400_Dscd_LU_Fgt_v3</v>
      </c>
      <c r="C108" s="9" t="str">
        <f>IFERROR(__xludf.DUMMYFUNCTION("""COMPUTED_VALUE"""),"-")</f>
        <v>-</v>
      </c>
      <c r="D108" s="11" t="str">
        <f>IFERROR(__xludf.DUMMYFUNCTION("""COMPUTED_VALUE"""),"Idle Fidget - Descend Left up pose Stretching neck and shoulders")</f>
        <v>Idle Fidget - Descend Left up pose Stretching neck and shoulders</v>
      </c>
      <c r="E108" s="2"/>
    </row>
    <row r="109">
      <c r="A109" s="2"/>
      <c r="B109" s="8" t="str">
        <f>IFERROR(__xludf.DUMMYFUNCTION("""COMPUTED_VALUE"""),"LDR_I400_Dscd_LU_Fgt_v4")</f>
        <v>LDR_I400_Dscd_LU_Fgt_v4</v>
      </c>
      <c r="C109" s="9" t="str">
        <f>IFERROR(__xludf.DUMMYFUNCTION("""COMPUTED_VALUE"""),"-")</f>
        <v>-</v>
      </c>
      <c r="D109" s="11" t="str">
        <f>IFERROR(__xludf.DUMMYFUNCTION("""COMPUTED_VALUE"""),"Idle Fidget - Descend Left up pose Looking around")</f>
        <v>Idle Fidget - Descend Left up pose Looking around</v>
      </c>
      <c r="E109" s="2"/>
    </row>
    <row r="110">
      <c r="A110" s="2"/>
      <c r="B110" s="8" t="str">
        <f>IFERROR(__xludf.DUMMYFUNCTION("""COMPUTED_VALUE"""),"LDR_I400_Dscd_RU_Fgt_v1")</f>
        <v>LDR_I400_Dscd_RU_Fgt_v1</v>
      </c>
      <c r="C110" s="9" t="str">
        <f>IFERROR(__xludf.DUMMYFUNCTION("""COMPUTED_VALUE"""),"-")</f>
        <v>-</v>
      </c>
      <c r="D110" s="11" t="str">
        <f>IFERROR(__xludf.DUMMYFUNCTION("""COMPUTED_VALUE"""),"Idle Fidget - Descend Left up pose Looking around")</f>
        <v>Idle Fidget - Descend Left up pose Looking around</v>
      </c>
      <c r="E110" s="2"/>
    </row>
    <row r="111">
      <c r="A111" s="2"/>
      <c r="B111" s="8" t="str">
        <f>IFERROR(__xludf.DUMMYFUNCTION("""COMPUTED_VALUE"""),"LDR_I400_Dscd_RU_Fgt_v2")</f>
        <v>LDR_I400_Dscd_RU_Fgt_v2</v>
      </c>
      <c r="C111" s="9" t="str">
        <f>IFERROR(__xludf.DUMMYFUNCTION("""COMPUTED_VALUE"""),"-")</f>
        <v>-</v>
      </c>
      <c r="D111" s="11" t="str">
        <f>IFERROR(__xludf.DUMMYFUNCTION("""COMPUTED_VALUE"""),"Idle Fidget - Descend Left up pose Looking around")</f>
        <v>Idle Fidget - Descend Left up pose Looking around</v>
      </c>
      <c r="E111" s="2"/>
    </row>
    <row r="112">
      <c r="A112" s="2"/>
      <c r="B112" s="8" t="str">
        <f>IFERROR(__xludf.DUMMYFUNCTION("""COMPUTED_VALUE"""),"LDR_I400_Dscd_RU_Fgt_v3")</f>
        <v>LDR_I400_Dscd_RU_Fgt_v3</v>
      </c>
      <c r="C112" s="9" t="str">
        <f>IFERROR(__xludf.DUMMYFUNCTION("""COMPUTED_VALUE"""),"-")</f>
        <v>-</v>
      </c>
      <c r="D112" s="11" t="str">
        <f>IFERROR(__xludf.DUMMYFUNCTION("""COMPUTED_VALUE"""),"Idle Fidget - Descend Right up pose Stretching neck and shoulders")</f>
        <v>Idle Fidget - Descend Right up pose Stretching neck and shoulders</v>
      </c>
      <c r="E112" s="2"/>
    </row>
    <row r="113">
      <c r="A113" s="2"/>
      <c r="B113" s="8" t="str">
        <f>IFERROR(__xludf.DUMMYFUNCTION("""COMPUTED_VALUE"""),"LDR_I400_Dscd_RU_Fgt_v4")</f>
        <v>LDR_I400_Dscd_RU_Fgt_v4</v>
      </c>
      <c r="C113" s="9" t="str">
        <f>IFERROR(__xludf.DUMMYFUNCTION("""COMPUTED_VALUE"""),"-")</f>
        <v>-</v>
      </c>
      <c r="D113" s="11" t="str">
        <f>IFERROR(__xludf.DUMMYFUNCTION("""COMPUTED_VALUE"""),"Idle Fidget - Descend Left up pose Looking around")</f>
        <v>Idle Fidget - Descend Left up pose Looking around</v>
      </c>
      <c r="E113" s="2"/>
    </row>
    <row r="114">
      <c r="A114" s="2"/>
      <c r="B114" s="8"/>
      <c r="C114" s="9"/>
      <c r="D114" s="11"/>
      <c r="E114" s="2"/>
    </row>
    <row r="115">
      <c r="A115" s="2"/>
      <c r="B115" s="10" t="str">
        <f>IFERROR(__xludf.DUMMYFUNCTION("""COMPUTED_VALUE""")," - Mount / Dismount")</f>
        <v> - Mount / Dismount</v>
      </c>
      <c r="C115" s="7"/>
      <c r="D115" s="6"/>
      <c r="E115" s="2"/>
    </row>
    <row r="116">
      <c r="A116" s="2"/>
      <c r="B116" s="8" t="str">
        <f>IFERROR(__xludf.DUMMYFUNCTION("""COMPUTED_VALUE"""),"LDR_I400_Ascd_LU_To_Std_Rlx")</f>
        <v>LDR_I400_Ascd_LU_To_Std_Rlx</v>
      </c>
      <c r="C116" s="9" t="str">
        <f>IFERROR(__xludf.DUMMYFUNCTION("""COMPUTED_VALUE"""),"-")</f>
        <v>-</v>
      </c>
      <c r="D116" s="8" t="str">
        <f>IFERROR(__xludf.DUMMYFUNCTION("""COMPUTED_VALUE"""),"Transition - Ascending Left foot up to dismount Stand above")</f>
        <v>Transition - Ascending Left foot up to dismount Stand above</v>
      </c>
      <c r="E116" s="2"/>
    </row>
    <row r="117">
      <c r="A117" s="2"/>
      <c r="B117" s="8" t="str">
        <f>IFERROR(__xludf.DUMMYFUNCTION("""COMPUTED_VALUE"""),"LDR_I400_Ascd_RU_To_Std_Rlx")</f>
        <v>LDR_I400_Ascd_RU_To_Std_Rlx</v>
      </c>
      <c r="C117" s="9" t="str">
        <f>IFERROR(__xludf.DUMMYFUNCTION("""COMPUTED_VALUE"""),"-")</f>
        <v>-</v>
      </c>
      <c r="D117" s="8" t="str">
        <f>IFERROR(__xludf.DUMMYFUNCTION("""COMPUTED_VALUE"""),"Transition - Ascending Right foot up to dismount Stand above")</f>
        <v>Transition - Ascending Right foot up to dismount Stand above</v>
      </c>
      <c r="E117" s="2"/>
    </row>
    <row r="118">
      <c r="A118" s="2"/>
      <c r="B118" s="8" t="str">
        <f>IFERROR(__xludf.DUMMYFUNCTION("""COMPUTED_VALUE"""),"LDR_I400_Dscd_LU_To_Std_Rlx")</f>
        <v>LDR_I400_Dscd_LU_To_Std_Rlx</v>
      </c>
      <c r="C118" s="9" t="str">
        <f>IFERROR(__xludf.DUMMYFUNCTION("""COMPUTED_VALUE"""),"-")</f>
        <v>-</v>
      </c>
      <c r="D118" s="8" t="str">
        <f>IFERROR(__xludf.DUMMYFUNCTION("""COMPUTED_VALUE"""),"Transition - Descending Left foot up to dismount Stand below")</f>
        <v>Transition - Descending Left foot up to dismount Stand below</v>
      </c>
      <c r="E118" s="2"/>
    </row>
    <row r="119">
      <c r="A119" s="2"/>
      <c r="B119" s="8" t="str">
        <f>IFERROR(__xludf.DUMMYFUNCTION("""COMPUTED_VALUE"""),"LDR_I400_Dscd_RU_To_Std_Rlx")</f>
        <v>LDR_I400_Dscd_RU_To_Std_Rlx</v>
      </c>
      <c r="C119" s="9" t="str">
        <f>IFERROR(__xludf.DUMMYFUNCTION("""COMPUTED_VALUE"""),"-")</f>
        <v>-</v>
      </c>
      <c r="D119" s="8" t="str">
        <f>IFERROR(__xludf.DUMMYFUNCTION("""COMPUTED_VALUE"""),"Transition - Descending Right foot up to dismount Stand below")</f>
        <v>Transition - Descending Right foot up to dismount Stand below</v>
      </c>
      <c r="E119" s="2"/>
    </row>
    <row r="120">
      <c r="A120" s="2"/>
      <c r="B120" s="8" t="str">
        <f>IFERROR(__xludf.DUMMYFUNCTION("""COMPUTED_VALUE"""),"LDR_I400_Jog_LU_Jmp_To_Ascd_LU")</f>
        <v>LDR_I400_Jog_LU_Jmp_To_Ascd_LU</v>
      </c>
      <c r="C120" s="9" t="str">
        <f>IFERROR(__xludf.DUMMYFUNCTION("""COMPUTED_VALUE"""),"-")</f>
        <v>-</v>
      </c>
      <c r="D120" s="11" t="str">
        <f>IFERROR(__xludf.DUMMYFUNCTION("""COMPUTED_VALUE"""),"Transition - Jog Left foot up Jump to Ascend pose Left foot up")</f>
        <v>Transition - Jog Left foot up Jump to Ascend pose Left foot up</v>
      </c>
      <c r="E120" s="2"/>
    </row>
    <row r="121">
      <c r="A121" s="2"/>
      <c r="B121" s="8" t="str">
        <f>IFERROR(__xludf.DUMMYFUNCTION("""COMPUTED_VALUE"""),"LDR_I400_Jog_LU_Jmp_To_Ascd_LU_Hi_Long")</f>
        <v>LDR_I400_Jog_LU_Jmp_To_Ascd_LU_Hi_Long</v>
      </c>
      <c r="C121" s="9" t="str">
        <f>IFERROR(__xludf.DUMMYFUNCTION("""COMPUTED_VALUE"""),"-")</f>
        <v>-</v>
      </c>
      <c r="D121" s="11" t="str">
        <f>IFERROR(__xludf.DUMMYFUNCTION("""COMPUTED_VALUE"""),"Transition - Long Jog Left foot up Jump High to Ascend pose Left foot up")</f>
        <v>Transition - Long Jog Left foot up Jump High to Ascend pose Left foot up</v>
      </c>
      <c r="E121" s="2"/>
    </row>
    <row r="122">
      <c r="A122" s="2"/>
      <c r="B122" s="8" t="str">
        <f>IFERROR(__xludf.DUMMYFUNCTION("""COMPUTED_VALUE"""),"LDR_I400_Jog_LU_Jmp_To_Ascd_RU_Hi")</f>
        <v>LDR_I400_Jog_LU_Jmp_To_Ascd_RU_Hi</v>
      </c>
      <c r="C122" s="9" t="str">
        <f>IFERROR(__xludf.DUMMYFUNCTION("""COMPUTED_VALUE"""),"-")</f>
        <v>-</v>
      </c>
      <c r="D122" s="11" t="str">
        <f>IFERROR(__xludf.DUMMYFUNCTION("""COMPUTED_VALUE"""),"Transition - Jog Left foot up Jump High to Ascend pose Right foot up")</f>
        <v>Transition - Jog Left foot up Jump High to Ascend pose Right foot up</v>
      </c>
      <c r="E122" s="2"/>
    </row>
    <row r="123">
      <c r="A123" s="2"/>
      <c r="B123" s="8" t="str">
        <f>IFERROR(__xludf.DUMMYFUNCTION("""COMPUTED_VALUE"""),"LDR_I400_Jog_LU_Jmp_To_Ascd_RU_Long")</f>
        <v>LDR_I400_Jog_LU_Jmp_To_Ascd_RU_Long</v>
      </c>
      <c r="C123" s="9" t="str">
        <f>IFERROR(__xludf.DUMMYFUNCTION("""COMPUTED_VALUE"""),"-")</f>
        <v>-</v>
      </c>
      <c r="D123" s="11" t="str">
        <f>IFERROR(__xludf.DUMMYFUNCTION("""COMPUTED_VALUE"""),"Transition - Long Jog Left foot up Jump to Ascend pose Right foot up")</f>
        <v>Transition - Long Jog Left foot up Jump to Ascend pose Right foot up</v>
      </c>
      <c r="E123" s="2"/>
    </row>
    <row r="124">
      <c r="A124" s="2"/>
      <c r="B124" s="8" t="str">
        <f>IFERROR(__xludf.DUMMYFUNCTION("""COMPUTED_VALUE"""),"LDR_I400_Jog_RU_Jmp_To_Ascd_LU_Hi")</f>
        <v>LDR_I400_Jog_RU_Jmp_To_Ascd_LU_Hi</v>
      </c>
      <c r="C124" s="9" t="str">
        <f>IFERROR(__xludf.DUMMYFUNCTION("""COMPUTED_VALUE"""),"-")</f>
        <v>-</v>
      </c>
      <c r="D124" s="11" t="str">
        <f>IFERROR(__xludf.DUMMYFUNCTION("""COMPUTED_VALUE"""),"Transition - Jog Right foot up Jump High to Ascend pose Left foot up")</f>
        <v>Transition - Jog Right foot up Jump High to Ascend pose Left foot up</v>
      </c>
      <c r="E124" s="2"/>
    </row>
    <row r="125">
      <c r="A125" s="2"/>
      <c r="B125" s="8" t="str">
        <f>IFERROR(__xludf.DUMMYFUNCTION("""COMPUTED_VALUE"""),"LDR_I400_Jog_RU_Jmp_To_Ascd_LU_Long")</f>
        <v>LDR_I400_Jog_RU_Jmp_To_Ascd_LU_Long</v>
      </c>
      <c r="C125" s="9" t="str">
        <f>IFERROR(__xludf.DUMMYFUNCTION("""COMPUTED_VALUE"""),"-")</f>
        <v>-</v>
      </c>
      <c r="D125" s="11" t="str">
        <f>IFERROR(__xludf.DUMMYFUNCTION("""COMPUTED_VALUE"""),"Transition - Long Jog Right foot up Jump to Ascend pose Left foot up")</f>
        <v>Transition - Long Jog Right foot up Jump to Ascend pose Left foot up</v>
      </c>
      <c r="E125" s="2"/>
    </row>
    <row r="126">
      <c r="A126" s="2"/>
      <c r="B126" s="8" t="str">
        <f>IFERROR(__xludf.DUMMYFUNCTION("""COMPUTED_VALUE"""),"LDR_I400_Jog_RU_Jmp_To_Ascd_RU")</f>
        <v>LDR_I400_Jog_RU_Jmp_To_Ascd_RU</v>
      </c>
      <c r="C126" s="9" t="str">
        <f>IFERROR(__xludf.DUMMYFUNCTION("""COMPUTED_VALUE"""),"-")</f>
        <v>-</v>
      </c>
      <c r="D126" s="11" t="str">
        <f>IFERROR(__xludf.DUMMYFUNCTION("""COMPUTED_VALUE"""),"Transition - Jog Right foot up Jump to Ascend pose Right foot up")</f>
        <v>Transition - Jog Right foot up Jump to Ascend pose Right foot up</v>
      </c>
      <c r="E126" s="2"/>
    </row>
    <row r="127">
      <c r="A127" s="2"/>
      <c r="B127" s="8" t="str">
        <f>IFERROR(__xludf.DUMMYFUNCTION("""COMPUTED_VALUE"""),"LDR_I400_Jog_RU_Jmp_To_Ascd_RU_Hi_Long")</f>
        <v>LDR_I400_Jog_RU_Jmp_To_Ascd_RU_Hi_Long</v>
      </c>
      <c r="C127" s="9" t="str">
        <f>IFERROR(__xludf.DUMMYFUNCTION("""COMPUTED_VALUE"""),"-")</f>
        <v>-</v>
      </c>
      <c r="D127" s="11" t="str">
        <f>IFERROR(__xludf.DUMMYFUNCTION("""COMPUTED_VALUE"""),"Transition - Long Jog Right foot up Jump High to Ascend pose Right foot up")</f>
        <v>Transition - Long Jog Right foot up Jump High to Ascend pose Right foot up</v>
      </c>
      <c r="E127" s="2"/>
    </row>
    <row r="128">
      <c r="A128" s="2"/>
      <c r="B128" s="8" t="str">
        <f>IFERROR(__xludf.DUMMYFUNCTION("""COMPUTED_VALUE"""),"LDR_I400_LU_Drp_Off_To_Std_Rlx")</f>
        <v>LDR_I400_LU_Drp_Off_To_Std_Rlx</v>
      </c>
      <c r="C128" s="9" t="str">
        <f>IFERROR(__xludf.DUMMYFUNCTION("""COMPUTED_VALUE"""),"-")</f>
        <v>-</v>
      </c>
      <c r="D128" s="11" t="str">
        <f>IFERROR(__xludf.DUMMYFUNCTION("""COMPUTED_VALUE"""),"Transition - Drop Down from Left foot up to Stand below")</f>
        <v>Transition - Drop Down from Left foot up to Stand below</v>
      </c>
      <c r="E128" s="2"/>
    </row>
    <row r="129">
      <c r="A129" s="2"/>
      <c r="B129" s="8" t="str">
        <f>IFERROR(__xludf.DUMMYFUNCTION("""COMPUTED_VALUE"""),"LDR_I400_LU_Jmp_Off_180_To_Std_Rlx")</f>
        <v>LDR_I400_LU_Jmp_Off_180_To_Std_Rlx</v>
      </c>
      <c r="C129" s="9" t="str">
        <f>IFERROR(__xludf.DUMMYFUNCTION("""COMPUTED_VALUE"""),"-")</f>
        <v>-</v>
      </c>
      <c r="D129" s="11" t="str">
        <f>IFERROR(__xludf.DUMMYFUNCTION("""COMPUTED_VALUE"""),"Transition - Push off from Left foot up and turn 180 to Stand below")</f>
        <v>Transition - Push off from Left foot up and turn 180 to Stand below</v>
      </c>
      <c r="E129" s="2"/>
    </row>
    <row r="130">
      <c r="A130" s="2"/>
      <c r="B130" s="8" t="str">
        <f>IFERROR(__xludf.DUMMYFUNCTION("""COMPUTED_VALUE"""),"LDR_I400_LU_Jmp_Off_To_Std_Rlx")</f>
        <v>LDR_I400_LU_Jmp_Off_To_Std_Rlx</v>
      </c>
      <c r="C130" s="9" t="str">
        <f>IFERROR(__xludf.DUMMYFUNCTION("""COMPUTED_VALUE"""),"-")</f>
        <v>-</v>
      </c>
      <c r="D130" s="11" t="str">
        <f>IFERROR(__xludf.DUMMYFUNCTION("""COMPUTED_VALUE"""),"Transition - Push off from Left foot up to Stand below")</f>
        <v>Transition - Push off from Left foot up to Stand below</v>
      </c>
      <c r="E130" s="2"/>
    </row>
    <row r="131">
      <c r="A131" s="2"/>
      <c r="B131" s="8" t="str">
        <f>IFERROR(__xludf.DUMMYFUNCTION("""COMPUTED_VALUE"""),"LDR_I400_RU_Drp_Off_To_Std_Rlx")</f>
        <v>LDR_I400_RU_Drp_Off_To_Std_Rlx</v>
      </c>
      <c r="C131" s="9" t="str">
        <f>IFERROR(__xludf.DUMMYFUNCTION("""COMPUTED_VALUE"""),"-")</f>
        <v>-</v>
      </c>
      <c r="D131" s="11" t="str">
        <f>IFERROR(__xludf.DUMMYFUNCTION("""COMPUTED_VALUE"""),"Transition - Drop Down from Right foot up to Stand below")</f>
        <v>Transition - Drop Down from Right foot up to Stand below</v>
      </c>
      <c r="E131" s="2"/>
    </row>
    <row r="132">
      <c r="A132" s="2"/>
      <c r="B132" s="8" t="str">
        <f>IFERROR(__xludf.DUMMYFUNCTION("""COMPUTED_VALUE"""),"LDR_I400_RU_Jmp_Off_180_To_Std_Rlx")</f>
        <v>LDR_I400_RU_Jmp_Off_180_To_Std_Rlx</v>
      </c>
      <c r="C132" s="9" t="str">
        <f>IFERROR(__xludf.DUMMYFUNCTION("""COMPUTED_VALUE"""),"-")</f>
        <v>-</v>
      </c>
      <c r="D132" s="11" t="str">
        <f>IFERROR(__xludf.DUMMYFUNCTION("""COMPUTED_VALUE"""),"Transition - Push off from Right foot up and turn 180 to Stand below")</f>
        <v>Transition - Push off from Right foot up and turn 180 to Stand below</v>
      </c>
      <c r="E132" s="2"/>
    </row>
    <row r="133">
      <c r="A133" s="2"/>
      <c r="B133" s="8" t="str">
        <f>IFERROR(__xludf.DUMMYFUNCTION("""COMPUTED_VALUE"""),"LDR_I400_RU_Jmp_Off_To_Std_Rlx")</f>
        <v>LDR_I400_RU_Jmp_Off_To_Std_Rlx</v>
      </c>
      <c r="C133" s="9" t="str">
        <f>IFERROR(__xludf.DUMMYFUNCTION("""COMPUTED_VALUE"""),"-")</f>
        <v>-</v>
      </c>
      <c r="D133" s="11" t="str">
        <f>IFERROR(__xludf.DUMMYFUNCTION("""COMPUTED_VALUE"""),"Transition - Push off from Right foot up to Stand below")</f>
        <v>Transition - Push off from Right foot up to Stand below</v>
      </c>
      <c r="E133" s="2"/>
    </row>
    <row r="134">
      <c r="A134" s="2"/>
      <c r="B134" s="8" t="str">
        <f>IFERROR(__xludf.DUMMYFUNCTION("""COMPUTED_VALUE"""),"LDR_I400_Std_Rlx_Rev_To_Dscd_LU")</f>
        <v>LDR_I400_Std_Rlx_Rev_To_Dscd_LU</v>
      </c>
      <c r="C134" s="9" t="str">
        <f>IFERROR(__xludf.DUMMYFUNCTION("""COMPUTED_VALUE"""),"-")</f>
        <v>-</v>
      </c>
      <c r="D134" s="11" t="str">
        <f>IFERROR(__xludf.DUMMYFUNCTION("""COMPUTED_VALUE"""),"Transition - Stand turn 180 to mount ladder Descend Left up pose")</f>
        <v>Transition - Stand turn 180 to mount ladder Descend Left up pose</v>
      </c>
      <c r="E134" s="2"/>
    </row>
    <row r="135">
      <c r="A135" s="2"/>
      <c r="B135" s="8" t="str">
        <f>IFERROR(__xludf.DUMMYFUNCTION("""COMPUTED_VALUE"""),"LDR_I400_Std_Rlx_Rev_To_Dscd_RU")</f>
        <v>LDR_I400_Std_Rlx_Rev_To_Dscd_RU</v>
      </c>
      <c r="C135" s="9" t="str">
        <f>IFERROR(__xludf.DUMMYFUNCTION("""COMPUTED_VALUE"""),"-")</f>
        <v>-</v>
      </c>
      <c r="D135" s="11" t="str">
        <f>IFERROR(__xludf.DUMMYFUNCTION("""COMPUTED_VALUE"""),"Transition - Stand turn 180 to mount ladder Descend Right up pose")</f>
        <v>Transition - Stand turn 180 to mount ladder Descend Right up pose</v>
      </c>
      <c r="E135" s="2"/>
    </row>
    <row r="136">
      <c r="A136" s="2"/>
      <c r="B136" s="8" t="str">
        <f>IFERROR(__xludf.DUMMYFUNCTION("""COMPUTED_VALUE"""),"LDR_I400_Std_Rlx_To_Ascd_LU")</f>
        <v>LDR_I400_Std_Rlx_To_Ascd_LU</v>
      </c>
      <c r="C136" s="9" t="str">
        <f>IFERROR(__xludf.DUMMYFUNCTION("""COMPUTED_VALUE"""),"-")</f>
        <v>-</v>
      </c>
      <c r="D136" s="11" t="str">
        <f>IFERROR(__xludf.DUMMYFUNCTION("""COMPUTED_VALUE"""),"Transition - Stand to mount ladder Ascend Left up pose")</f>
        <v>Transition - Stand to mount ladder Ascend Left up pose</v>
      </c>
      <c r="E136" s="2"/>
    </row>
    <row r="137">
      <c r="A137" s="2"/>
      <c r="B137" s="8" t="str">
        <f>IFERROR(__xludf.DUMMYFUNCTION("""COMPUTED_VALUE"""),"LDR_I400_Std_Rlx_To_Ascd_RU")</f>
        <v>LDR_I400_Std_Rlx_To_Ascd_RU</v>
      </c>
      <c r="C137" s="9" t="str">
        <f>IFERROR(__xludf.DUMMYFUNCTION("""COMPUTED_VALUE"""),"-")</f>
        <v>-</v>
      </c>
      <c r="D137" s="11" t="str">
        <f>IFERROR(__xludf.DUMMYFUNCTION("""COMPUTED_VALUE"""),"Transition - Stand to mount ladder Ascend Right up pose")</f>
        <v>Transition - Stand to mount ladder Ascend Right up pose</v>
      </c>
      <c r="E137" s="2"/>
    </row>
    <row r="138">
      <c r="A138" s="2"/>
      <c r="B138" s="8" t="str">
        <f>IFERROR(__xludf.DUMMYFUNCTION("""COMPUTED_VALUE"""),"LDR_I400_Std_Rlx_To_Dscd_LU")</f>
        <v>LDR_I400_Std_Rlx_To_Dscd_LU</v>
      </c>
      <c r="C138" s="9" t="str">
        <f>IFERROR(__xludf.DUMMYFUNCTION("""COMPUTED_VALUE"""),"-")</f>
        <v>-</v>
      </c>
      <c r="D138" s="11" t="str">
        <f>IFERROR(__xludf.DUMMYFUNCTION("""COMPUTED_VALUE"""),"Transition - Stand to mount ladder Descend Left up pose")</f>
        <v>Transition - Stand to mount ladder Descend Left up pose</v>
      </c>
      <c r="E138" s="2"/>
    </row>
    <row r="139">
      <c r="A139" s="2"/>
      <c r="B139" s="8" t="str">
        <f>IFERROR(__xludf.DUMMYFUNCTION("""COMPUTED_VALUE"""),"LDR_I400_Std_Rlx_To_Dscd_RU")</f>
        <v>LDR_I400_Std_Rlx_To_Dscd_RU</v>
      </c>
      <c r="C139" s="9" t="str">
        <f>IFERROR(__xludf.DUMMYFUNCTION("""COMPUTED_VALUE"""),"-")</f>
        <v>-</v>
      </c>
      <c r="D139" s="11" t="str">
        <f>IFERROR(__xludf.DUMMYFUNCTION("""COMPUTED_VALUE"""),"Transition - Stand to mount ladder Descend Right up pose")</f>
        <v>Transition - Stand to mount ladder Descend Right up pose</v>
      </c>
      <c r="E139" s="2"/>
    </row>
    <row r="140">
      <c r="A140" s="2"/>
      <c r="B140" s="8"/>
      <c r="C140" s="9"/>
      <c r="D140" s="11"/>
      <c r="E140" s="2"/>
    </row>
    <row r="141">
      <c r="A141" s="2"/>
      <c r="B141" s="6" t="str">
        <f>IFERROR(__xludf.DUMMYFUNCTION("""COMPUTED_VALUE"""),"ISO 230MM RISE")</f>
        <v>ISO 230MM RISE</v>
      </c>
      <c r="C141" s="7"/>
      <c r="D141" s="6"/>
      <c r="E141" s="2"/>
    </row>
    <row r="142">
      <c r="A142" s="2"/>
      <c r="B142" s="10" t="str">
        <f>IFERROR(__xludf.DUMMYFUNCTION("""COMPUTED_VALUE""")," - Ascending / Descending / Idles")</f>
        <v> - Ascending / Descending / Idles</v>
      </c>
      <c r="C142" s="7"/>
      <c r="D142" s="6"/>
      <c r="E142" s="2"/>
    </row>
    <row r="143">
      <c r="A143" s="2"/>
      <c r="B143" s="8" t="str">
        <f>IFERROR(__xludf.DUMMYFUNCTION("""COMPUTED_VALUE"""),"LDR_I230_Ascd_LU_Idle")</f>
        <v>LDR_I230_Ascd_LU_Idle</v>
      </c>
      <c r="C143" s="9" t="str">
        <f>IFERROR(__xludf.DUMMYFUNCTION("""COMPUTED_VALUE"""),"-")</f>
        <v>-</v>
      </c>
      <c r="D143" s="8" t="str">
        <f>IFERROR(__xludf.DUMMYFUNCTION("""COMPUTED_VALUE"""),"Ascending Idle - Left foot up")</f>
        <v>Ascending Idle - Left foot up</v>
      </c>
      <c r="E143" s="2"/>
    </row>
    <row r="144">
      <c r="A144" s="2"/>
      <c r="B144" s="8" t="str">
        <f>IFERROR(__xludf.DUMMYFUNCTION("""COMPUTED_VALUE"""),"LDR_I230_Ascd_LU_Loop")</f>
        <v>LDR_I230_Ascd_LU_Loop</v>
      </c>
      <c r="C144" s="9" t="str">
        <f>IFERROR(__xludf.DUMMYFUNCTION("""COMPUTED_VALUE"""),"-")</f>
        <v>-</v>
      </c>
      <c r="D144" s="8" t="str">
        <f>IFERROR(__xludf.DUMMYFUNCTION("""COMPUTED_VALUE"""),"Ascending Loop - starting Left foot up")</f>
        <v>Ascending Loop - starting Left foot up</v>
      </c>
      <c r="E144" s="2"/>
    </row>
    <row r="145">
      <c r="A145" s="2"/>
      <c r="B145" s="8" t="str">
        <f>IFERROR(__xludf.DUMMYFUNCTION("""COMPUTED_VALUE"""),"LDR_I230_Ascd_LU_Stop")</f>
        <v>LDR_I230_Ascd_LU_Stop</v>
      </c>
      <c r="C145" s="9" t="str">
        <f>IFERROR(__xludf.DUMMYFUNCTION("""COMPUTED_VALUE"""),"-")</f>
        <v>-</v>
      </c>
      <c r="D145" s="8" t="str">
        <f>IFERROR(__xludf.DUMMYFUNCTION("""COMPUTED_VALUE"""),"Transition - STOP Ascending with Left foot up")</f>
        <v>Transition - STOP Ascending with Left foot up</v>
      </c>
      <c r="E145" s="2"/>
    </row>
    <row r="146">
      <c r="A146" s="2"/>
      <c r="B146" s="8" t="str">
        <f>IFERROR(__xludf.DUMMYFUNCTION("""COMPUTED_VALUE"""),"LDR_I230_Ascd_RU_Idle")</f>
        <v>LDR_I230_Ascd_RU_Idle</v>
      </c>
      <c r="C146" s="9" t="str">
        <f>IFERROR(__xludf.DUMMYFUNCTION("""COMPUTED_VALUE"""),"-")</f>
        <v>-</v>
      </c>
      <c r="D146" s="8" t="str">
        <f>IFERROR(__xludf.DUMMYFUNCTION("""COMPUTED_VALUE"""),"Ascending Idle - Right foot up")</f>
        <v>Ascending Idle - Right foot up</v>
      </c>
      <c r="E146" s="2"/>
    </row>
    <row r="147">
      <c r="A147" s="2"/>
      <c r="B147" s="8" t="str">
        <f>IFERROR(__xludf.DUMMYFUNCTION("""COMPUTED_VALUE"""),"LDR_I230_Ascd_RU_Loop")</f>
        <v>LDR_I230_Ascd_RU_Loop</v>
      </c>
      <c r="C147" s="9" t="str">
        <f>IFERROR(__xludf.DUMMYFUNCTION("""COMPUTED_VALUE"""),"-")</f>
        <v>-</v>
      </c>
      <c r="D147" s="8" t="str">
        <f>IFERROR(__xludf.DUMMYFUNCTION("""COMPUTED_VALUE"""),"Ascending Loop - starting Right foot up")</f>
        <v>Ascending Loop - starting Right foot up</v>
      </c>
      <c r="E147" s="2"/>
    </row>
    <row r="148">
      <c r="A148" s="2"/>
      <c r="B148" s="8" t="str">
        <f>IFERROR(__xludf.DUMMYFUNCTION("""COMPUTED_VALUE"""),"LDR_I230_Ascd_RU_Stop")</f>
        <v>LDR_I230_Ascd_RU_Stop</v>
      </c>
      <c r="C148" s="9" t="str">
        <f>IFERROR(__xludf.DUMMYFUNCTION("""COMPUTED_VALUE"""),"-")</f>
        <v>-</v>
      </c>
      <c r="D148" s="8" t="str">
        <f>IFERROR(__xludf.DUMMYFUNCTION("""COMPUTED_VALUE"""),"Transition - STOP Ascending with Right foot up")</f>
        <v>Transition - STOP Ascending with Right foot up</v>
      </c>
      <c r="E148" s="2"/>
    </row>
    <row r="149">
      <c r="A149" s="2"/>
      <c r="B149" s="8" t="str">
        <f>IFERROR(__xludf.DUMMYFUNCTION("""COMPUTED_VALUE"""),"LDR_I230_Ascd_To_Dscd_LU_Pose")</f>
        <v>LDR_I230_Ascd_To_Dscd_LU_Pose</v>
      </c>
      <c r="C149" s="9" t="str">
        <f>IFERROR(__xludf.DUMMYFUNCTION("""COMPUTED_VALUE"""),"-")</f>
        <v>-</v>
      </c>
      <c r="D149" s="8" t="str">
        <f>IFERROR(__xludf.DUMMYFUNCTION("""COMPUTED_VALUE"""),"Transition - Slowly from Ascend to Descend Pose with Left foot up")</f>
        <v>Transition - Slowly from Ascend to Descend Pose with Left foot up</v>
      </c>
      <c r="E149" s="2"/>
    </row>
    <row r="150">
      <c r="A150" s="2"/>
      <c r="B150" s="8" t="str">
        <f>IFERROR(__xludf.DUMMYFUNCTION("""COMPUTED_VALUE"""),"LDR_I230_Ascd_To_Dscd_LU_Start")</f>
        <v>LDR_I230_Ascd_To_Dscd_LU_Start</v>
      </c>
      <c r="C150" s="9" t="str">
        <f>IFERROR(__xludf.DUMMYFUNCTION("""COMPUTED_VALUE"""),"-")</f>
        <v>-</v>
      </c>
      <c r="D150" s="8" t="str">
        <f>IFERROR(__xludf.DUMMYFUNCTION("""COMPUTED_VALUE"""),"Transition - START DESCENT Left foot up, Ascend Pose to Descend Pose")</f>
        <v>Transition - START DESCENT Left foot up, Ascend Pose to Descend Pose</v>
      </c>
      <c r="E150" s="2"/>
    </row>
    <row r="151">
      <c r="A151" s="2"/>
      <c r="B151" s="8" t="str">
        <f>IFERROR(__xludf.DUMMYFUNCTION("""COMPUTED_VALUE"""),"LDR_I230_Ascd_To_Dscd_RU_Pose")</f>
        <v>LDR_I230_Ascd_To_Dscd_RU_Pose</v>
      </c>
      <c r="C151" s="9" t="str">
        <f>IFERROR(__xludf.DUMMYFUNCTION("""COMPUTED_VALUE"""),"-")</f>
        <v>-</v>
      </c>
      <c r="D151" s="8" t="str">
        <f>IFERROR(__xludf.DUMMYFUNCTION("""COMPUTED_VALUE"""),"Transition - Slowly from Ascend to Descend Pose with Right foot up")</f>
        <v>Transition - Slowly from Ascend to Descend Pose with Right foot up</v>
      </c>
      <c r="E151" s="2"/>
    </row>
    <row r="152">
      <c r="A152" s="2"/>
      <c r="B152" s="8" t="str">
        <f>IFERROR(__xludf.DUMMYFUNCTION("""COMPUTED_VALUE"""),"LDR_I230_Ascd_To_Dscd_RU_Start")</f>
        <v>LDR_I230_Ascd_To_Dscd_RU_Start</v>
      </c>
      <c r="C152" s="9" t="str">
        <f>IFERROR(__xludf.DUMMYFUNCTION("""COMPUTED_VALUE"""),"-")</f>
        <v>-</v>
      </c>
      <c r="D152" s="8" t="str">
        <f>IFERROR(__xludf.DUMMYFUNCTION("""COMPUTED_VALUE"""),"Transition - START DESCENT Right foot up, Ascend Pose to Descend Pose")</f>
        <v>Transition - START DESCENT Right foot up, Ascend Pose to Descend Pose</v>
      </c>
      <c r="E152" s="2"/>
    </row>
    <row r="153">
      <c r="A153" s="2"/>
      <c r="B153" s="8" t="str">
        <f>IFERROR(__xludf.DUMMYFUNCTION("""COMPUTED_VALUE"""),"LDR_I230_Dscd_LU_Idle")</f>
        <v>LDR_I230_Dscd_LU_Idle</v>
      </c>
      <c r="C153" s="9" t="str">
        <f>IFERROR(__xludf.DUMMYFUNCTION("""COMPUTED_VALUE"""),"-")</f>
        <v>-</v>
      </c>
      <c r="D153" s="8" t="str">
        <f>IFERROR(__xludf.DUMMYFUNCTION("""COMPUTED_VALUE"""),"Descending Idle - Left foot up")</f>
        <v>Descending Idle - Left foot up</v>
      </c>
      <c r="E153" s="2"/>
    </row>
    <row r="154">
      <c r="A154" s="2"/>
      <c r="B154" s="8" t="str">
        <f>IFERROR(__xludf.DUMMYFUNCTION("""COMPUTED_VALUE"""),"LDR_I230_Dscd_LU_Loop")</f>
        <v>LDR_I230_Dscd_LU_Loop</v>
      </c>
      <c r="C154" s="9" t="str">
        <f>IFERROR(__xludf.DUMMYFUNCTION("""COMPUTED_VALUE"""),"-")</f>
        <v>-</v>
      </c>
      <c r="D154" s="8" t="str">
        <f>IFERROR(__xludf.DUMMYFUNCTION("""COMPUTED_VALUE"""),"Descending Loop - starting Left foot up")</f>
        <v>Descending Loop - starting Left foot up</v>
      </c>
      <c r="E154" s="2"/>
    </row>
    <row r="155">
      <c r="A155" s="2"/>
      <c r="B155" s="8" t="str">
        <f>IFERROR(__xludf.DUMMYFUNCTION("""COMPUTED_VALUE"""),"LDR_I230_Dscd_LU_Stop")</f>
        <v>LDR_I230_Dscd_LU_Stop</v>
      </c>
      <c r="C155" s="9" t="str">
        <f>IFERROR(__xludf.DUMMYFUNCTION("""COMPUTED_VALUE"""),"-")</f>
        <v>-</v>
      </c>
      <c r="D155" s="8" t="str">
        <f>IFERROR(__xludf.DUMMYFUNCTION("""COMPUTED_VALUE"""),"Transition - STOP Descending with Left foot up")</f>
        <v>Transition - STOP Descending with Left foot up</v>
      </c>
      <c r="E155" s="2"/>
    </row>
    <row r="156">
      <c r="A156" s="2"/>
      <c r="B156" s="8" t="str">
        <f>IFERROR(__xludf.DUMMYFUNCTION("""COMPUTED_VALUE"""),"LDR_I230_Dscd_RU_Idle")</f>
        <v>LDR_I230_Dscd_RU_Idle</v>
      </c>
      <c r="C156" s="9" t="str">
        <f>IFERROR(__xludf.DUMMYFUNCTION("""COMPUTED_VALUE"""),"-")</f>
        <v>-</v>
      </c>
      <c r="D156" s="8" t="str">
        <f>IFERROR(__xludf.DUMMYFUNCTION("""COMPUTED_VALUE"""),"Descending Idle - Right foot up")</f>
        <v>Descending Idle - Right foot up</v>
      </c>
      <c r="E156" s="2"/>
    </row>
    <row r="157">
      <c r="A157" s="2"/>
      <c r="B157" s="8" t="str">
        <f>IFERROR(__xludf.DUMMYFUNCTION("""COMPUTED_VALUE"""),"LDR_I230_Dscd_RU_Loop")</f>
        <v>LDR_I230_Dscd_RU_Loop</v>
      </c>
      <c r="C157" s="9" t="str">
        <f>IFERROR(__xludf.DUMMYFUNCTION("""COMPUTED_VALUE"""),"-")</f>
        <v>-</v>
      </c>
      <c r="D157" s="8" t="str">
        <f>IFERROR(__xludf.DUMMYFUNCTION("""COMPUTED_VALUE"""),"Descending Loop - starting Right foot up")</f>
        <v>Descending Loop - starting Right foot up</v>
      </c>
      <c r="E157" s="2"/>
    </row>
    <row r="158">
      <c r="A158" s="2"/>
      <c r="B158" s="8" t="str">
        <f>IFERROR(__xludf.DUMMYFUNCTION("""COMPUTED_VALUE"""),"LDR_I230_Dscd_RU_Stop")</f>
        <v>LDR_I230_Dscd_RU_Stop</v>
      </c>
      <c r="C158" s="9" t="str">
        <f>IFERROR(__xludf.DUMMYFUNCTION("""COMPUTED_VALUE"""),"-")</f>
        <v>-</v>
      </c>
      <c r="D158" s="8" t="str">
        <f>IFERROR(__xludf.DUMMYFUNCTION("""COMPUTED_VALUE"""),"Transition - STOP Descending with Right foot up")</f>
        <v>Transition - STOP Descending with Right foot up</v>
      </c>
      <c r="E158" s="2"/>
    </row>
    <row r="159">
      <c r="A159" s="2"/>
      <c r="B159" s="8" t="str">
        <f>IFERROR(__xludf.DUMMYFUNCTION("""COMPUTED_VALUE"""),"LDR_I230_Dscd_To_Ascd_LU_Pose")</f>
        <v>LDR_I230_Dscd_To_Ascd_LU_Pose</v>
      </c>
      <c r="C159" s="9" t="str">
        <f>IFERROR(__xludf.DUMMYFUNCTION("""COMPUTED_VALUE"""),"-")</f>
        <v>-</v>
      </c>
      <c r="D159" s="8" t="str">
        <f>IFERROR(__xludf.DUMMYFUNCTION("""COMPUTED_VALUE"""),"Transition - Slowly from Descend to Ascend Pose with Left foot up")</f>
        <v>Transition - Slowly from Descend to Ascend Pose with Left foot up</v>
      </c>
      <c r="E159" s="2"/>
    </row>
    <row r="160">
      <c r="A160" s="2"/>
      <c r="B160" s="8" t="str">
        <f>IFERROR(__xludf.DUMMYFUNCTION("""COMPUTED_VALUE"""),"LDR_I230_Dscd_To_Ascd_LU_Start")</f>
        <v>LDR_I230_Dscd_To_Ascd_LU_Start</v>
      </c>
      <c r="C160" s="9" t="str">
        <f>IFERROR(__xludf.DUMMYFUNCTION("""COMPUTED_VALUE"""),"-")</f>
        <v>-</v>
      </c>
      <c r="D160" s="8" t="str">
        <f>IFERROR(__xludf.DUMMYFUNCTION("""COMPUTED_VALUE"""),"Transition - START ASCENT Left foot up, Descend Pose to Ascend Pose")</f>
        <v>Transition - START ASCENT Left foot up, Descend Pose to Ascend Pose</v>
      </c>
      <c r="E160" s="2"/>
    </row>
    <row r="161">
      <c r="A161" s="2"/>
      <c r="B161" s="8" t="str">
        <f>IFERROR(__xludf.DUMMYFUNCTION("""COMPUTED_VALUE"""),"LDR_I230_Dscd_To_Ascd_RU_Pose")</f>
        <v>LDR_I230_Dscd_To_Ascd_RU_Pose</v>
      </c>
      <c r="C161" s="9" t="str">
        <f>IFERROR(__xludf.DUMMYFUNCTION("""COMPUTED_VALUE"""),"-")</f>
        <v>-</v>
      </c>
      <c r="D161" s="8" t="str">
        <f>IFERROR(__xludf.DUMMYFUNCTION("""COMPUTED_VALUE"""),"Transition - Slowly from Descend to Ascend Pose with Right foot up")</f>
        <v>Transition - Slowly from Descend to Ascend Pose with Right foot up</v>
      </c>
      <c r="E161" s="2"/>
    </row>
    <row r="162">
      <c r="A162" s="2"/>
      <c r="B162" s="8" t="str">
        <f>IFERROR(__xludf.DUMMYFUNCTION("""COMPUTED_VALUE"""),"LDR_I230_Dscd_To_Ascd_RU_Start")</f>
        <v>LDR_I230_Dscd_To_Ascd_RU_Start</v>
      </c>
      <c r="C162" s="9" t="str">
        <f>IFERROR(__xludf.DUMMYFUNCTION("""COMPUTED_VALUE"""),"-")</f>
        <v>-</v>
      </c>
      <c r="D162" s="8" t="str">
        <f>IFERROR(__xludf.DUMMYFUNCTION("""COMPUTED_VALUE"""),"Transition - START ASCENT Right foot up, Descend Pose to Ascend Pose")</f>
        <v>Transition - START ASCENT Right foot up, Descend Pose to Ascend Pose</v>
      </c>
      <c r="E162" s="2"/>
    </row>
    <row r="163">
      <c r="A163" s="2"/>
      <c r="B163" s="8" t="str">
        <f>IFERROR(__xludf.DUMMYFUNCTION("""COMPUTED_VALUE"""),"LDR_I230_Ascd_LU_Fgt_v1")</f>
        <v>LDR_I230_Ascd_LU_Fgt_v1</v>
      </c>
      <c r="C163" s="9" t="str">
        <f>IFERROR(__xludf.DUMMYFUNCTION("""COMPUTED_VALUE"""),"-")</f>
        <v>-</v>
      </c>
      <c r="D163" s="11" t="str">
        <f>IFERROR(__xludf.DUMMYFUNCTION("""COMPUTED_VALUE"""),"Idle Fidget - Ascend Left up pose Looking around")</f>
        <v>Idle Fidget - Ascend Left up pose Looking around</v>
      </c>
      <c r="E163" s="2"/>
    </row>
    <row r="164">
      <c r="A164" s="2"/>
      <c r="B164" s="8" t="str">
        <f>IFERROR(__xludf.DUMMYFUNCTION("""COMPUTED_VALUE"""),"LDR_I230_Ascd_LU_Fgt_v2")</f>
        <v>LDR_I230_Ascd_LU_Fgt_v2</v>
      </c>
      <c r="C164" s="9" t="str">
        <f>IFERROR(__xludf.DUMMYFUNCTION("""COMPUTED_VALUE"""),"-")</f>
        <v>-</v>
      </c>
      <c r="D164" s="11" t="str">
        <f>IFERROR(__xludf.DUMMYFUNCTION("""COMPUTED_VALUE"""),"Idle Fidget - Ascend Left up pose Looking around")</f>
        <v>Idle Fidget - Ascend Left up pose Looking around</v>
      </c>
      <c r="E164" s="2"/>
    </row>
    <row r="165">
      <c r="A165" s="2"/>
      <c r="B165" s="8" t="str">
        <f>IFERROR(__xludf.DUMMYFUNCTION("""COMPUTED_VALUE"""),"LDR_I230_Ascd_LU_Fgt_v4")</f>
        <v>LDR_I230_Ascd_LU_Fgt_v4</v>
      </c>
      <c r="C165" s="9" t="str">
        <f>IFERROR(__xludf.DUMMYFUNCTION("""COMPUTED_VALUE"""),"-")</f>
        <v>-</v>
      </c>
      <c r="D165" s="11" t="str">
        <f>IFERROR(__xludf.DUMMYFUNCTION("""COMPUTED_VALUE"""),"Idle Fidget - Ascend Left up pose Looking around")</f>
        <v>Idle Fidget - Ascend Left up pose Looking around</v>
      </c>
      <c r="E165" s="2"/>
    </row>
    <row r="166">
      <c r="A166" s="2"/>
      <c r="B166" s="8" t="str">
        <f>IFERROR(__xludf.DUMMYFUNCTION("""COMPUTED_VALUE"""),"LDR_I230_Ascd_RU_Fgt_v1")</f>
        <v>LDR_I230_Ascd_RU_Fgt_v1</v>
      </c>
      <c r="C166" s="9" t="str">
        <f>IFERROR(__xludf.DUMMYFUNCTION("""COMPUTED_VALUE"""),"-")</f>
        <v>-</v>
      </c>
      <c r="D166" s="11" t="str">
        <f>IFERROR(__xludf.DUMMYFUNCTION("""COMPUTED_VALUE"""),"Idle Fidget - Ascend Right up pose Looking around")</f>
        <v>Idle Fidget - Ascend Right up pose Looking around</v>
      </c>
      <c r="E166" s="2"/>
    </row>
    <row r="167">
      <c r="A167" s="2"/>
      <c r="B167" s="8" t="str">
        <f>IFERROR(__xludf.DUMMYFUNCTION("""COMPUTED_VALUE"""),"LDR_I230_Ascd_RU_Fgt_v2")</f>
        <v>LDR_I230_Ascd_RU_Fgt_v2</v>
      </c>
      <c r="C167" s="9" t="str">
        <f>IFERROR(__xludf.DUMMYFUNCTION("""COMPUTED_VALUE"""),"-")</f>
        <v>-</v>
      </c>
      <c r="D167" s="11" t="str">
        <f>IFERROR(__xludf.DUMMYFUNCTION("""COMPUTED_VALUE"""),"Idle Fidget - Ascend Right up pose Looking around")</f>
        <v>Idle Fidget - Ascend Right up pose Looking around</v>
      </c>
      <c r="E167" s="2"/>
    </row>
    <row r="168">
      <c r="A168" s="2"/>
      <c r="B168" s="8" t="str">
        <f>IFERROR(__xludf.DUMMYFUNCTION("""COMPUTED_VALUE"""),"LDR_I230_Ascd_RU_Fgt_v4")</f>
        <v>LDR_I230_Ascd_RU_Fgt_v4</v>
      </c>
      <c r="C168" s="9" t="str">
        <f>IFERROR(__xludf.DUMMYFUNCTION("""COMPUTED_VALUE"""),"-")</f>
        <v>-</v>
      </c>
      <c r="D168" s="11" t="str">
        <f>IFERROR(__xludf.DUMMYFUNCTION("""COMPUTED_VALUE"""),"Idle Fidget - Ascend Right up pose Looking around")</f>
        <v>Idle Fidget - Ascend Right up pose Looking around</v>
      </c>
      <c r="E168" s="2"/>
    </row>
    <row r="169">
      <c r="A169" s="2"/>
      <c r="B169" s="8" t="str">
        <f>IFERROR(__xludf.DUMMYFUNCTION("""COMPUTED_VALUE"""),"LDR_I230_Dscd_LU_Fgt_v1")</f>
        <v>LDR_I230_Dscd_LU_Fgt_v1</v>
      </c>
      <c r="C169" s="9" t="str">
        <f>IFERROR(__xludf.DUMMYFUNCTION("""COMPUTED_VALUE"""),"-")</f>
        <v>-</v>
      </c>
      <c r="D169" s="11" t="str">
        <f>IFERROR(__xludf.DUMMYFUNCTION("""COMPUTED_VALUE"""),"Idle Fidget - Descend Left up pose Looking around")</f>
        <v>Idle Fidget - Descend Left up pose Looking around</v>
      </c>
      <c r="E169" s="2"/>
    </row>
    <row r="170">
      <c r="A170" s="2"/>
      <c r="B170" s="8" t="str">
        <f>IFERROR(__xludf.DUMMYFUNCTION("""COMPUTED_VALUE"""),"LDR_I230_Dscd_LU_Fgt_v2")</f>
        <v>LDR_I230_Dscd_LU_Fgt_v2</v>
      </c>
      <c r="C170" s="9" t="str">
        <f>IFERROR(__xludf.DUMMYFUNCTION("""COMPUTED_VALUE"""),"-")</f>
        <v>-</v>
      </c>
      <c r="D170" s="11" t="str">
        <f>IFERROR(__xludf.DUMMYFUNCTION("""COMPUTED_VALUE"""),"Idle Fidget - Descend Left up pose Looking around")</f>
        <v>Idle Fidget - Descend Left up pose Looking around</v>
      </c>
      <c r="E170" s="2"/>
    </row>
    <row r="171">
      <c r="A171" s="2"/>
      <c r="B171" s="8" t="str">
        <f>IFERROR(__xludf.DUMMYFUNCTION("""COMPUTED_VALUE"""),"LDR_I230_Dscd_LU_Fgt_v3")</f>
        <v>LDR_I230_Dscd_LU_Fgt_v3</v>
      </c>
      <c r="C171" s="9" t="str">
        <f>IFERROR(__xludf.DUMMYFUNCTION("""COMPUTED_VALUE"""),"-")</f>
        <v>-</v>
      </c>
      <c r="D171" s="11" t="str">
        <f>IFERROR(__xludf.DUMMYFUNCTION("""COMPUTED_VALUE"""),"Idle Fidget - Descend Left up pose Stretching neck and shoulders")</f>
        <v>Idle Fidget - Descend Left up pose Stretching neck and shoulders</v>
      </c>
      <c r="E171" s="2"/>
    </row>
    <row r="172">
      <c r="A172" s="2"/>
      <c r="B172" s="8" t="str">
        <f>IFERROR(__xludf.DUMMYFUNCTION("""COMPUTED_VALUE"""),"LDR_I230_Dscd_LU_Fgt_v4")</f>
        <v>LDR_I230_Dscd_LU_Fgt_v4</v>
      </c>
      <c r="C172" s="9" t="str">
        <f>IFERROR(__xludf.DUMMYFUNCTION("""COMPUTED_VALUE"""),"-")</f>
        <v>-</v>
      </c>
      <c r="D172" s="11" t="str">
        <f>IFERROR(__xludf.DUMMYFUNCTION("""COMPUTED_VALUE"""),"Idle Fidget - Descend Left up pose Looking around")</f>
        <v>Idle Fidget - Descend Left up pose Looking around</v>
      </c>
      <c r="E172" s="2"/>
    </row>
    <row r="173">
      <c r="A173" s="2"/>
      <c r="B173" s="8" t="str">
        <f>IFERROR(__xludf.DUMMYFUNCTION("""COMPUTED_VALUE"""),"LDR_I230_Dscd_RU_Fgt_v1")</f>
        <v>LDR_I230_Dscd_RU_Fgt_v1</v>
      </c>
      <c r="C173" s="9" t="str">
        <f>IFERROR(__xludf.DUMMYFUNCTION("""COMPUTED_VALUE"""),"-")</f>
        <v>-</v>
      </c>
      <c r="D173" s="11" t="str">
        <f>IFERROR(__xludf.DUMMYFUNCTION("""COMPUTED_VALUE"""),"Idle Fidget - Descend Left up pose Looking around")</f>
        <v>Idle Fidget - Descend Left up pose Looking around</v>
      </c>
      <c r="E173" s="2"/>
    </row>
    <row r="174">
      <c r="A174" s="2"/>
      <c r="B174" s="8" t="str">
        <f>IFERROR(__xludf.DUMMYFUNCTION("""COMPUTED_VALUE"""),"LDR_I230_Dscd_RU_Fgt_v2")</f>
        <v>LDR_I230_Dscd_RU_Fgt_v2</v>
      </c>
      <c r="C174" s="9" t="str">
        <f>IFERROR(__xludf.DUMMYFUNCTION("""COMPUTED_VALUE"""),"-")</f>
        <v>-</v>
      </c>
      <c r="D174" s="11" t="str">
        <f>IFERROR(__xludf.DUMMYFUNCTION("""COMPUTED_VALUE"""),"Idle Fidget - Descend Left up pose Looking around")</f>
        <v>Idle Fidget - Descend Left up pose Looking around</v>
      </c>
      <c r="E174" s="2"/>
    </row>
    <row r="175">
      <c r="A175" s="2"/>
      <c r="B175" s="8" t="str">
        <f>IFERROR(__xludf.DUMMYFUNCTION("""COMPUTED_VALUE"""),"LDR_I230_Dscd_RU_Fgt_v3")</f>
        <v>LDR_I230_Dscd_RU_Fgt_v3</v>
      </c>
      <c r="C175" s="9" t="str">
        <f>IFERROR(__xludf.DUMMYFUNCTION("""COMPUTED_VALUE"""),"-")</f>
        <v>-</v>
      </c>
      <c r="D175" s="11" t="str">
        <f>IFERROR(__xludf.DUMMYFUNCTION("""COMPUTED_VALUE"""),"Idle Fidget - Descend Right up pose Stretching neck and shoulders")</f>
        <v>Idle Fidget - Descend Right up pose Stretching neck and shoulders</v>
      </c>
      <c r="E175" s="2"/>
    </row>
    <row r="176">
      <c r="A176" s="2"/>
      <c r="B176" s="8" t="str">
        <f>IFERROR(__xludf.DUMMYFUNCTION("""COMPUTED_VALUE"""),"LDR_I230_Dscd_RU_Fgt_v4")</f>
        <v>LDR_I230_Dscd_RU_Fgt_v4</v>
      </c>
      <c r="C176" s="9" t="str">
        <f>IFERROR(__xludf.DUMMYFUNCTION("""COMPUTED_VALUE"""),"-")</f>
        <v>-</v>
      </c>
      <c r="D176" s="11" t="str">
        <f>IFERROR(__xludf.DUMMYFUNCTION("""COMPUTED_VALUE"""),"Idle Fidget - Descend Left up pose Looking around")</f>
        <v>Idle Fidget - Descend Left up pose Looking around</v>
      </c>
      <c r="E176" s="2"/>
    </row>
    <row r="177">
      <c r="A177" s="2"/>
      <c r="B177" s="8"/>
      <c r="C177" s="9"/>
      <c r="D177" s="11"/>
      <c r="E177" s="2"/>
    </row>
    <row r="178">
      <c r="A178" s="2"/>
      <c r="B178" s="10" t="str">
        <f>IFERROR(__xludf.DUMMYFUNCTION("""COMPUTED_VALUE""")," - Mount / Dismount")</f>
        <v> - Mount / Dismount</v>
      </c>
      <c r="C178" s="7"/>
      <c r="D178" s="6"/>
      <c r="E178" s="2"/>
    </row>
    <row r="179">
      <c r="A179" s="2"/>
      <c r="B179" s="8" t="str">
        <f>IFERROR(__xludf.DUMMYFUNCTION("""COMPUTED_VALUE"""),"LDR_I230_Ascd_LU_To_Std_Rlx")</f>
        <v>LDR_I230_Ascd_LU_To_Std_Rlx</v>
      </c>
      <c r="C179" s="9" t="str">
        <f>IFERROR(__xludf.DUMMYFUNCTION("""COMPUTED_VALUE"""),"-")</f>
        <v>-</v>
      </c>
      <c r="D179" s="8" t="str">
        <f>IFERROR(__xludf.DUMMYFUNCTION("""COMPUTED_VALUE"""),"Transition - Ascending Left foot up to dismount Stand above")</f>
        <v>Transition - Ascending Left foot up to dismount Stand above</v>
      </c>
      <c r="E179" s="2"/>
    </row>
    <row r="180">
      <c r="A180" s="2"/>
      <c r="B180" s="8" t="str">
        <f>IFERROR(__xludf.DUMMYFUNCTION("""COMPUTED_VALUE"""),"LDR_I230_Ascd_RU_To_Std_Rlx")</f>
        <v>LDR_I230_Ascd_RU_To_Std_Rlx</v>
      </c>
      <c r="C180" s="9" t="str">
        <f>IFERROR(__xludf.DUMMYFUNCTION("""COMPUTED_VALUE"""),"-")</f>
        <v>-</v>
      </c>
      <c r="D180" s="8" t="str">
        <f>IFERROR(__xludf.DUMMYFUNCTION("""COMPUTED_VALUE"""),"Transition - Ascending Right foot up to dismount Stand above")</f>
        <v>Transition - Ascending Right foot up to dismount Stand above</v>
      </c>
      <c r="E180" s="2"/>
    </row>
    <row r="181">
      <c r="A181" s="2"/>
      <c r="B181" s="8" t="str">
        <f>IFERROR(__xludf.DUMMYFUNCTION("""COMPUTED_VALUE"""),"LDR_I230_Dscd_LU_To_Std_Rlx")</f>
        <v>LDR_I230_Dscd_LU_To_Std_Rlx</v>
      </c>
      <c r="C181" s="9" t="str">
        <f>IFERROR(__xludf.DUMMYFUNCTION("""COMPUTED_VALUE"""),"-")</f>
        <v>-</v>
      </c>
      <c r="D181" s="8" t="str">
        <f>IFERROR(__xludf.DUMMYFUNCTION("""COMPUTED_VALUE"""),"Transition - Descending Left foot up to dismount Stand below")</f>
        <v>Transition - Descending Left foot up to dismount Stand below</v>
      </c>
      <c r="E181" s="2"/>
    </row>
    <row r="182">
      <c r="A182" s="2"/>
      <c r="B182" s="8" t="str">
        <f>IFERROR(__xludf.DUMMYFUNCTION("""COMPUTED_VALUE"""),"LDR_I230_Dscd_RU_To_Std_Rlx")</f>
        <v>LDR_I230_Dscd_RU_To_Std_Rlx</v>
      </c>
      <c r="C182" s="9" t="str">
        <f>IFERROR(__xludf.DUMMYFUNCTION("""COMPUTED_VALUE"""),"-")</f>
        <v>-</v>
      </c>
      <c r="D182" s="8" t="str">
        <f>IFERROR(__xludf.DUMMYFUNCTION("""COMPUTED_VALUE"""),"Transition - Descending Right foot up to dismount Stand below")</f>
        <v>Transition - Descending Right foot up to dismount Stand below</v>
      </c>
      <c r="E182" s="2"/>
    </row>
    <row r="183">
      <c r="A183" s="2"/>
      <c r="B183" s="8" t="str">
        <f>IFERROR(__xludf.DUMMYFUNCTION("""COMPUTED_VALUE"""),"LDR_I230_Jog_LU_Jmp_To_Ascd_LU")</f>
        <v>LDR_I230_Jog_LU_Jmp_To_Ascd_LU</v>
      </c>
      <c r="C183" s="9" t="str">
        <f>IFERROR(__xludf.DUMMYFUNCTION("""COMPUTED_VALUE"""),"-")</f>
        <v>-</v>
      </c>
      <c r="D183" s="11" t="str">
        <f>IFERROR(__xludf.DUMMYFUNCTION("""COMPUTED_VALUE"""),"Transition - Jog Left foot up Jump to Ascend pose Left foot up")</f>
        <v>Transition - Jog Left foot up Jump to Ascend pose Left foot up</v>
      </c>
      <c r="E183" s="2"/>
    </row>
    <row r="184">
      <c r="A184" s="2"/>
      <c r="B184" s="8" t="str">
        <f>IFERROR(__xludf.DUMMYFUNCTION("""COMPUTED_VALUE"""),"LDR_I230_Jog_LU_Jmp_To_Ascd_LU_Hi_Long")</f>
        <v>LDR_I230_Jog_LU_Jmp_To_Ascd_LU_Hi_Long</v>
      </c>
      <c r="C184" s="9" t="str">
        <f>IFERROR(__xludf.DUMMYFUNCTION("""COMPUTED_VALUE"""),"-")</f>
        <v>-</v>
      </c>
      <c r="D184" s="11" t="str">
        <f>IFERROR(__xludf.DUMMYFUNCTION("""COMPUTED_VALUE"""),"Transition - Long Jog Left foot up Jump High to Ascend pose Left foot up")</f>
        <v>Transition - Long Jog Left foot up Jump High to Ascend pose Left foot up</v>
      </c>
      <c r="E184" s="2"/>
    </row>
    <row r="185">
      <c r="A185" s="2"/>
      <c r="B185" s="8" t="str">
        <f>IFERROR(__xludf.DUMMYFUNCTION("""COMPUTED_VALUE"""),"LDR_I230_Jog_LU_Jmp_To_Ascd_RU_Hi")</f>
        <v>LDR_I230_Jog_LU_Jmp_To_Ascd_RU_Hi</v>
      </c>
      <c r="C185" s="9" t="str">
        <f>IFERROR(__xludf.DUMMYFUNCTION("""COMPUTED_VALUE"""),"-")</f>
        <v>-</v>
      </c>
      <c r="D185" s="11" t="str">
        <f>IFERROR(__xludf.DUMMYFUNCTION("""COMPUTED_VALUE"""),"Transition - Jog Left foot up Jump High to Ascend pose Right foot up")</f>
        <v>Transition - Jog Left foot up Jump High to Ascend pose Right foot up</v>
      </c>
      <c r="E185" s="2"/>
    </row>
    <row r="186">
      <c r="A186" s="2"/>
      <c r="B186" s="8" t="str">
        <f>IFERROR(__xludf.DUMMYFUNCTION("""COMPUTED_VALUE"""),"LDR_I230_Jog_LU_Jmp_To_Ascd_RU_Long")</f>
        <v>LDR_I230_Jog_LU_Jmp_To_Ascd_RU_Long</v>
      </c>
      <c r="C186" s="9" t="str">
        <f>IFERROR(__xludf.DUMMYFUNCTION("""COMPUTED_VALUE"""),"-")</f>
        <v>-</v>
      </c>
      <c r="D186" s="11" t="str">
        <f>IFERROR(__xludf.DUMMYFUNCTION("""COMPUTED_VALUE"""),"Transition - Long Jog Left foot up Jump to Ascend pose Right foot up")</f>
        <v>Transition - Long Jog Left foot up Jump to Ascend pose Right foot up</v>
      </c>
      <c r="E186" s="2"/>
    </row>
    <row r="187">
      <c r="A187" s="2"/>
      <c r="B187" s="8" t="str">
        <f>IFERROR(__xludf.DUMMYFUNCTION("""COMPUTED_VALUE"""),"LDR_I230_Jog_RU_Jmp_To_Ascd_LU_Hi")</f>
        <v>LDR_I230_Jog_RU_Jmp_To_Ascd_LU_Hi</v>
      </c>
      <c r="C187" s="9" t="str">
        <f>IFERROR(__xludf.DUMMYFUNCTION("""COMPUTED_VALUE"""),"-")</f>
        <v>-</v>
      </c>
      <c r="D187" s="11" t="str">
        <f>IFERROR(__xludf.DUMMYFUNCTION("""COMPUTED_VALUE"""),"Transition - Jog Right foot up Jump High to Ascend pose Left foot up")</f>
        <v>Transition - Jog Right foot up Jump High to Ascend pose Left foot up</v>
      </c>
      <c r="E187" s="2"/>
    </row>
    <row r="188">
      <c r="A188" s="2"/>
      <c r="B188" s="8" t="str">
        <f>IFERROR(__xludf.DUMMYFUNCTION("""COMPUTED_VALUE"""),"LDR_I230_Jog_RU_Jmp_To_Ascd_LU_Long")</f>
        <v>LDR_I230_Jog_RU_Jmp_To_Ascd_LU_Long</v>
      </c>
      <c r="C188" s="9" t="str">
        <f>IFERROR(__xludf.DUMMYFUNCTION("""COMPUTED_VALUE"""),"-")</f>
        <v>-</v>
      </c>
      <c r="D188" s="11" t="str">
        <f>IFERROR(__xludf.DUMMYFUNCTION("""COMPUTED_VALUE"""),"Transition - Long Jog Right foot up Jump to Ascend pose Left foot up")</f>
        <v>Transition - Long Jog Right foot up Jump to Ascend pose Left foot up</v>
      </c>
      <c r="E188" s="2"/>
    </row>
    <row r="189">
      <c r="A189" s="2"/>
      <c r="B189" s="8" t="str">
        <f>IFERROR(__xludf.DUMMYFUNCTION("""COMPUTED_VALUE"""),"LDR_I230_Jog_RU_Jmp_To_Ascd_RU")</f>
        <v>LDR_I230_Jog_RU_Jmp_To_Ascd_RU</v>
      </c>
      <c r="C189" s="9" t="str">
        <f>IFERROR(__xludf.DUMMYFUNCTION("""COMPUTED_VALUE"""),"-")</f>
        <v>-</v>
      </c>
      <c r="D189" s="11" t="str">
        <f>IFERROR(__xludf.DUMMYFUNCTION("""COMPUTED_VALUE"""),"Transition - Jog Right foot up Jump to Ascend pose Right foot up")</f>
        <v>Transition - Jog Right foot up Jump to Ascend pose Right foot up</v>
      </c>
      <c r="E189" s="2"/>
    </row>
    <row r="190">
      <c r="A190" s="2"/>
      <c r="B190" s="8" t="str">
        <f>IFERROR(__xludf.DUMMYFUNCTION("""COMPUTED_VALUE"""),"LDR_I230_Jog_RU_Jmp_To_Ascd_RU_Hi_Long")</f>
        <v>LDR_I230_Jog_RU_Jmp_To_Ascd_RU_Hi_Long</v>
      </c>
      <c r="C190" s="9" t="str">
        <f>IFERROR(__xludf.DUMMYFUNCTION("""COMPUTED_VALUE"""),"-")</f>
        <v>-</v>
      </c>
      <c r="D190" s="11" t="str">
        <f>IFERROR(__xludf.DUMMYFUNCTION("""COMPUTED_VALUE"""),"Transition - Long Jog Right foot up Jump High to Ascend pose Right foot up")</f>
        <v>Transition - Long Jog Right foot up Jump High to Ascend pose Right foot up</v>
      </c>
      <c r="E190" s="2"/>
    </row>
    <row r="191">
      <c r="A191" s="2"/>
      <c r="B191" s="8" t="str">
        <f>IFERROR(__xludf.DUMMYFUNCTION("""COMPUTED_VALUE"""),"LDR_I230_LU_Drp_Off_To_Std_Rlx")</f>
        <v>LDR_I230_LU_Drp_Off_To_Std_Rlx</v>
      </c>
      <c r="C191" s="9" t="str">
        <f>IFERROR(__xludf.DUMMYFUNCTION("""COMPUTED_VALUE"""),"-")</f>
        <v>-</v>
      </c>
      <c r="D191" s="11" t="str">
        <f>IFERROR(__xludf.DUMMYFUNCTION("""COMPUTED_VALUE"""),"Transition - Drop Down from Left foot up to Stand below")</f>
        <v>Transition - Drop Down from Left foot up to Stand below</v>
      </c>
      <c r="E191" s="2"/>
    </row>
    <row r="192">
      <c r="A192" s="2"/>
      <c r="B192" s="8" t="str">
        <f>IFERROR(__xludf.DUMMYFUNCTION("""COMPUTED_VALUE"""),"LDR_I230_LU_Jmp_Off_180_To_Std_Rlx")</f>
        <v>LDR_I230_LU_Jmp_Off_180_To_Std_Rlx</v>
      </c>
      <c r="C192" s="9" t="str">
        <f>IFERROR(__xludf.DUMMYFUNCTION("""COMPUTED_VALUE"""),"-")</f>
        <v>-</v>
      </c>
      <c r="D192" s="11" t="str">
        <f>IFERROR(__xludf.DUMMYFUNCTION("""COMPUTED_VALUE"""),"Transition - Push off from Left foot up and turn 180 to Stand below")</f>
        <v>Transition - Push off from Left foot up and turn 180 to Stand below</v>
      </c>
      <c r="E192" s="2"/>
    </row>
    <row r="193">
      <c r="A193" s="2"/>
      <c r="B193" s="8" t="str">
        <f>IFERROR(__xludf.DUMMYFUNCTION("""COMPUTED_VALUE"""),"LDR_I230_LU_Jmp_Off_To_Std_Rlx")</f>
        <v>LDR_I230_LU_Jmp_Off_To_Std_Rlx</v>
      </c>
      <c r="C193" s="9" t="str">
        <f>IFERROR(__xludf.DUMMYFUNCTION("""COMPUTED_VALUE"""),"-")</f>
        <v>-</v>
      </c>
      <c r="D193" s="11" t="str">
        <f>IFERROR(__xludf.DUMMYFUNCTION("""COMPUTED_VALUE"""),"Transition - Push off from Left foot up to Stand below")</f>
        <v>Transition - Push off from Left foot up to Stand below</v>
      </c>
      <c r="E193" s="2"/>
    </row>
    <row r="194">
      <c r="A194" s="2"/>
      <c r="B194" s="8" t="str">
        <f>IFERROR(__xludf.DUMMYFUNCTION("""COMPUTED_VALUE"""),"LDR_I230_RU_Drp_Off_To_Std_Rlx")</f>
        <v>LDR_I230_RU_Drp_Off_To_Std_Rlx</v>
      </c>
      <c r="C194" s="9" t="str">
        <f>IFERROR(__xludf.DUMMYFUNCTION("""COMPUTED_VALUE"""),"-")</f>
        <v>-</v>
      </c>
      <c r="D194" s="11" t="str">
        <f>IFERROR(__xludf.DUMMYFUNCTION("""COMPUTED_VALUE"""),"Transition - Drop Down from Right foot up to Stand below")</f>
        <v>Transition - Drop Down from Right foot up to Stand below</v>
      </c>
      <c r="E194" s="2"/>
    </row>
    <row r="195">
      <c r="A195" s="2"/>
      <c r="B195" s="8" t="str">
        <f>IFERROR(__xludf.DUMMYFUNCTION("""COMPUTED_VALUE"""),"LDR_I230_RU_Jmp_Off_180_To_Std_Rlx")</f>
        <v>LDR_I230_RU_Jmp_Off_180_To_Std_Rlx</v>
      </c>
      <c r="C195" s="9" t="str">
        <f>IFERROR(__xludf.DUMMYFUNCTION("""COMPUTED_VALUE"""),"-")</f>
        <v>-</v>
      </c>
      <c r="D195" s="11" t="str">
        <f>IFERROR(__xludf.DUMMYFUNCTION("""COMPUTED_VALUE"""),"Transition - Push off from Right foot up and turn 180 to Stand below")</f>
        <v>Transition - Push off from Right foot up and turn 180 to Stand below</v>
      </c>
      <c r="E195" s="2"/>
    </row>
    <row r="196">
      <c r="A196" s="2"/>
      <c r="B196" s="8" t="str">
        <f>IFERROR(__xludf.DUMMYFUNCTION("""COMPUTED_VALUE"""),"LDR_I230_RU_Jmp_Off_To_Std_Rlx")</f>
        <v>LDR_I230_RU_Jmp_Off_To_Std_Rlx</v>
      </c>
      <c r="C196" s="9" t="str">
        <f>IFERROR(__xludf.DUMMYFUNCTION("""COMPUTED_VALUE"""),"-")</f>
        <v>-</v>
      </c>
      <c r="D196" s="11" t="str">
        <f>IFERROR(__xludf.DUMMYFUNCTION("""COMPUTED_VALUE"""),"Transition - Push off from Right foot up to Stand below")</f>
        <v>Transition - Push off from Right foot up to Stand below</v>
      </c>
      <c r="E196" s="2"/>
    </row>
    <row r="197">
      <c r="A197" s="2"/>
      <c r="B197" s="8" t="str">
        <f>IFERROR(__xludf.DUMMYFUNCTION("""COMPUTED_VALUE"""),"LDR_I230_Std_Rlx_Rev_To_Dscd_LU")</f>
        <v>LDR_I230_Std_Rlx_Rev_To_Dscd_LU</v>
      </c>
      <c r="C197" s="9" t="str">
        <f>IFERROR(__xludf.DUMMYFUNCTION("""COMPUTED_VALUE"""),"-")</f>
        <v>-</v>
      </c>
      <c r="D197" s="11" t="str">
        <f>IFERROR(__xludf.DUMMYFUNCTION("""COMPUTED_VALUE"""),"Transition - Stand turn 180 to mount ladder Descend Left up pose")</f>
        <v>Transition - Stand turn 180 to mount ladder Descend Left up pose</v>
      </c>
      <c r="E197" s="2"/>
    </row>
    <row r="198">
      <c r="A198" s="2"/>
      <c r="B198" s="8" t="str">
        <f>IFERROR(__xludf.DUMMYFUNCTION("""COMPUTED_VALUE"""),"LDR_I230_Std_Rlx_Rev_To_Dscd_RU")</f>
        <v>LDR_I230_Std_Rlx_Rev_To_Dscd_RU</v>
      </c>
      <c r="C198" s="9" t="str">
        <f>IFERROR(__xludf.DUMMYFUNCTION("""COMPUTED_VALUE"""),"-")</f>
        <v>-</v>
      </c>
      <c r="D198" s="11" t="str">
        <f>IFERROR(__xludf.DUMMYFUNCTION("""COMPUTED_VALUE"""),"Transition - Stand turn 180 to mount ladder Descend Right up pose")</f>
        <v>Transition - Stand turn 180 to mount ladder Descend Right up pose</v>
      </c>
      <c r="E198" s="2"/>
    </row>
    <row r="199">
      <c r="A199" s="2"/>
      <c r="B199" s="8" t="str">
        <f>IFERROR(__xludf.DUMMYFUNCTION("""COMPUTED_VALUE"""),"LDR_I230_Std_Rlx_To_Ascd_LU")</f>
        <v>LDR_I230_Std_Rlx_To_Ascd_LU</v>
      </c>
      <c r="C199" s="9" t="str">
        <f>IFERROR(__xludf.DUMMYFUNCTION("""COMPUTED_VALUE"""),"-")</f>
        <v>-</v>
      </c>
      <c r="D199" s="11" t="str">
        <f>IFERROR(__xludf.DUMMYFUNCTION("""COMPUTED_VALUE"""),"Transition - Stand to mount ladder Ascend Left up pose")</f>
        <v>Transition - Stand to mount ladder Ascend Left up pose</v>
      </c>
      <c r="E199" s="2"/>
    </row>
    <row r="200">
      <c r="A200" s="2"/>
      <c r="B200" s="8" t="str">
        <f>IFERROR(__xludf.DUMMYFUNCTION("""COMPUTED_VALUE"""),"LDR_I230_Std_Rlx_To_Ascd_RU")</f>
        <v>LDR_I230_Std_Rlx_To_Ascd_RU</v>
      </c>
      <c r="C200" s="9" t="str">
        <f>IFERROR(__xludf.DUMMYFUNCTION("""COMPUTED_VALUE"""),"-")</f>
        <v>-</v>
      </c>
      <c r="D200" s="11" t="str">
        <f>IFERROR(__xludf.DUMMYFUNCTION("""COMPUTED_VALUE"""),"Transition - Stand to mount ladder Ascend Right up pose")</f>
        <v>Transition - Stand to mount ladder Ascend Right up pose</v>
      </c>
      <c r="E200" s="2"/>
    </row>
    <row r="201">
      <c r="A201" s="2"/>
      <c r="B201" s="8" t="str">
        <f>IFERROR(__xludf.DUMMYFUNCTION("""COMPUTED_VALUE"""),"LDR_I230_Std_Rlx_To_Dscd_LU")</f>
        <v>LDR_I230_Std_Rlx_To_Dscd_LU</v>
      </c>
      <c r="C201" s="9" t="str">
        <f>IFERROR(__xludf.DUMMYFUNCTION("""COMPUTED_VALUE"""),"-")</f>
        <v>-</v>
      </c>
      <c r="D201" s="11" t="str">
        <f>IFERROR(__xludf.DUMMYFUNCTION("""COMPUTED_VALUE"""),"Transition - Stand to mount ladder Descend Left up pose")</f>
        <v>Transition - Stand to mount ladder Descend Left up pose</v>
      </c>
      <c r="E201" s="2"/>
    </row>
    <row r="202">
      <c r="A202" s="2"/>
      <c r="B202" s="8" t="str">
        <f>IFERROR(__xludf.DUMMYFUNCTION("""COMPUTED_VALUE"""),"LDR_I230_Std_Rlx_To_Dscd_RU")</f>
        <v>LDR_I230_Std_Rlx_To_Dscd_RU</v>
      </c>
      <c r="C202" s="9" t="str">
        <f>IFERROR(__xludf.DUMMYFUNCTION("""COMPUTED_VALUE"""),"-")</f>
        <v>-</v>
      </c>
      <c r="D202" s="11" t="str">
        <f>IFERROR(__xludf.DUMMYFUNCTION("""COMPUTED_VALUE"""),"Transition - Stand to mount ladder Descend Right up pose")</f>
        <v>Transition - Stand to mount ladder Descend Right up pose</v>
      </c>
      <c r="E202" s="2"/>
    </row>
    <row r="203">
      <c r="A203" s="2"/>
      <c r="B203" s="8"/>
      <c r="C203" s="9"/>
      <c r="D203" s="11"/>
      <c r="E203" s="2"/>
    </row>
    <row r="204">
      <c r="A204" s="2"/>
      <c r="B204" s="6" t="str">
        <f>IFERROR(__xludf.DUMMYFUNCTION("""COMPUTED_VALUE"""),"Split Jumps")</f>
        <v>Split Jumps</v>
      </c>
      <c r="C204" s="7"/>
      <c r="D204" s="6"/>
      <c r="E204" s="2"/>
    </row>
    <row r="205">
      <c r="A205" s="2"/>
      <c r="B205" s="8" t="str">
        <f>IFERROR(__xludf.DUMMYFUNCTION("""COMPUTED_VALUE"""),"LDR_O12_LU_Drp_Off_Start")</f>
        <v>LDR_O12_LU_Drp_Off_Start</v>
      </c>
      <c r="C205" s="9" t="str">
        <f>IFERROR(__xludf.DUMMYFUNCTION("""COMPUTED_VALUE"""),"-")</f>
        <v>-</v>
      </c>
      <c r="D205" s="11" t="str">
        <f>IFERROR(__xludf.DUMMYFUNCTION("""COMPUTED_VALUE"""),"Drop Down from Left foot up start jump")</f>
        <v>Drop Down from Left foot up start jump</v>
      </c>
      <c r="E205" s="2"/>
    </row>
    <row r="206">
      <c r="A206" s="2"/>
      <c r="B206" s="8" t="str">
        <f>IFERROR(__xludf.DUMMYFUNCTION("""COMPUTED_VALUE"""),"LDR_O12_RU_Drp_Off_Start")</f>
        <v>LDR_O12_RU_Drp_Off_Start</v>
      </c>
      <c r="C206" s="9" t="str">
        <f>IFERROR(__xludf.DUMMYFUNCTION("""COMPUTED_VALUE"""),"-")</f>
        <v>-</v>
      </c>
      <c r="D206" s="11" t="str">
        <f>IFERROR(__xludf.DUMMYFUNCTION("""COMPUTED_VALUE"""),"Drop Down from Right foot up start jump")</f>
        <v>Drop Down from Right foot up start jump</v>
      </c>
      <c r="E206" s="2"/>
    </row>
    <row r="207">
      <c r="A207" s="2"/>
      <c r="B207" s="8" t="str">
        <f>IFERROR(__xludf.DUMMYFUNCTION("""COMPUTED_VALUE"""),"LDR_I400_LU_Drp_Off_Start")</f>
        <v>LDR_I400_LU_Drp_Off_Start</v>
      </c>
      <c r="C207" s="9" t="str">
        <f>IFERROR(__xludf.DUMMYFUNCTION("""COMPUTED_VALUE"""),"-")</f>
        <v>-</v>
      </c>
      <c r="D207" s="11" t="str">
        <f>IFERROR(__xludf.DUMMYFUNCTION("""COMPUTED_VALUE"""),"Drop Down from Left foot up start jump")</f>
        <v>Drop Down from Left foot up start jump</v>
      </c>
      <c r="E207" s="2"/>
    </row>
    <row r="208">
      <c r="A208" s="2"/>
      <c r="B208" s="8" t="str">
        <f>IFERROR(__xludf.DUMMYFUNCTION("""COMPUTED_VALUE"""),"LDR_I400_RU_Drp_Off_Start")</f>
        <v>LDR_I400_RU_Drp_Off_Start</v>
      </c>
      <c r="C208" s="9" t="str">
        <f>IFERROR(__xludf.DUMMYFUNCTION("""COMPUTED_VALUE"""),"-")</f>
        <v>-</v>
      </c>
      <c r="D208" s="11" t="str">
        <f>IFERROR(__xludf.DUMMYFUNCTION("""COMPUTED_VALUE"""),"Drop Down from Right foot up start jump")</f>
        <v>Drop Down from Right foot up start jump</v>
      </c>
      <c r="E208" s="2"/>
    </row>
    <row r="209">
      <c r="A209" s="2"/>
      <c r="B209" s="8" t="str">
        <f>IFERROR(__xludf.DUMMYFUNCTION("""COMPUTED_VALUE"""),"LDR_I230_LU_Drp_Off_Start")</f>
        <v>LDR_I230_LU_Drp_Off_Start</v>
      </c>
      <c r="C209" s="9" t="str">
        <f>IFERROR(__xludf.DUMMYFUNCTION("""COMPUTED_VALUE"""),"-")</f>
        <v>-</v>
      </c>
      <c r="D209" s="11" t="str">
        <f>IFERROR(__xludf.DUMMYFUNCTION("""COMPUTED_VALUE"""),"Drop Down from Left foot up start jump")</f>
        <v>Drop Down from Left foot up start jump</v>
      </c>
      <c r="E209" s="2"/>
    </row>
    <row r="210">
      <c r="A210" s="2"/>
      <c r="B210" s="8" t="str">
        <f>IFERROR(__xludf.DUMMYFUNCTION("""COMPUTED_VALUE"""),"LDR_I230_RU_Drp_Off_Start")</f>
        <v>LDR_I230_RU_Drp_Off_Start</v>
      </c>
      <c r="C210" s="9" t="str">
        <f>IFERROR(__xludf.DUMMYFUNCTION("""COMPUTED_VALUE"""),"-")</f>
        <v>-</v>
      </c>
      <c r="D210" s="11" t="str">
        <f>IFERROR(__xludf.DUMMYFUNCTION("""COMPUTED_VALUE"""),"Drop Down from Right foot up start jump")</f>
        <v>Drop Down from Right foot up start jump</v>
      </c>
      <c r="E210" s="2"/>
    </row>
    <row r="211">
      <c r="A211" s="2"/>
      <c r="B211" s="8" t="str">
        <f>IFERROR(__xludf.DUMMYFUNCTION("""COMPUTED_VALUE"""),"LDR_Drp_Off_Air_Loop")</f>
        <v>LDR_Drp_Off_Air_Loop</v>
      </c>
      <c r="C211" s="9" t="str">
        <f>IFERROR(__xludf.DUMMYFUNCTION("""COMPUTED_VALUE"""),"-")</f>
        <v>-</v>
      </c>
      <c r="D211" s="8" t="str">
        <f>IFERROR(__xludf.DUMMYFUNCTION("""COMPUTED_VALUE"""),"**For all Ladder sizes - Drop falling air loop")</f>
        <v>**For all Ladder sizes - Drop falling air loop</v>
      </c>
      <c r="E211" s="2"/>
    </row>
    <row r="212">
      <c r="A212" s="2"/>
      <c r="B212" s="8" t="str">
        <f>IFERROR(__xludf.DUMMYFUNCTION("""COMPUTED_VALUE"""),"LDR_Drp_Off_Landing")</f>
        <v>LDR_Drp_Off_Landing</v>
      </c>
      <c r="C212" s="9" t="str">
        <f>IFERROR(__xludf.DUMMYFUNCTION("""COMPUTED_VALUE"""),"-")</f>
        <v>-</v>
      </c>
      <c r="D212" s="8" t="str">
        <f>IFERROR(__xludf.DUMMYFUNCTION("""COMPUTED_VALUE"""),"**For all Ladder sizes - Drop landing")</f>
        <v>**For all Ladder sizes - Drop landing</v>
      </c>
      <c r="E212" s="2"/>
    </row>
    <row r="213">
      <c r="A213" s="2"/>
      <c r="B213" s="8" t="str">
        <f>IFERROR(__xludf.DUMMYFUNCTION("""COMPUTED_VALUE"""),"LDR_O12_LU_Jmp_Off_180_Start")</f>
        <v>LDR_O12_LU_Jmp_Off_180_Start</v>
      </c>
      <c r="C213" s="9" t="str">
        <f>IFERROR(__xludf.DUMMYFUNCTION("""COMPUTED_VALUE"""),"-")</f>
        <v>-</v>
      </c>
      <c r="D213" s="11" t="str">
        <f>IFERROR(__xludf.DUMMYFUNCTION("""COMPUTED_VALUE"""),"Push off from Left foot up and turn 180 start jump")</f>
        <v>Push off from Left foot up and turn 180 start jump</v>
      </c>
      <c r="E213" s="2"/>
    </row>
    <row r="214">
      <c r="A214" s="2"/>
      <c r="B214" s="8" t="str">
        <f>IFERROR(__xludf.DUMMYFUNCTION("""COMPUTED_VALUE"""),"LDR_O12_RU_Jmp_Off_180_Start")</f>
        <v>LDR_O12_RU_Jmp_Off_180_Start</v>
      </c>
      <c r="C214" s="9" t="str">
        <f>IFERROR(__xludf.DUMMYFUNCTION("""COMPUTED_VALUE"""),"-")</f>
        <v>-</v>
      </c>
      <c r="D214" s="11" t="str">
        <f>IFERROR(__xludf.DUMMYFUNCTION("""COMPUTED_VALUE"""),"Push off from Right foot up and turn 180 start jump")</f>
        <v>Push off from Right foot up and turn 180 start jump</v>
      </c>
      <c r="E214" s="2"/>
    </row>
    <row r="215">
      <c r="A215" s="2"/>
      <c r="B215" s="8" t="str">
        <f>IFERROR(__xludf.DUMMYFUNCTION("""COMPUTED_VALUE"""),"LDR_I400_LU_Jmp_Off_180_Start")</f>
        <v>LDR_I400_LU_Jmp_Off_180_Start</v>
      </c>
      <c r="C215" s="9" t="str">
        <f>IFERROR(__xludf.DUMMYFUNCTION("""COMPUTED_VALUE"""),"-")</f>
        <v>-</v>
      </c>
      <c r="D215" s="11" t="str">
        <f>IFERROR(__xludf.DUMMYFUNCTION("""COMPUTED_VALUE"""),"Push off from Left foot up and turn 180 start jump")</f>
        <v>Push off from Left foot up and turn 180 start jump</v>
      </c>
      <c r="E215" s="2"/>
    </row>
    <row r="216">
      <c r="A216" s="2"/>
      <c r="B216" s="8" t="str">
        <f>IFERROR(__xludf.DUMMYFUNCTION("""COMPUTED_VALUE"""),"LDR_I400_RU_Jmp_Off_180_Start")</f>
        <v>LDR_I400_RU_Jmp_Off_180_Start</v>
      </c>
      <c r="C216" s="9" t="str">
        <f>IFERROR(__xludf.DUMMYFUNCTION("""COMPUTED_VALUE"""),"-")</f>
        <v>-</v>
      </c>
      <c r="D216" s="11" t="str">
        <f>IFERROR(__xludf.DUMMYFUNCTION("""COMPUTED_VALUE"""),"Push off from Right foot up and turn 180 start jump")</f>
        <v>Push off from Right foot up and turn 180 start jump</v>
      </c>
      <c r="E216" s="2"/>
    </row>
    <row r="217">
      <c r="A217" s="2"/>
      <c r="B217" s="8" t="str">
        <f>IFERROR(__xludf.DUMMYFUNCTION("""COMPUTED_VALUE"""),"LDR_I230_LU_Jmp_Off_180_Start")</f>
        <v>LDR_I230_LU_Jmp_Off_180_Start</v>
      </c>
      <c r="C217" s="9" t="str">
        <f>IFERROR(__xludf.DUMMYFUNCTION("""COMPUTED_VALUE"""),"-")</f>
        <v>-</v>
      </c>
      <c r="D217" s="11" t="str">
        <f>IFERROR(__xludf.DUMMYFUNCTION("""COMPUTED_VALUE"""),"Push off from Left foot up and turn 180 start jump")</f>
        <v>Push off from Left foot up and turn 180 start jump</v>
      </c>
      <c r="E217" s="2"/>
    </row>
    <row r="218">
      <c r="A218" s="2"/>
      <c r="B218" s="8" t="str">
        <f>IFERROR(__xludf.DUMMYFUNCTION("""COMPUTED_VALUE"""),"LDR_I230_RU_Jmp_Off_180_Start")</f>
        <v>LDR_I230_RU_Jmp_Off_180_Start</v>
      </c>
      <c r="C218" s="9" t="str">
        <f>IFERROR(__xludf.DUMMYFUNCTION("""COMPUTED_VALUE"""),"-")</f>
        <v>-</v>
      </c>
      <c r="D218" s="11" t="str">
        <f>IFERROR(__xludf.DUMMYFUNCTION("""COMPUTED_VALUE"""),"Push off from Right foot up and turn 180 start jump")</f>
        <v>Push off from Right foot up and turn 180 start jump</v>
      </c>
      <c r="E218" s="2"/>
    </row>
    <row r="219">
      <c r="A219" s="2"/>
      <c r="B219" s="8" t="str">
        <f>IFERROR(__xludf.DUMMYFUNCTION("""COMPUTED_VALUE"""),"LDR_Jmp_Off_180_Air_Loop")</f>
        <v>LDR_Jmp_Off_180_Air_Loop</v>
      </c>
      <c r="C219" s="9" t="str">
        <f>IFERROR(__xludf.DUMMYFUNCTION("""COMPUTED_VALUE"""),"-")</f>
        <v>-</v>
      </c>
      <c r="D219" s="8" t="str">
        <f>IFERROR(__xludf.DUMMYFUNCTION("""COMPUTED_VALUE"""),"**For all Ladder sizes - Jump 180 falling air loop")</f>
        <v>**For all Ladder sizes - Jump 180 falling air loop</v>
      </c>
      <c r="E219" s="2"/>
    </row>
    <row r="220">
      <c r="A220" s="2"/>
      <c r="B220" s="8" t="str">
        <f>IFERROR(__xludf.DUMMYFUNCTION("""COMPUTED_VALUE"""),"LDR_Jmp_Off_180_Landing")</f>
        <v>LDR_Jmp_Off_180_Landing</v>
      </c>
      <c r="C220" s="9" t="str">
        <f>IFERROR(__xludf.DUMMYFUNCTION("""COMPUTED_VALUE"""),"-")</f>
        <v>-</v>
      </c>
      <c r="D220" s="8" t="str">
        <f>IFERROR(__xludf.DUMMYFUNCTION("""COMPUTED_VALUE"""),"**For all Ladder sizes - Jump 180  landing")</f>
        <v>**For all Ladder sizes - Jump 180  landing</v>
      </c>
      <c r="E220" s="2"/>
    </row>
    <row r="221">
      <c r="A221" s="2"/>
      <c r="B221" s="8" t="str">
        <f>IFERROR(__xludf.DUMMYFUNCTION("""COMPUTED_VALUE"""),"LDR_O12_LU_Jmp_Off_Start")</f>
        <v>LDR_O12_LU_Jmp_Off_Start</v>
      </c>
      <c r="C221" s="9" t="str">
        <f>IFERROR(__xludf.DUMMYFUNCTION("""COMPUTED_VALUE"""),"-")</f>
        <v>-</v>
      </c>
      <c r="D221" s="11" t="str">
        <f>IFERROR(__xludf.DUMMYFUNCTION("""COMPUTED_VALUE"""),"Push off from Left foot up start jump")</f>
        <v>Push off from Left foot up start jump</v>
      </c>
      <c r="E221" s="2"/>
    </row>
    <row r="222">
      <c r="A222" s="2"/>
      <c r="B222" s="8" t="str">
        <f>IFERROR(__xludf.DUMMYFUNCTION("""COMPUTED_VALUE"""),"LDR_O12_RU_Jmp_Off_Start")</f>
        <v>LDR_O12_RU_Jmp_Off_Start</v>
      </c>
      <c r="C222" s="9" t="str">
        <f>IFERROR(__xludf.DUMMYFUNCTION("""COMPUTED_VALUE"""),"-")</f>
        <v>-</v>
      </c>
      <c r="D222" s="11" t="str">
        <f>IFERROR(__xludf.DUMMYFUNCTION("""COMPUTED_VALUE"""),"Push off from Right foot up start jump")</f>
        <v>Push off from Right foot up start jump</v>
      </c>
      <c r="E222" s="2"/>
    </row>
    <row r="223">
      <c r="A223" s="2"/>
      <c r="B223" s="8" t="str">
        <f>IFERROR(__xludf.DUMMYFUNCTION("""COMPUTED_VALUE"""),"LDR_I400_LU_Jmp_Off_Start")</f>
        <v>LDR_I400_LU_Jmp_Off_Start</v>
      </c>
      <c r="C223" s="9" t="str">
        <f>IFERROR(__xludf.DUMMYFUNCTION("""COMPUTED_VALUE"""),"-")</f>
        <v>-</v>
      </c>
      <c r="D223" s="11" t="str">
        <f>IFERROR(__xludf.DUMMYFUNCTION("""COMPUTED_VALUE"""),"Push off from Left foot up start jump")</f>
        <v>Push off from Left foot up start jump</v>
      </c>
      <c r="E223" s="2"/>
    </row>
    <row r="224">
      <c r="A224" s="2"/>
      <c r="B224" s="8" t="str">
        <f>IFERROR(__xludf.DUMMYFUNCTION("""COMPUTED_VALUE"""),"LDR_I400_RU_Jmp_Off_Start")</f>
        <v>LDR_I400_RU_Jmp_Off_Start</v>
      </c>
      <c r="C224" s="9" t="str">
        <f>IFERROR(__xludf.DUMMYFUNCTION("""COMPUTED_VALUE"""),"-")</f>
        <v>-</v>
      </c>
      <c r="D224" s="11" t="str">
        <f>IFERROR(__xludf.DUMMYFUNCTION("""COMPUTED_VALUE"""),"Push off from Right foot up start jump")</f>
        <v>Push off from Right foot up start jump</v>
      </c>
      <c r="E224" s="2"/>
    </row>
    <row r="225">
      <c r="A225" s="2"/>
      <c r="B225" s="8" t="str">
        <f>IFERROR(__xludf.DUMMYFUNCTION("""COMPUTED_VALUE"""),"LDR_I230_LU_Jmp_Off_Start")</f>
        <v>LDR_I230_LU_Jmp_Off_Start</v>
      </c>
      <c r="C225" s="9" t="str">
        <f>IFERROR(__xludf.DUMMYFUNCTION("""COMPUTED_VALUE"""),"-")</f>
        <v>-</v>
      </c>
      <c r="D225" s="11" t="str">
        <f>IFERROR(__xludf.DUMMYFUNCTION("""COMPUTED_VALUE"""),"Push off from Left foot up start jump")</f>
        <v>Push off from Left foot up start jump</v>
      </c>
      <c r="E225" s="2"/>
    </row>
    <row r="226">
      <c r="A226" s="2"/>
      <c r="B226" s="8" t="str">
        <f>IFERROR(__xludf.DUMMYFUNCTION("""COMPUTED_VALUE"""),"LDR_I230_RU_Jmp_Off_Start")</f>
        <v>LDR_I230_RU_Jmp_Off_Start</v>
      </c>
      <c r="C226" s="9" t="str">
        <f>IFERROR(__xludf.DUMMYFUNCTION("""COMPUTED_VALUE"""),"-")</f>
        <v>-</v>
      </c>
      <c r="D226" s="11" t="str">
        <f>IFERROR(__xludf.DUMMYFUNCTION("""COMPUTED_VALUE"""),"Push off from Right foot up start jump")</f>
        <v>Push off from Right foot up start jump</v>
      </c>
      <c r="E226" s="2"/>
    </row>
    <row r="227">
      <c r="A227" s="2"/>
      <c r="B227" s="8" t="str">
        <f>IFERROR(__xludf.DUMMYFUNCTION("""COMPUTED_VALUE"""),"LDR_Jmp_Off_Air_Loop")</f>
        <v>LDR_Jmp_Off_Air_Loop</v>
      </c>
      <c r="C227" s="9" t="str">
        <f>IFERROR(__xludf.DUMMYFUNCTION("""COMPUTED_VALUE"""),"-")</f>
        <v>-</v>
      </c>
      <c r="D227" s="8" t="str">
        <f>IFERROR(__xludf.DUMMYFUNCTION("""COMPUTED_VALUE"""),"**For all Ladder sizes - Jump falling air loop")</f>
        <v>**For all Ladder sizes - Jump falling air loop</v>
      </c>
      <c r="E227" s="2"/>
    </row>
    <row r="228">
      <c r="A228" s="2"/>
      <c r="B228" s="8" t="str">
        <f>IFERROR(__xludf.DUMMYFUNCTION("""COMPUTED_VALUE"""),"LDR_Jmp_Off_Landing")</f>
        <v>LDR_Jmp_Off_Landing</v>
      </c>
      <c r="C228" s="9" t="str">
        <f>IFERROR(__xludf.DUMMYFUNCTION("""COMPUTED_VALUE"""),"-")</f>
        <v>-</v>
      </c>
      <c r="D228" s="8" t="str">
        <f>IFERROR(__xludf.DUMMYFUNCTION("""COMPUTED_VALUE"""),"**For all Ladder sizes - Jump  landing")</f>
        <v>**For all Ladder sizes - Jump  landing</v>
      </c>
      <c r="E228" s="2"/>
    </row>
    <row r="229">
      <c r="A229" s="2"/>
      <c r="B229" s="13"/>
      <c r="C229" s="13"/>
      <c r="D229" s="13"/>
      <c r="E229" s="2"/>
    </row>
    <row r="230">
      <c r="A230" s="2"/>
      <c r="B230" s="14" t="str">
        <f>IFERROR(__xludf.DUMMYFUNCTION("""COMPUTED_VALUE"""),"Measurment Notes:")</f>
        <v>Measurment Notes:</v>
      </c>
      <c r="C230" s="7"/>
      <c r="D230" s="7"/>
      <c r="E230" s="2"/>
    </row>
    <row r="231">
      <c r="A231" s="2"/>
      <c r="B231" s="8" t="str">
        <f>IFERROR(__xludf.DUMMYFUNCTION("""COMPUTED_VALUE"""),"Root while Standing = 55cm to Ladder")</f>
        <v>Root while Standing = 55cm to Ladder</v>
      </c>
      <c r="C231" s="9" t="str">
        <f>IFERROR(__xludf.DUMMYFUNCTION("""COMPUTED_VALUE"""),"*")</f>
        <v>*</v>
      </c>
      <c r="D231" s="11"/>
      <c r="E231" s="2"/>
    </row>
    <row r="232">
      <c r="A232" s="2"/>
      <c r="B232" s="8" t="str">
        <f>IFERROR(__xludf.DUMMYFUNCTION("""COMPUTED_VALUE"""),"Root while Ascending/Descending = 40cm to Ladder")</f>
        <v>Root while Ascending/Descending = 40cm to Ladder</v>
      </c>
      <c r="C232" s="15" t="str">
        <f>IFERROR(__xludf.DUMMYFUNCTION("""COMPUTED_VALUE"""),"*")</f>
        <v>*</v>
      </c>
      <c r="D232" s="11"/>
      <c r="E232" s="2"/>
    </row>
    <row r="233">
      <c r="A233" s="2"/>
      <c r="B233" s="8" t="str">
        <f>IFERROR(__xludf.DUMMYFUNCTION("""COMPUTED_VALUE"""),"Ladder to Wall = 178mm / 7""")</f>
        <v>Ladder to Wall = 178mm / 7"</v>
      </c>
      <c r="C233" s="15" t="str">
        <f>IFERROR(__xludf.DUMMYFUNCTION("""COMPUTED_VALUE"""),"*")</f>
        <v>*</v>
      </c>
      <c r="D233" s="11"/>
      <c r="E233" s="2"/>
    </row>
    <row r="234">
      <c r="A234" s="2"/>
      <c r="B234" s="8"/>
      <c r="C234" s="9"/>
      <c r="D234" s="11"/>
      <c r="E234" s="2"/>
    </row>
    <row r="235">
      <c r="A235" s="2"/>
      <c r="B235" s="14" t="str">
        <f>IFERROR(__xludf.DUMMYFUNCTION("""COMPUTED_VALUE"""),"Abbreviation Key:")</f>
        <v>Abbreviation Key:</v>
      </c>
      <c r="C235" s="7"/>
      <c r="D235" s="7"/>
      <c r="E235" s="2"/>
    </row>
    <row r="236">
      <c r="A236" s="2"/>
      <c r="B236" s="16" t="str">
        <f>IFERROR(__xludf.DUMMYFUNCTION("""COMPUTED_VALUE"""),"O12 = OSHA 12inch Rise")</f>
        <v>O12 = OSHA 12inch Rise</v>
      </c>
      <c r="C236" s="15" t="str">
        <f>IFERROR(__xludf.DUMMYFUNCTION("""COMPUTED_VALUE"""),"*")</f>
        <v>*</v>
      </c>
      <c r="D236" s="13"/>
      <c r="E236" s="2"/>
    </row>
    <row r="237">
      <c r="A237" s="2"/>
      <c r="B237" s="16" t="str">
        <f>IFERROR(__xludf.DUMMYFUNCTION("""COMPUTED_VALUE"""),"I400 = ISO 400mm Rise")</f>
        <v>I400 = ISO 400mm Rise</v>
      </c>
      <c r="C237" s="15" t="str">
        <f>IFERROR(__xludf.DUMMYFUNCTION("""COMPUTED_VALUE"""),"*")</f>
        <v>*</v>
      </c>
      <c r="D237" s="13"/>
      <c r="E237" s="2"/>
    </row>
    <row r="238">
      <c r="A238" s="2"/>
      <c r="B238" s="16" t="str">
        <f>IFERROR(__xludf.DUMMYFUNCTION("""COMPUTED_VALUE"""),"I230 = ISO 230mm Rise")</f>
        <v>I230 = ISO 230mm Rise</v>
      </c>
      <c r="C238" s="15" t="str">
        <f>IFERROR(__xludf.DUMMYFUNCTION("""COMPUTED_VALUE"""),"*")</f>
        <v>*</v>
      </c>
      <c r="D238" s="13"/>
      <c r="E238" s="2"/>
    </row>
    <row r="239">
      <c r="A239" s="2"/>
      <c r="B239" s="16" t="str">
        <f>IFERROR(__xludf.DUMMYFUNCTION("""COMPUTED_VALUE"""),"Ascd = Ascend")</f>
        <v>Ascd = Ascend</v>
      </c>
      <c r="C239" s="15" t="str">
        <f>IFERROR(__xludf.DUMMYFUNCTION("""COMPUTED_VALUE"""),"*")</f>
        <v>*</v>
      </c>
      <c r="D239" s="13"/>
      <c r="E239" s="2"/>
    </row>
    <row r="240">
      <c r="A240" s="2"/>
      <c r="B240" s="16" t="str">
        <f>IFERROR(__xludf.DUMMYFUNCTION("""COMPUTED_VALUE"""),"Dscd = Descend")</f>
        <v>Dscd = Descend</v>
      </c>
      <c r="C240" s="15" t="str">
        <f>IFERROR(__xludf.DUMMYFUNCTION("""COMPUTED_VALUE"""),"*")</f>
        <v>*</v>
      </c>
      <c r="D240" s="13"/>
      <c r="E240" s="2"/>
    </row>
    <row r="241">
      <c r="A241" s="2"/>
      <c r="B241" s="16" t="str">
        <f>IFERROR(__xludf.DUMMYFUNCTION("""COMPUTED_VALUE"""),"Std = Stand")</f>
        <v>Std = Stand</v>
      </c>
      <c r="C241" s="15" t="str">
        <f>IFERROR(__xludf.DUMMYFUNCTION("""COMPUTED_VALUE"""),"*")</f>
        <v>*</v>
      </c>
      <c r="D241" s="13"/>
      <c r="E241" s="2"/>
    </row>
    <row r="242">
      <c r="A242" s="2"/>
      <c r="B242" s="11" t="str">
        <f>IFERROR(__xludf.DUMMYFUNCTION("""COMPUTED_VALUE"""),"Rlx = Relax")</f>
        <v>Rlx = Relax</v>
      </c>
      <c r="C242" s="15" t="str">
        <f>IFERROR(__xludf.DUMMYFUNCTION("""COMPUTED_VALUE"""),"*")</f>
        <v>*</v>
      </c>
      <c r="D242" s="13"/>
      <c r="E242" s="2"/>
    </row>
    <row r="243">
      <c r="A243" s="2"/>
      <c r="B243" s="16" t="str">
        <f>IFERROR(__xludf.DUMMYFUNCTION("""COMPUTED_VALUE"""),"Rev = Reverse")</f>
        <v>Rev = Reverse</v>
      </c>
      <c r="C243" s="15" t="str">
        <f>IFERROR(__xludf.DUMMYFUNCTION("""COMPUTED_VALUE"""),"*")</f>
        <v>*</v>
      </c>
      <c r="D243" s="13"/>
      <c r="E243" s="2"/>
    </row>
    <row r="244">
      <c r="A244" s="2"/>
      <c r="B244" s="16" t="str">
        <f>IFERROR(__xludf.DUMMYFUNCTION("""COMPUTED_VALUE"""),"Jmp = Jump")</f>
        <v>Jmp = Jump</v>
      </c>
      <c r="C244" s="15" t="str">
        <f>IFERROR(__xludf.DUMMYFUNCTION("""COMPUTED_VALUE"""),"*")</f>
        <v>*</v>
      </c>
      <c r="D244" s="13"/>
      <c r="E244" s="2"/>
    </row>
    <row r="245">
      <c r="A245" s="2"/>
      <c r="B245" s="16" t="str">
        <f>IFERROR(__xludf.DUMMYFUNCTION("""COMPUTED_VALUE"""),"Drp = Drop")</f>
        <v>Drp = Drop</v>
      </c>
      <c r="C245" s="15" t="str">
        <f>IFERROR(__xludf.DUMMYFUNCTION("""COMPUTED_VALUE"""),"*")</f>
        <v>*</v>
      </c>
      <c r="D245" s="13"/>
      <c r="E245" s="2"/>
    </row>
    <row r="246">
      <c r="A246" s="2"/>
      <c r="B246" s="16" t="str">
        <f>IFERROR(__xludf.DUMMYFUNCTION("""COMPUTED_VALUE"""),"Fgt = Reverse")</f>
        <v>Fgt = Reverse</v>
      </c>
      <c r="C246" s="15" t="str">
        <f>IFERROR(__xludf.DUMMYFUNCTION("""COMPUTED_VALUE"""),"*")</f>
        <v>*</v>
      </c>
      <c r="D246" s="13"/>
      <c r="E246" s="2"/>
    </row>
    <row r="247">
      <c r="A247" s="2"/>
      <c r="B247" s="16" t="str">
        <f>IFERROR(__xludf.DUMMYFUNCTION("""COMPUTED_VALUE"""),"LU = Left Foot Up")</f>
        <v>LU = Left Foot Up</v>
      </c>
      <c r="C247" s="15" t="str">
        <f>IFERROR(__xludf.DUMMYFUNCTION("""COMPUTED_VALUE"""),"*")</f>
        <v>*</v>
      </c>
      <c r="D247" s="13"/>
      <c r="E247" s="2"/>
    </row>
    <row r="248">
      <c r="A248" s="2"/>
      <c r="B248" s="16" t="str">
        <f>IFERROR(__xludf.DUMMYFUNCTION("""COMPUTED_VALUE"""),"RU = Right Foot Up")</f>
        <v>RU = Right Foot Up</v>
      </c>
      <c r="C248" s="15" t="str">
        <f>IFERROR(__xludf.DUMMYFUNCTION("""COMPUTED_VALUE"""),"*")</f>
        <v>*</v>
      </c>
      <c r="D248" s="13"/>
      <c r="E248" s="2"/>
    </row>
    <row r="249">
      <c r="A249" s="17"/>
      <c r="B249" s="17"/>
      <c r="C249" s="18" t="str">
        <f>IFERROR(__xludf.DUMMYFUNCTION("""COMPUTED_VALUE"""),"MOCAP ONLINE / MOTUS DIGITAL")</f>
        <v>MOCAP ONLINE / MOTUS DIGITAL</v>
      </c>
      <c r="D249" s="19"/>
      <c r="E249" s="19"/>
    </row>
    <row r="250">
      <c r="A250" s="17"/>
      <c r="B250" s="17"/>
      <c r="C250" s="20" t="str">
        <f>IFERROR(__xludf.DUMMYFUNCTION("""COMPUTED_VALUE"""),"https://mocaponline.com/products/ladder")</f>
        <v>https://mocaponline.com/products/ladder</v>
      </c>
      <c r="D250" s="21"/>
      <c r="E250" s="21"/>
    </row>
    <row r="251">
      <c r="A251" s="17"/>
      <c r="B251" s="17"/>
      <c r="C251" s="20" t="str">
        <f>IFERROR(__xludf.DUMMYFUNCTION("""COMPUTED_VALUE"""),"Mocap@MotusDigital.com")</f>
        <v>Mocap@MotusDigital.com</v>
      </c>
      <c r="D251" s="21"/>
      <c r="E251" s="21"/>
    </row>
  </sheetData>
  <mergeCells count="2">
    <mergeCell ref="B2:D2"/>
    <mergeCell ref="B3:D3"/>
  </mergeCells>
  <hyperlinks>
    <hyperlink r:id="rId1" ref="C250"/>
  </hyperlinks>
  <printOptions gridLines="1" horizontalCentered="1"/>
  <pageMargins bottom="0.75" footer="0.0" header="0.0" left="0.25" right="0.25" top="0.75"/>
  <pageSetup fitToHeight="0" orientation="portrait" pageOrder="overThenDown"/>
  <drawing r:id="rId2"/>
</worksheet>
</file>