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able 1" sheetId="1" r:id="rId4"/>
    <sheet state="visible" name="시트1" sheetId="2" r:id="rId5"/>
  </sheets>
  <definedNames>
    <definedName hidden="1" localSheetId="0" name="_xlnm._FilterDatabase">'Table 1'!$H$1:$H$161</definedName>
  </definedNames>
  <calcPr/>
  <extLst>
    <ext uri="GoogleSheetsCustomDataVersion2">
      <go:sheetsCustomData xmlns:go="http://customooxmlschemas.google.com/" r:id="rId6" roundtripDataChecksum="SSiAY1K/SeM/wEmxnW9oX/y0Dvf0+DbcqwvbWSxR6jI="/>
    </ext>
  </extLst>
</workbook>
</file>

<file path=xl/sharedStrings.xml><?xml version="1.0" encoding="utf-8"?>
<sst xmlns="http://schemas.openxmlformats.org/spreadsheetml/2006/main" count="957" uniqueCount="839">
  <si>
    <t>상품유형</t>
  </si>
  <si>
    <t>부티크재고</t>
  </si>
  <si>
    <t>마감일</t>
  </si>
  <si>
    <t>공급가</t>
  </si>
  <si>
    <t xml:space="preserve">관부가세 및 배송비별도 (수수료 포함)    </t>
  </si>
  <si>
    <t>인도 예정일</t>
  </si>
  <si>
    <t>컨펌 후 4주</t>
  </si>
  <si>
    <t xml:space="preserve">오더룰
</t>
  </si>
  <si>
    <t>1) 등급순/주문순으로 마감</t>
  </si>
  <si>
    <t xml:space="preserve">그 외 조건
</t>
  </si>
  <si>
    <t>-믹스오더 없음
-주문업체로 사업자통관진행 예정
-eu상품은 fta 무관세 제공</t>
  </si>
  <si>
    <t>2) &lt;등급별 오더조건&gt;</t>
  </si>
  <si>
    <t>알렌산더맥퀸,발렌시아가,보테가베네타,메종마르지엘라,바이파</t>
  </si>
  <si>
    <t>라이트(무료)</t>
  </si>
  <si>
    <t>800만원 이상</t>
  </si>
  <si>
    <t>베이직</t>
  </si>
  <si>
    <t>500만원 이상</t>
  </si>
  <si>
    <t>프리미엄</t>
  </si>
  <si>
    <t>300만원 이상</t>
  </si>
  <si>
    <t>VIP</t>
  </si>
  <si>
    <t>120만원 이상</t>
  </si>
  <si>
    <t>예치금 입금</t>
  </si>
  <si>
    <t>선입금 100%</t>
  </si>
  <si>
    <t>예치금 결제</t>
  </si>
  <si>
    <t>배송비 확인</t>
  </si>
  <si>
    <t>주문접수</t>
  </si>
  <si>
    <t>(전체주문합계+배송비)</t>
  </si>
  <si>
    <t>이용사 입력</t>
  </si>
  <si>
    <t>전체 주문 수량</t>
  </si>
  <si>
    <t>전체 주문합계</t>
  </si>
  <si>
    <t>UK</t>
  </si>
  <si>
    <t>매치스럭스 공급가</t>
  </si>
  <si>
    <t>머스트잇 가격비교</t>
  </si>
  <si>
    <t>총 수량</t>
  </si>
  <si>
    <t>옵션</t>
  </si>
  <si>
    <t>주문합계</t>
  </si>
  <si>
    <r>
      <rPr>
        <rFont val="Calibri"/>
        <b/>
        <color theme="1"/>
        <sz val="12.0"/>
      </rPr>
      <t>IMAGE</t>
    </r>
  </si>
  <si>
    <t>DESIGN ID</t>
  </si>
  <si>
    <r>
      <rPr>
        <rFont val="Calibri"/>
        <b/>
        <color theme="1"/>
        <sz val="12.0"/>
      </rPr>
      <t>WH</t>
    </r>
  </si>
  <si>
    <r>
      <rPr>
        <rFont val="Calibri"/>
        <b/>
        <color theme="1"/>
        <sz val="12.0"/>
      </rPr>
      <t>SKU NO.</t>
    </r>
  </si>
  <si>
    <r>
      <rPr>
        <rFont val="Calibri"/>
        <b/>
        <color theme="1"/>
        <sz val="12.0"/>
      </rPr>
      <t>BRAND</t>
    </r>
  </si>
  <si>
    <r>
      <rPr>
        <rFont val="Calibri"/>
        <b/>
        <color theme="1"/>
        <sz val="12.0"/>
      </rPr>
      <t>DESCRIPTION</t>
    </r>
  </si>
  <si>
    <r>
      <rPr>
        <rFont val="Calibri"/>
        <b/>
        <color theme="1"/>
        <sz val="12.0"/>
      </rPr>
      <t>DEPARTMENT</t>
    </r>
  </si>
  <si>
    <r>
      <rPr>
        <rFont val="Calibri"/>
        <b/>
        <color theme="1"/>
        <sz val="12.0"/>
      </rPr>
      <t>COLOUR</t>
    </r>
  </si>
  <si>
    <r>
      <rPr>
        <rFont val="Calibri"/>
        <b/>
        <color theme="1"/>
        <sz val="12.0"/>
      </rPr>
      <t>SIZE</t>
    </r>
  </si>
  <si>
    <r>
      <rPr>
        <rFont val="Calibri"/>
        <b/>
        <color theme="1"/>
        <sz val="12.0"/>
      </rPr>
      <t>QTY</t>
    </r>
  </si>
  <si>
    <t>UK FP RRP
 (inc VAT)</t>
  </si>
  <si>
    <t>현지소비자가</t>
  </si>
  <si>
    <t>현지가
할인률</t>
  </si>
  <si>
    <t xml:space="preserve">예) 5
</t>
  </si>
  <si>
    <t xml:space="preserve">예)
S사이즈 3개
L사이즈 2개
</t>
  </si>
  <si>
    <t>553770WHFB U9053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</si>
  <si>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</si>
  <si>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</si>
  <si>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leather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</si>
  <si>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</si>
  <si>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White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</si>
  <si>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</si>
  <si>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</si>
  <si>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leather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</si>
  <si>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</si>
  <si>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White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</si>
  <si>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</si>
  <si>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</si>
  <si>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leather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</si>
  <si>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</si>
  <si>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White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</si>
  <si>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</si>
  <si>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</si>
  <si>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leather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</si>
  <si>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</si>
  <si>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White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</si>
  <si>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</si>
  <si>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</si>
  <si>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leather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</si>
  <si>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</si>
  <si>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White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</si>
  <si>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</si>
  <si>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</si>
  <si>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leather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</si>
  <si>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</si>
  <si>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White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</si>
  <si>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</si>
  <si>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</si>
  <si>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leather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</si>
  <si>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</si>
  <si>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White</t>
    </r>
  </si>
  <si>
    <t>635714WHZ6 11081WHZ61
1081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</si>
  <si>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</si>
  <si>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</si>
  <si>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</si>
  <si>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</si>
  <si>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</si>
  <si>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</si>
  <si>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</si>
  <si>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</si>
  <si>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</si>
  <si>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</si>
  <si>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</si>
  <si>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</si>
  <si>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</si>
  <si>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</si>
  <si>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</si>
  <si>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</si>
  <si>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</si>
  <si>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</si>
  <si>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</si>
  <si>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</si>
  <si>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</si>
  <si>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</si>
  <si>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</si>
  <si>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</si>
  <si>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</si>
  <si>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</si>
  <si>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</si>
  <si>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</si>
  <si>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</si>
  <si>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</si>
  <si>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</si>
  <si>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</si>
  <si>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</si>
  <si>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</si>
  <si>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</si>
  <si>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</si>
  <si>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</si>
  <si>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</si>
  <si>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</si>
  <si>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</si>
  <si>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</si>
  <si>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</si>
  <si>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</si>
  <si>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</si>
  <si>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</si>
  <si>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</si>
  <si>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</si>
  <si>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</si>
  <si>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</si>
  <si>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</si>
  <si>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553770WHG P01000WHG
P01000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</si>
  <si>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</si>
  <si>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</si>
  <si>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</si>
  <si>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</si>
  <si>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</si>
  <si>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</si>
  <si>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</si>
  <si>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</si>
  <si>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</si>
  <si>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</si>
  <si>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</si>
  <si>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</si>
  <si>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</si>
  <si>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</si>
  <si>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</si>
  <si>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</si>
  <si>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</si>
  <si>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</si>
  <si>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</si>
  <si>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</si>
  <si>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</si>
  <si>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</si>
  <si>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</si>
  <si>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</si>
  <si>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</si>
  <si>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</si>
  <si>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</si>
  <si>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</si>
  <si>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</si>
  <si>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</si>
  <si>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</si>
  <si>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</si>
  <si>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</si>
  <si>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</si>
  <si>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</si>
  <si>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</si>
  <si>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</si>
  <si>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</si>
  <si>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</si>
  <si>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</si>
  <si>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</si>
  <si>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</si>
  <si>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</si>
  <si>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</si>
  <si>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</si>
  <si>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</si>
  <si>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</si>
  <si>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</si>
  <si>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</si>
  <si>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</si>
  <si>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</si>
  <si>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</si>
  <si>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</si>
  <si>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</si>
  <si>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</si>
  <si>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</si>
  <si>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</si>
  <si>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</si>
  <si>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</si>
  <si>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</si>
  <si>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</si>
  <si>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</si>
  <si>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Oversized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</si>
  <si>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</si>
  <si>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</si>
  <si>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586398WHX5 2 10001000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</si>
  <si>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</si>
  <si>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</si>
  <si>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</si>
  <si>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</si>
  <si>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</si>
  <si>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</si>
  <si>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</si>
  <si>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</si>
  <si>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</si>
  <si>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</si>
  <si>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</si>
  <si>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</si>
  <si>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</si>
  <si>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</si>
  <si>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</si>
  <si>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</si>
  <si>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</si>
  <si>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</si>
  <si>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</si>
  <si>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</si>
  <si>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</si>
  <si>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</si>
  <si>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</si>
  <si>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</si>
  <si>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</si>
  <si>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</si>
  <si>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</si>
  <si>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</si>
  <si>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</si>
  <si>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</si>
  <si>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</si>
  <si>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</si>
  <si>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</si>
  <si>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</si>
  <si>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</si>
  <si>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</si>
  <si>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</si>
  <si>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</si>
  <si>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</si>
  <si>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</si>
  <si>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</si>
  <si>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</si>
  <si>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</si>
  <si>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</si>
  <si>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</si>
  <si>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</si>
  <si>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</si>
  <si>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</si>
  <si>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</si>
  <si>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</si>
  <si>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</si>
  <si>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</si>
  <si>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leather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</si>
  <si>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</si>
  <si>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</si>
  <si>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611706W4M V21000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</si>
  <si>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</si>
  <si>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</si>
  <si>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</si>
  <si>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</si>
  <si>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</si>
  <si>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</si>
  <si>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</si>
  <si>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</si>
  <si>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</si>
  <si>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</si>
  <si>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</si>
  <si>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</si>
  <si>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</si>
  <si>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</si>
  <si>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</si>
  <si>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</si>
  <si>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</si>
  <si>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</si>
  <si>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</si>
  <si>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</si>
  <si>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</si>
  <si>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</si>
  <si>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</si>
  <si>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</si>
  <si>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</si>
  <si>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</si>
  <si>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</si>
  <si>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</si>
  <si>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</si>
  <si>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</si>
  <si>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</si>
  <si>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</si>
  <si>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</si>
  <si>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</si>
  <si>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</si>
  <si>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</si>
  <si>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</si>
  <si>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</si>
  <si>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</si>
  <si>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</si>
  <si>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</si>
  <si>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</si>
  <si>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</si>
  <si>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</si>
  <si>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</si>
  <si>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</si>
  <si>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</si>
  <si>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</si>
  <si>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</si>
  <si>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</si>
  <si>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</si>
  <si>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</si>
  <si>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</si>
  <si>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</si>
  <si>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</si>
  <si>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</si>
  <si>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</si>
  <si>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Tread Slick high-top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</si>
  <si>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</si>
  <si>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</si>
  <si>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666367WHZ8 41000BLACK/
BLACK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</si>
  <si>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</si>
  <si>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</si>
  <si>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</si>
  <si>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</si>
  <si>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</si>
  <si>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</si>
  <si>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</si>
  <si>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</si>
  <si>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</si>
  <si>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</si>
  <si>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</si>
  <si>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</si>
  <si>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</si>
  <si>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</si>
  <si>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</si>
  <si>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</si>
  <si>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</si>
  <si>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</si>
  <si>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</si>
  <si>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</si>
  <si>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</si>
  <si>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</si>
  <si>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</si>
  <si>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</si>
  <si>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</si>
  <si>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</si>
  <si>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</si>
  <si>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</si>
  <si>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</si>
  <si>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</si>
  <si>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</si>
  <si>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</si>
  <si>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</si>
  <si>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</si>
  <si>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</si>
  <si>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</si>
  <si>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</si>
  <si>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</si>
  <si>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</si>
  <si>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</si>
  <si>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</si>
  <si>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</si>
  <si>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</si>
  <si>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</si>
  <si>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</si>
  <si>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</si>
  <si>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</si>
  <si>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</si>
  <si>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</si>
  <si>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</si>
  <si>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</si>
  <si>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</si>
  <si>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</si>
  <si>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</si>
  <si>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</si>
  <si>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</si>
  <si>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</si>
  <si>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</si>
  <si>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</si>
  <si>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</si>
  <si>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</si>
  <si>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</si>
  <si>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chunky-sole Chelsea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</si>
  <si>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</si>
  <si>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</si>
  <si>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650784WHXZ E1081WHXZE
1081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</si>
  <si>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</si>
  <si>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</si>
  <si>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Hybrid leather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</si>
  <si>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</si>
  <si>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</si>
  <si>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</si>
  <si>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</si>
  <si>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Hybrid leather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</si>
  <si>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</si>
  <si>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</si>
  <si>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</si>
  <si>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</si>
  <si>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Hybrid leather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</si>
  <si>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</si>
  <si>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</si>
  <si>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</si>
  <si>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</si>
  <si>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Hybrid leather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</si>
  <si>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</si>
  <si>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</si>
  <si>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</si>
  <si>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</si>
  <si>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Hybrid leather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</si>
  <si>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</si>
  <si>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</si>
  <si>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657569WHZ8 010001000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</si>
  <si>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</si>
  <si>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</si>
  <si>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combat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</si>
  <si>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</si>
  <si>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</si>
  <si>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</si>
  <si>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</si>
  <si>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combat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</si>
  <si>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</si>
  <si>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</si>
  <si>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</si>
  <si>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</si>
  <si>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combat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</si>
  <si>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</si>
  <si>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</si>
  <si>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</si>
  <si>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</si>
  <si>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combat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</si>
  <si>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</si>
  <si>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</si>
  <si>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</si>
  <si>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</si>
  <si>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combat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</si>
  <si>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</si>
  <si>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</si>
  <si>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</si>
  <si>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</si>
  <si>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combat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</si>
  <si>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</si>
  <si>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</si>
  <si>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</si>
  <si>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</si>
  <si>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combat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</si>
  <si>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</si>
  <si>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</si>
  <si>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</si>
  <si>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</si>
  <si>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combat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</si>
  <si>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</si>
  <si>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</si>
  <si>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</si>
  <si>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</si>
  <si>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combat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</si>
  <si>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</si>
  <si>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</si>
  <si>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656467 1YB45 1000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</si>
  <si>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</si>
  <si>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</si>
  <si>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black the curve small leather cross body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</si>
  <si>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</si>
  <si>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</si>
  <si>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</si>
  <si>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656467 1YB41 9090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</si>
  <si>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</si>
  <si>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Alexander McQueen</t>
    </r>
  </si>
  <si>
    <r>
      <rPr>
        <rFont val="Calibri"/>
        <color theme="1"/>
        <sz val="12.0"/>
      </rPr>
      <t>The Curve bucket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</si>
  <si>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</si>
  <si>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Multicoloured</t>
    </r>
  </si>
  <si>
    <r>
      <rPr>
        <rFont val="Calibri"/>
        <color theme="1"/>
        <sz val="12.0"/>
      </rPr>
      <t>OS</t>
    </r>
  </si>
  <si>
    <t>679339W2E9 11715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</si>
  <si>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</si>
  <si>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</si>
  <si>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</si>
  <si>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</si>
  <si>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Grey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</si>
  <si>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</si>
  <si>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</si>
  <si>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</si>
  <si>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</si>
  <si>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Grey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</si>
  <si>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</si>
  <si>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</si>
  <si>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</si>
  <si>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</si>
  <si>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Grey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</si>
  <si>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</si>
  <si>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</si>
  <si>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</si>
  <si>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</si>
  <si>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Grey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</si>
  <si>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</si>
  <si>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</si>
  <si>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</si>
  <si>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</si>
  <si>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Grey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</si>
  <si>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</si>
  <si>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</si>
  <si>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</si>
  <si>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</si>
  <si>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Grey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</si>
  <si>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</si>
  <si>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</si>
  <si>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</si>
  <si>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</si>
  <si>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Grey</t>
    </r>
  </si>
  <si>
    <t>565547W1S8 09310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</si>
  <si>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</si>
  <si>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</si>
  <si>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raised-logo slides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</si>
  <si>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</si>
  <si>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</si>
  <si>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</si>
  <si>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</si>
  <si>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raised-logo slides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</si>
  <si>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</si>
  <si>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</si>
  <si>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</si>
  <si>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</si>
  <si>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raised-logo slides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</si>
  <si>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</si>
  <si>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</si>
  <si>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</si>
  <si>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</si>
  <si>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raised-logo slides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</si>
  <si>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</si>
  <si>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</si>
  <si>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</si>
  <si>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</si>
  <si>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raised-logo slides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</si>
  <si>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</si>
  <si>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</si>
  <si>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</si>
  <si>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</si>
  <si>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raised-logo slides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</si>
  <si>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</si>
  <si>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</si>
  <si>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679339W2E9 43853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</si>
  <si>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</si>
  <si>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</si>
  <si>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</si>
  <si>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</si>
  <si>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Green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</si>
  <si>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</si>
  <si>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</si>
  <si>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</si>
  <si>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</si>
  <si>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Green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</si>
  <si>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</si>
  <si>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</si>
  <si>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</si>
  <si>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</si>
  <si>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Green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</si>
  <si>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</si>
  <si>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</si>
  <si>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</si>
  <si>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</si>
  <si>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Green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</si>
  <si>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</si>
  <si>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</si>
  <si>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</si>
  <si>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</si>
  <si>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Green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</si>
  <si>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</si>
  <si>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</si>
  <si>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Phantom low-top sneakers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</si>
  <si>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</si>
  <si>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Green</t>
    </r>
  </si>
  <si>
    <t>550646- 2106B-1090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</si>
  <si>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</si>
  <si>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BALENCIAGA</t>
    </r>
  </si>
  <si>
    <r>
      <rPr>
        <rFont val="Calibri"/>
        <color theme="1"/>
        <sz val="12.0"/>
      </rPr>
      <t>logo-print leather tote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</si>
  <si>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</si>
  <si>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</si>
  <si>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</si>
  <si>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639940VBP3 01000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</si>
  <si>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</si>
  <si>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</si>
  <si>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</si>
  <si>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</si>
  <si>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</si>
  <si>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</si>
  <si>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</si>
  <si>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</si>
  <si>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</si>
  <si>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</si>
  <si>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</si>
  <si>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</si>
  <si>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</si>
  <si>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</si>
  <si>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</si>
  <si>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</si>
  <si>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</si>
  <si>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</si>
  <si>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</si>
  <si>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</si>
  <si>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</si>
  <si>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</si>
  <si>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</si>
  <si>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</si>
  <si>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</si>
  <si>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</si>
  <si>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</si>
  <si>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</si>
  <si>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</si>
  <si>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</si>
  <si>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</si>
  <si>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</si>
  <si>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</si>
  <si>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</si>
  <si>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</si>
  <si>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</si>
  <si>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</si>
  <si>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</si>
  <si>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</si>
  <si>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</si>
  <si>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</si>
  <si>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</si>
  <si>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</si>
  <si>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</si>
  <si>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</si>
  <si>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</si>
  <si>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</si>
  <si>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</si>
  <si>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</si>
  <si>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</si>
  <si>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</si>
  <si>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</si>
  <si>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</si>
  <si>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</si>
  <si>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</si>
  <si>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</si>
  <si>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</si>
  <si>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</si>
  <si>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</si>
  <si>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</si>
  <si>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</si>
  <si>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</si>
  <si>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BV Lido sandals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</si>
  <si>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</si>
  <si>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</si>
  <si>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667222 V00P0 1000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</si>
  <si>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</si>
  <si>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</si>
  <si>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Puddle knee-high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</si>
  <si>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</si>
  <si>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</si>
  <si>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</si>
  <si>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</si>
  <si>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Puddle knee-high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</si>
  <si>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</si>
  <si>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</si>
  <si>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</si>
  <si>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</si>
  <si>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Puddle knee-high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</si>
  <si>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</si>
  <si>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</si>
  <si>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</si>
  <si>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</si>
  <si>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Puddle knee-high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</si>
  <si>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</si>
  <si>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</si>
  <si>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</si>
  <si>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</si>
  <si>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Puddle knee-high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</si>
  <si>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</si>
  <si>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</si>
  <si>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</si>
  <si>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</si>
  <si>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Puddle knee-high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</si>
  <si>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</si>
  <si>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</si>
  <si>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</si>
  <si>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</si>
  <si>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Puddle knee-high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</si>
  <si>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</si>
  <si>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</si>
  <si>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585852VCP4 01229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</si>
  <si>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</si>
  <si>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</si>
  <si>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The Mini Pouch bag</t>
    </r>
  </si>
  <si>
    <r>
      <rPr>
        <rFont val="Calibri"/>
        <color theme="1"/>
        <sz val="12.0"/>
      </rPr>
      <t>LADIES ACCESSORIES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</si>
  <si>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</si>
  <si>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</si>
  <si>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629635VCP4 18425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</si>
  <si>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</si>
  <si>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</si>
  <si>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mini leather tote bag</t>
    </r>
  </si>
  <si>
    <r>
      <rPr>
        <rFont val="Calibri"/>
        <color theme="1"/>
        <sz val="12.0"/>
      </rPr>
      <t>LADIES ACCESSORIES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</si>
  <si>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</si>
  <si>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</si>
  <si>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591970VCQR 12132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</si>
  <si>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</si>
  <si>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</si>
  <si>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Padded Cassette crossbody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</si>
  <si>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</si>
  <si>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Brown</t>
    </r>
  </si>
  <si>
    <r>
      <rPr>
        <rFont val="Calibri"/>
        <color theme="1"/>
        <sz val="12.0"/>
      </rPr>
      <t>OS</t>
    </r>
  </si>
  <si>
    <t>690223V1BW 08425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</si>
  <si>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</si>
  <si>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BOTTEGA VENETA</t>
    </r>
  </si>
  <si>
    <r>
      <rPr>
        <rFont val="Calibri"/>
        <color theme="1"/>
        <sz val="12.0"/>
      </rPr>
      <t>Double Knot leather shoulder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</si>
  <si>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</si>
  <si>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</si>
  <si>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</si>
  <si>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16603-05- SBLKLBLACK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</si>
  <si>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</si>
  <si>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</si>
  <si>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Sofia 65mm leather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</si>
  <si>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</si>
  <si>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</si>
  <si>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</si>
  <si>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</si>
  <si>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Sofia 65mm leather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</si>
  <si>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</si>
  <si>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</si>
  <si>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</si>
  <si>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</si>
  <si>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Sofia 65mm leather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</si>
  <si>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</si>
  <si>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</si>
  <si>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</si>
  <si>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</si>
  <si>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Sofia 65mm leather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</si>
  <si>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</si>
  <si>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</si>
  <si>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</si>
  <si>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</si>
  <si>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Sofia 65mm leather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</si>
  <si>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</si>
  <si>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</si>
  <si>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</si>
  <si>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</si>
  <si>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Sofia 65mm leather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</si>
  <si>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</si>
  <si>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</si>
  <si>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</si>
  <si>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</si>
  <si>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Sofia 65mm leather ankle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</si>
  <si>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</si>
  <si>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</si>
  <si>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18FWRCLSNE DMEDNE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</si>
  <si>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</si>
  <si>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</si>
  <si>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crocodile-embossed shoulder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</si>
  <si>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</si>
  <si>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Brown</t>
    </r>
  </si>
  <si>
    <r>
      <rPr>
        <rFont val="Calibri"/>
        <color theme="1"/>
        <sz val="12.0"/>
      </rPr>
      <t>OS</t>
    </r>
  </si>
  <si>
    <t>19PFMDASBL WMEDBL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</si>
  <si>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</si>
  <si>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</si>
  <si>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Miranda shoulder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</si>
  <si>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</si>
  <si>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</si>
  <si>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</si>
  <si>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21FWBABYB OBLWSMABL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</si>
  <si>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</si>
  <si>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</si>
  <si>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Baby Billy shoulder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</si>
  <si>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</si>
  <si>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</si>
  <si>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</si>
  <si>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19FWEDIDBL LBLACK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</si>
  <si>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</si>
  <si>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</si>
  <si>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Edie knee-length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</si>
  <si>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</si>
  <si>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</si>
  <si>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</si>
  <si>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</si>
  <si>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Edie knee-length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</si>
  <si>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</si>
  <si>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</si>
  <si>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</si>
  <si>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</si>
  <si>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Edie knee-length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</si>
  <si>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</si>
  <si>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</si>
  <si>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</si>
  <si>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</si>
  <si>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Edie knee-length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</si>
  <si>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</si>
  <si>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</si>
  <si>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</si>
  <si>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</si>
  <si>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Edie knee-length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</si>
  <si>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</si>
  <si>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</si>
  <si>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</si>
  <si>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</si>
  <si>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Edie knee-length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</si>
  <si>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</si>
  <si>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</si>
  <si>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</si>
  <si>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BY FAR</t>
    </r>
  </si>
  <si>
    <r>
      <rPr>
        <rFont val="Calibri"/>
        <color theme="1"/>
        <sz val="12.0"/>
      </rPr>
      <t>Edie knee-length boots</t>
    </r>
  </si>
  <si>
    <r>
      <rPr>
        <rFont val="Calibri"/>
        <color theme="1"/>
        <sz val="12.0"/>
      </rPr>
      <t>LADIES SHOES</t>
    </r>
  </si>
  <si>
    <r>
      <rPr>
        <rFont val="Calibri"/>
        <color theme="1"/>
        <sz val="12.0"/>
      </rPr>
      <t>Black</t>
    </r>
  </si>
  <si>
    <t>S56UI0140P0 399T8013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</si>
  <si>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</si>
  <si>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Maison Margiela</t>
    </r>
  </si>
  <si>
    <r>
      <rPr>
        <rFont val="Calibri"/>
        <color theme="1"/>
        <sz val="12.0"/>
      </rPr>
      <t>bifold popper wallet</t>
    </r>
  </si>
  <si>
    <r>
      <rPr>
        <rFont val="Calibri"/>
        <color theme="1"/>
        <sz val="12.0"/>
      </rPr>
      <t>LADIES ACCESSORIES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</si>
  <si>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</si>
  <si>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</si>
  <si>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S56UI0214P4 455T8013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</si>
  <si>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</si>
  <si>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Maison Margiela</t>
    </r>
  </si>
  <si>
    <r>
      <rPr>
        <rFont val="Calibri"/>
        <color theme="1"/>
        <sz val="12.0"/>
      </rPr>
      <t>four-stitch leather cardholder</t>
    </r>
  </si>
  <si>
    <r>
      <rPr>
        <rFont val="Calibri"/>
        <color theme="1"/>
        <sz val="12.0"/>
      </rPr>
      <t>LADIES ACCESSORIES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</si>
  <si>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</si>
  <si>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</si>
  <si>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S56WG0081P 4348T8013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</si>
  <si>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</si>
  <si>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Maison Margiela</t>
    </r>
  </si>
  <si>
    <r>
      <rPr>
        <rFont val="Calibri"/>
        <color theme="1"/>
        <sz val="12.0"/>
      </rPr>
      <t>5AC tote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</si>
  <si>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</si>
  <si>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</si>
  <si>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</si>
  <si>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S56WG0082- P4348-T8013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</si>
  <si>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</si>
  <si>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Maison Margiela</t>
    </r>
  </si>
  <si>
    <r>
      <rPr>
        <rFont val="Calibri"/>
        <color theme="1"/>
        <sz val="12.0"/>
      </rPr>
      <t>medium leather tote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</si>
  <si>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</si>
  <si>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Black</t>
    </r>
  </si>
  <si>
    <r>
      <rPr>
        <rFont val="Calibri"/>
        <color theme="1"/>
        <sz val="12.0"/>
      </rPr>
      <t>OS</t>
    </r>
  </si>
  <si>
    <t>S56WG0081P 4348H0157</t>
  </si>
  <si>
    <r>
      <rPr>
        <rFont val="Calibri"/>
        <color theme="1"/>
        <sz val="12.0"/>
      </rPr>
      <t>NL</t>
    </r>
  </si>
  <si>
    <r>
      <rPr>
        <rFont val="Calibri"/>
        <color theme="1"/>
        <sz val="12.0"/>
      </rPr>
      <t>Maison Margiela</t>
    </r>
  </si>
  <si>
    <r>
      <rPr>
        <rFont val="Calibri"/>
        <color theme="1"/>
        <sz val="12.0"/>
      </rPr>
      <t>5 AC mini leather tote bag</t>
    </r>
  </si>
  <si>
    <r>
      <rPr>
        <rFont val="Calibri"/>
        <color theme="1"/>
        <sz val="12.0"/>
      </rPr>
      <t>LADIES BAGS</t>
    </r>
  </si>
  <si>
    <r>
      <rPr>
        <rFont val="Calibri"/>
        <color theme="1"/>
        <sz val="12.0"/>
      </rPr>
      <t>White</t>
    </r>
  </si>
  <si>
    <r>
      <rPr>
        <rFont val="Calibri"/>
        <color theme="1"/>
        <sz val="12.0"/>
      </rPr>
      <t>OS</t>
    </r>
  </si>
  <si>
    <t>자세한 주문 조건  및 방법 보기</t>
  </si>
  <si>
    <t>https://matcheslux.com/article/%EB%B6%80%EB%9D%A0%ED%81%AC-%EB%8F%84%EB%A7%A4-%EB%A6%AC%EC%8A%A4%ED%8A%B8/2/2028/</t>
  </si>
  <si>
    <t>no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</si>
</sst>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yyyy-mm-dd h:mm"/>
    <numFmt numFmtId="165" formatCode="[$£]#,##0"/>
    <numFmt numFmtId="166" formatCode="_-[$₩-412]* #,##0_-;\-[$₩-412]* #,##0_-;_-[$₩-412]* &quot;-&quot;??_-;_-@"/>
    <numFmt numFmtId="167" formatCode="[$₩   ]#,##0"/>
    <numFmt numFmtId="168" formatCode="###"/>
    <numFmt numFmtId="169" formatCode="[$₩-412]#,##0"/>
  </numFmts>
  <fonts count="34">
    <font>
      <sz val="10.0"/>
      <color rgb="FF000000"/>
      <name val="Calibri"/>
      <scheme val="minor"/>
    </font>
    <font>
      <b/>
      <sz val="11.0"/>
      <color theme="1"/>
      <name val="Arial"/>
    </font>
    <font>
      <sz val="11.0"/>
      <color theme="1"/>
      <name val="Arial"/>
    </font>
    <font>
      <b/>
      <sz val="11.0"/>
      <color theme="1"/>
      <name val="Calibri"/>
    </font>
    <font>
      <sz val="12.0"/>
      <color rgb="FF000000"/>
      <name val="Times New Roman"/>
    </font>
    <font>
      <b/>
      <sz val="12.0"/>
      <color rgb="FF000000"/>
      <name val="Malgun Gothic"/>
    </font>
    <font>
      <b/>
      <sz val="12.0"/>
      <color theme="1"/>
      <name val="Calibri"/>
    </font>
    <font>
      <sz val="12.0"/>
      <color theme="1"/>
      <name val="Calibri"/>
      <scheme val="minor"/>
    </font>
    <font>
      <sz val="14.0"/>
      <color theme="1"/>
      <name val="Calibri"/>
      <scheme val="minor"/>
    </font>
    <font/>
    <font>
      <sz val="11.0"/>
      <color theme="1"/>
      <name val="Calibri"/>
    </font>
    <font>
      <color theme="1"/>
      <name val="Calibri"/>
    </font>
    <font>
      <b/>
      <sz val="13.0"/>
      <color theme="1"/>
      <name val="Calibri"/>
    </font>
    <font>
      <b/>
      <u/>
      <sz val="11.0"/>
      <color rgb="FF1155CC"/>
      <name val="Arial"/>
    </font>
    <font>
      <b/>
      <u/>
      <sz val="11.0"/>
      <color rgb="FF1155CC"/>
      <name val="Arial"/>
    </font>
    <font>
      <sz val="11.0"/>
      <color rgb="FFFFFFFF"/>
      <name val="Arial"/>
    </font>
    <font>
      <sz val="11.0"/>
      <color rgb="FFF3F3F3"/>
      <name val="Arial"/>
    </font>
    <font>
      <color theme="1"/>
      <name val="&quot;Times New Roman&quot;"/>
    </font>
    <font>
      <color rgb="FFD9E1F1"/>
      <name val="Calibri"/>
    </font>
    <font>
      <sz val="12.0"/>
      <color rgb="FF000000"/>
      <name val="&quot;Times New Roman&quot;"/>
    </font>
    <font>
      <sz val="14.0"/>
      <color rgb="FF000000"/>
      <name val="&quot;Times New Roman&quot;"/>
    </font>
    <font>
      <b/>
      <sz val="14.0"/>
      <color theme="1"/>
      <name val="Calibri"/>
    </font>
    <font>
      <b/>
      <sz val="12.0"/>
      <color theme="1"/>
      <name val="Malgun Gothic"/>
    </font>
    <font>
      <sz val="12.0"/>
      <color theme="1"/>
      <name val="Arial"/>
    </font>
    <font>
      <u/>
      <sz val="11.0"/>
      <color rgb="FF0563C1"/>
      <name val="Calibri"/>
    </font>
    <font>
      <sz val="11.0"/>
      <color rgb="FF434343"/>
      <name val="Arial"/>
    </font>
    <font>
      <sz val="12.0"/>
      <color theme="1"/>
      <name val="Calibri"/>
    </font>
    <font>
      <b/>
      <sz val="12.0"/>
      <color rgb="FF000000"/>
      <name val="Calibri"/>
    </font>
    <font>
      <sz val="12.0"/>
      <color rgb="FF000000"/>
      <name val="Calibri"/>
    </font>
    <font>
      <sz val="14.0"/>
      <color theme="1"/>
      <name val="Calibri"/>
    </font>
    <font>
      <color theme="1"/>
      <name val="Calibri"/>
      <scheme val="minor"/>
    </font>
    <font>
      <u/>
      <color rgb="FF0000FF"/>
    </font>
    <font>
      <u/>
      <color rgb="FF0000FF"/>
    </font>
    <font>
      <u/>
      <color rgb="FF0000FF"/>
    </font>
  </fonts>
  <fills count="15">
    <fill>
      <patternFill patternType="none"/>
    </fill>
    <fill>
      <patternFill patternType="lightGray"/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FFF2CC"/>
        <bgColor rgb="FFFFF2CC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FF9900"/>
        <bgColor rgb="FFFF9900"/>
      </patternFill>
    </fill>
    <fill>
      <patternFill patternType="solid">
        <fgColor rgb="FF999999"/>
        <bgColor rgb="FF999999"/>
      </patternFill>
    </fill>
    <fill>
      <patternFill patternType="solid">
        <fgColor rgb="FFD9E1F1"/>
        <bgColor rgb="FFD9E1F1"/>
      </patternFill>
    </fill>
    <fill>
      <patternFill patternType="solid">
        <fgColor rgb="FFF3F3F3"/>
        <bgColor rgb="FFF3F3F3"/>
      </patternFill>
    </fill>
    <fill>
      <patternFill patternType="solid">
        <fgColor rgb="FFF7CB4D"/>
        <bgColor rgb="FFF7CB4D"/>
      </patternFill>
    </fill>
    <fill>
      <patternFill patternType="solid">
        <fgColor rgb="FFFEF8E3"/>
        <bgColor rgb="FFFEF8E3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103">
    <xf borderId="0" fillId="0" fontId="0" numFmtId="0" xfId="0" applyAlignment="1" applyFont="1">
      <alignment horizontal="left" readingOrder="0" shrinkToFit="0" vertical="top" wrapText="0"/>
    </xf>
    <xf borderId="0" fillId="2" fontId="1" numFmtId="0" xfId="0" applyAlignment="1" applyFill="1" applyFont="1">
      <alignment horizontal="center" vertical="bottom"/>
    </xf>
    <xf borderId="1" fillId="0" fontId="2" numFmtId="10" xfId="0" applyAlignment="1" applyBorder="1" applyFont="1" applyNumberFormat="1">
      <alignment horizontal="left" vertical="bottom"/>
    </xf>
    <xf borderId="1" fillId="2" fontId="1" numFmtId="0" xfId="0" applyAlignment="1" applyBorder="1" applyFont="1">
      <alignment horizontal="center" vertical="bottom"/>
    </xf>
    <xf borderId="1" fillId="3" fontId="3" numFmtId="164" xfId="0" applyAlignment="1" applyBorder="1" applyFill="1" applyFont="1" applyNumberFormat="1">
      <alignment horizontal="left" readingOrder="0" shrinkToFit="0" vertical="bottom" wrapText="1"/>
    </xf>
    <xf borderId="0" fillId="4" fontId="4" numFmtId="0" xfId="0" applyAlignment="1" applyFill="1" applyFont="1">
      <alignment horizontal="center" shrinkToFit="0" vertical="top" wrapText="1"/>
    </xf>
    <xf borderId="0" fillId="4" fontId="5" numFmtId="0" xfId="0" applyAlignment="1" applyFont="1">
      <alignment horizontal="center" shrinkToFit="0" vertical="center" wrapText="1"/>
    </xf>
    <xf borderId="0" fillId="4" fontId="6" numFmtId="0" xfId="0" applyAlignment="1" applyFont="1">
      <alignment horizontal="center" shrinkToFit="0" vertical="top" wrapText="1"/>
    </xf>
    <xf borderId="0" fillId="4" fontId="7" numFmtId="165" xfId="0" applyAlignment="1" applyFont="1" applyNumberFormat="1">
      <alignment horizontal="center" vertical="center"/>
    </xf>
    <xf borderId="0" fillId="4" fontId="8" numFmtId="165" xfId="0" applyAlignment="1" applyFont="1" applyNumberFormat="1">
      <alignment horizontal="center" vertical="center"/>
    </xf>
    <xf borderId="2" fillId="5" fontId="2" numFmtId="0" xfId="0" applyAlignment="1" applyBorder="1" applyFill="1" applyFont="1">
      <alignment horizontal="left" vertical="bottom"/>
    </xf>
    <xf borderId="3" fillId="0" fontId="9" numFmtId="0" xfId="0" applyAlignment="1" applyBorder="1" applyFont="1">
      <alignment horizontal="left" vertical="top"/>
    </xf>
    <xf borderId="1" fillId="3" fontId="10" numFmtId="0" xfId="0" applyAlignment="1" applyBorder="1" applyFont="1">
      <alignment horizontal="left" vertical="bottom"/>
    </xf>
    <xf borderId="4" fillId="2" fontId="1" numFmtId="0" xfId="0" applyAlignment="1" applyBorder="1" applyFont="1">
      <alignment horizontal="center" vertical="bottom"/>
    </xf>
    <xf borderId="1" fillId="3" fontId="2" numFmtId="0" xfId="0" applyAlignment="1" applyBorder="1" applyFont="1">
      <alignment horizontal="left" shrinkToFit="0" vertical="bottom" wrapText="0"/>
    </xf>
    <xf borderId="1" fillId="0" fontId="11" numFmtId="0" xfId="0" applyAlignment="1" applyBorder="1" applyFont="1">
      <alignment horizontal="left" vertical="bottom"/>
    </xf>
    <xf borderId="4" fillId="0" fontId="10" numFmtId="0" xfId="0" applyAlignment="1" applyBorder="1" applyFont="1">
      <alignment horizontal="left" shrinkToFit="0" vertical="top" wrapText="1"/>
    </xf>
    <xf borderId="5" fillId="0" fontId="9" numFmtId="0" xfId="0" applyAlignment="1" applyBorder="1" applyFont="1">
      <alignment horizontal="left" vertical="top"/>
    </xf>
    <xf borderId="2" fillId="3" fontId="2" numFmtId="0" xfId="0" applyAlignment="1" applyBorder="1" applyFont="1">
      <alignment horizontal="left" vertical="bottom"/>
    </xf>
    <xf borderId="0" fillId="3" fontId="12" numFmtId="0" xfId="0" applyAlignment="1" applyFont="1">
      <alignment horizontal="center" readingOrder="0" shrinkToFit="0" vertical="center" wrapText="1"/>
    </xf>
    <xf borderId="1" fillId="3" fontId="1" numFmtId="0" xfId="0" applyAlignment="1" applyBorder="1" applyFont="1">
      <alignment horizontal="center" vertical="bottom"/>
    </xf>
    <xf borderId="1" fillId="3" fontId="2" numFmtId="0" xfId="0" applyAlignment="1" applyBorder="1" applyFont="1">
      <alignment horizontal="center" vertical="bottom"/>
    </xf>
    <xf borderId="1" fillId="6" fontId="1" numFmtId="0" xfId="0" applyAlignment="1" applyBorder="1" applyFill="1" applyFont="1">
      <alignment horizontal="center" vertical="bottom"/>
    </xf>
    <xf borderId="1" fillId="7" fontId="1" numFmtId="0" xfId="0" applyAlignment="1" applyBorder="1" applyFill="1" applyFont="1">
      <alignment horizontal="center" vertical="bottom"/>
    </xf>
    <xf borderId="6" fillId="0" fontId="9" numFmtId="0" xfId="0" applyAlignment="1" applyBorder="1" applyFont="1">
      <alignment horizontal="left" vertical="top"/>
    </xf>
    <xf borderId="1" fillId="8" fontId="1" numFmtId="0" xfId="0" applyAlignment="1" applyBorder="1" applyFill="1" applyFont="1">
      <alignment horizontal="center" vertical="bottom"/>
    </xf>
    <xf borderId="7" fillId="4" fontId="4" numFmtId="0" xfId="0" applyAlignment="1" applyBorder="1" applyFont="1">
      <alignment horizontal="center" shrinkToFit="0" vertical="top" wrapText="1"/>
    </xf>
    <xf borderId="1" fillId="2" fontId="1" numFmtId="0" xfId="0" applyAlignment="1" applyBorder="1" applyFont="1">
      <alignment horizontal="center" vertical="top"/>
    </xf>
    <xf borderId="1" fillId="9" fontId="1" numFmtId="0" xfId="0" applyAlignment="1" applyBorder="1" applyFill="1" applyFont="1">
      <alignment horizontal="center" readingOrder="0" vertical="top"/>
    </xf>
    <xf borderId="1" fillId="2" fontId="13" numFmtId="0" xfId="0" applyAlignment="1" applyBorder="1" applyFont="1">
      <alignment horizontal="center" vertical="top"/>
    </xf>
    <xf borderId="2" fillId="2" fontId="14" numFmtId="0" xfId="0" applyAlignment="1" applyBorder="1" applyFont="1">
      <alignment horizontal="center" vertical="top"/>
    </xf>
    <xf borderId="0" fillId="4" fontId="7" numFmtId="165" xfId="0" applyAlignment="1" applyFont="1" applyNumberFormat="1">
      <alignment horizontal="center" readingOrder="0" vertical="center"/>
    </xf>
    <xf borderId="0" fillId="4" fontId="8" numFmtId="165" xfId="0" applyAlignment="1" applyFont="1" applyNumberFormat="1">
      <alignment horizontal="center" readingOrder="0" vertical="center"/>
    </xf>
    <xf borderId="1" fillId="0" fontId="15" numFmtId="0" xfId="0" applyAlignment="1" applyBorder="1" applyFont="1">
      <alignment horizontal="right" vertical="bottom"/>
    </xf>
    <xf borderId="1" fillId="0" fontId="16" numFmtId="9" xfId="0" applyAlignment="1" applyBorder="1" applyFont="1" applyNumberFormat="1">
      <alignment horizontal="right" vertical="bottom"/>
    </xf>
    <xf borderId="1" fillId="0" fontId="17" numFmtId="0" xfId="0" applyAlignment="1" applyBorder="1" applyFont="1">
      <alignment horizontal="center" vertical="top"/>
    </xf>
    <xf borderId="1" fillId="3" fontId="18" numFmtId="9" xfId="0" applyAlignment="1" applyBorder="1" applyFont="1" applyNumberFormat="1">
      <alignment horizontal="center" readingOrder="0" vertical="top"/>
    </xf>
    <xf borderId="2" fillId="3" fontId="18" numFmtId="9" xfId="0" applyAlignment="1" applyBorder="1" applyFont="1" applyNumberFormat="1">
      <alignment horizontal="center" readingOrder="0" vertical="top"/>
    </xf>
    <xf borderId="8" fillId="4" fontId="4" numFmtId="0" xfId="0" applyAlignment="1" applyBorder="1" applyFont="1">
      <alignment horizontal="center" shrinkToFit="0" vertical="top" wrapText="1"/>
    </xf>
    <xf borderId="9" fillId="4" fontId="5" numFmtId="0" xfId="0" applyAlignment="1" applyBorder="1" applyFont="1">
      <alignment horizontal="center" shrinkToFit="0" vertical="center" wrapText="1"/>
    </xf>
    <xf borderId="9" fillId="4" fontId="6" numFmtId="0" xfId="0" applyAlignment="1" applyBorder="1" applyFont="1">
      <alignment horizontal="center" shrinkToFit="0" vertical="top" wrapText="1"/>
    </xf>
    <xf borderId="9" fillId="4" fontId="4" numFmtId="0" xfId="0" applyAlignment="1" applyBorder="1" applyFont="1">
      <alignment horizontal="center" shrinkToFit="0" vertical="top" wrapText="1"/>
    </xf>
    <xf borderId="9" fillId="4" fontId="19" numFmtId="165" xfId="0" applyAlignment="1" applyBorder="1" applyFont="1" applyNumberFormat="1">
      <alignment horizontal="center" vertical="center"/>
    </xf>
    <xf borderId="0" fillId="4" fontId="20" numFmtId="165" xfId="0" applyAlignment="1" applyFont="1" applyNumberFormat="1">
      <alignment horizontal="center" vertical="center"/>
    </xf>
    <xf borderId="1" fillId="5" fontId="1" numFmtId="0" xfId="0" applyAlignment="1" applyBorder="1" applyFont="1">
      <alignment horizontal="center" vertical="bottom"/>
    </xf>
    <xf borderId="1" fillId="0" fontId="2" numFmtId="1" xfId="0" applyAlignment="1" applyBorder="1" applyFont="1" applyNumberFormat="1">
      <alignment horizontal="right" vertical="bottom"/>
    </xf>
    <xf borderId="1" fillId="0" fontId="2" numFmtId="166" xfId="0" applyAlignment="1" applyBorder="1" applyFont="1" applyNumberFormat="1">
      <alignment horizontal="right" vertical="bottom"/>
    </xf>
    <xf borderId="6" fillId="10" fontId="4" numFmtId="0" xfId="0" applyAlignment="1" applyBorder="1" applyFill="1" applyFont="1">
      <alignment horizontal="center" shrinkToFit="0" vertical="bottom" wrapText="1"/>
    </xf>
    <xf borderId="6" fillId="10" fontId="5" numFmtId="0" xfId="0" applyAlignment="1" applyBorder="1" applyFont="1">
      <alignment horizontal="center" shrinkToFit="0" vertical="center" wrapText="1"/>
    </xf>
    <xf borderId="6" fillId="11" fontId="6" numFmtId="165" xfId="0" applyAlignment="1" applyBorder="1" applyFill="1" applyFont="1" applyNumberFormat="1">
      <alignment horizontal="center" readingOrder="0" vertical="center"/>
    </xf>
    <xf borderId="1" fillId="11" fontId="21" numFmtId="165" xfId="0" applyAlignment="1" applyBorder="1" applyFont="1" applyNumberFormat="1">
      <alignment horizontal="center" readingOrder="0" vertical="center"/>
    </xf>
    <xf borderId="1" fillId="4" fontId="1" numFmtId="1" xfId="0" applyAlignment="1" applyBorder="1" applyFont="1" applyNumberFormat="1">
      <alignment horizontal="center" shrinkToFit="0" vertical="bottom" wrapText="1"/>
    </xf>
    <xf borderId="1" fillId="4" fontId="1" numFmtId="1" xfId="0" applyAlignment="1" applyBorder="1" applyFont="1" applyNumberFormat="1">
      <alignment horizontal="center" vertical="bottom"/>
    </xf>
    <xf borderId="1" fillId="10" fontId="6" numFmtId="0" xfId="0" applyAlignment="1" applyBorder="1" applyFont="1">
      <alignment horizontal="center" shrinkToFit="0" vertical="center" wrapText="1"/>
    </xf>
    <xf borderId="1" fillId="10" fontId="22" numFmtId="0" xfId="0" applyAlignment="1" applyBorder="1" applyFont="1">
      <alignment horizontal="center" readingOrder="0" shrinkToFit="0" vertical="center" wrapText="1"/>
    </xf>
    <xf borderId="1" fillId="10" fontId="6" numFmtId="0" xfId="0" applyAlignment="1" applyBorder="1" applyFont="1">
      <alignment horizontal="center" shrinkToFit="0" vertical="top" wrapText="1"/>
    </xf>
    <xf borderId="1" fillId="11" fontId="6" numFmtId="165" xfId="0" applyAlignment="1" applyBorder="1" applyFont="1" applyNumberFormat="1">
      <alignment horizontal="center" readingOrder="0" vertical="center"/>
    </xf>
    <xf borderId="1" fillId="0" fontId="23" numFmtId="167" xfId="0" applyAlignment="1" applyBorder="1" applyFont="1" applyNumberFormat="1">
      <alignment horizontal="center" vertical="bottom"/>
    </xf>
    <xf borderId="1" fillId="3" fontId="24" numFmtId="168" xfId="0" applyAlignment="1" applyBorder="1" applyFont="1" applyNumberFormat="1">
      <alignment horizontal="center" shrinkToFit="0" vertical="bottom" wrapText="1"/>
    </xf>
    <xf borderId="1" fillId="0" fontId="25" numFmtId="1" xfId="0" applyAlignment="1" applyBorder="1" applyFont="1" applyNumberFormat="1">
      <alignment horizontal="center" vertical="bottom"/>
    </xf>
    <xf borderId="1" fillId="0" fontId="25" numFmtId="1" xfId="0" applyAlignment="1" applyBorder="1" applyFont="1" applyNumberFormat="1">
      <alignment horizontal="center" shrinkToFit="0" vertical="bottom" wrapText="1"/>
    </xf>
    <xf borderId="1" fillId="4" fontId="10" numFmtId="166" xfId="0" applyAlignment="1" applyBorder="1" applyFont="1" applyNumberFormat="1">
      <alignment horizontal="right" vertical="bottom"/>
    </xf>
    <xf borderId="1" fillId="12" fontId="4" numFmtId="0" xfId="0" applyAlignment="1" applyBorder="1" applyFill="1" applyFont="1">
      <alignment horizontal="center" shrinkToFit="0" vertical="top" wrapText="1"/>
    </xf>
    <xf borderId="1" fillId="0" fontId="5" numFmtId="0" xfId="0" applyAlignment="1" applyBorder="1" applyFont="1">
      <alignment horizontal="center" readingOrder="0" shrinkToFit="0" vertical="center" wrapText="1"/>
    </xf>
    <xf borderId="1" fillId="12" fontId="26" numFmtId="0" xfId="0" applyAlignment="1" applyBorder="1" applyFont="1">
      <alignment horizontal="center" shrinkToFit="0" vertical="center" wrapText="1"/>
    </xf>
    <xf borderId="1" fillId="10" fontId="27" numFmtId="1" xfId="0" applyAlignment="1" applyBorder="1" applyFont="1" applyNumberFormat="1">
      <alignment horizontal="center" shrinkToFit="1" vertical="center" wrapText="0"/>
    </xf>
    <xf borderId="1" fillId="12" fontId="28" numFmtId="1" xfId="0" applyAlignment="1" applyBorder="1" applyFont="1" applyNumberFormat="1">
      <alignment horizontal="center" shrinkToFit="1" vertical="center" wrapText="0"/>
    </xf>
    <xf borderId="1" fillId="0" fontId="26" numFmtId="165" xfId="0" applyAlignment="1" applyBorder="1" applyFont="1" applyNumberFormat="1">
      <alignment horizontal="center" readingOrder="0" vertical="center"/>
    </xf>
    <xf borderId="0" fillId="0" fontId="29" numFmtId="169" xfId="0" applyAlignment="1" applyFont="1" applyNumberFormat="1">
      <alignment horizontal="center" vertical="center"/>
    </xf>
    <xf borderId="1" fillId="0" fontId="29" numFmtId="9" xfId="0" applyAlignment="1" applyBorder="1" applyFont="1" applyNumberFormat="1">
      <alignment horizontal="center" vertical="center"/>
    </xf>
    <xf borderId="1" fillId="0" fontId="11" numFmtId="1" xfId="0" applyAlignment="1" applyBorder="1" applyFont="1" applyNumberFormat="1">
      <alignment horizontal="left" vertical="bottom"/>
    </xf>
    <xf borderId="1" fillId="0" fontId="26" numFmtId="0" xfId="0" applyAlignment="1" applyBorder="1" applyFont="1">
      <alignment horizontal="center" shrinkToFit="0" vertical="center" wrapText="1"/>
    </xf>
    <xf borderId="1" fillId="0" fontId="28" numFmtId="1" xfId="0" applyAlignment="1" applyBorder="1" applyFont="1" applyNumberFormat="1">
      <alignment horizontal="center" shrinkToFit="1" vertical="center" wrapText="0"/>
    </xf>
    <xf borderId="1" fillId="12" fontId="5" numFmtId="0" xfId="0" applyAlignment="1" applyBorder="1" applyFont="1">
      <alignment horizontal="center" readingOrder="0" shrinkToFit="0" vertical="center" wrapText="1"/>
    </xf>
    <xf borderId="1" fillId="0" fontId="7" numFmtId="165" xfId="0" applyAlignment="1" applyBorder="1" applyFont="1" applyNumberFormat="1">
      <alignment horizontal="center" readingOrder="0" vertical="center"/>
    </xf>
    <xf borderId="1" fillId="0" fontId="4" numFmtId="0" xfId="0" applyAlignment="1" applyBorder="1" applyFont="1">
      <alignment horizontal="center" shrinkToFit="0" vertical="top" wrapText="1"/>
    </xf>
    <xf borderId="1" fillId="0" fontId="5" numFmtId="0" xfId="0" applyAlignment="1" applyBorder="1" applyFont="1">
      <alignment horizontal="center" readingOrder="0" shrinkToFit="0" vertical="center" wrapText="1"/>
    </xf>
    <xf borderId="1" fillId="0" fontId="23" numFmtId="167" xfId="0" applyAlignment="1" applyBorder="1" applyFont="1" applyNumberFormat="1">
      <alignment horizontal="center" readingOrder="0" vertical="bottom"/>
    </xf>
    <xf borderId="1" fillId="12" fontId="5" numFmtId="0" xfId="0" applyAlignment="1" applyBorder="1" applyFont="1">
      <alignment horizontal="center" readingOrder="0" shrinkToFit="0" vertical="center" wrapText="1"/>
    </xf>
    <xf borderId="0" fillId="0" fontId="7" numFmtId="0" xfId="0" applyAlignment="1" applyFont="1">
      <alignment horizontal="center" vertical="top"/>
    </xf>
    <xf borderId="0" fillId="0" fontId="22" numFmtId="0" xfId="0" applyAlignment="1" applyFont="1">
      <alignment horizontal="center" vertical="center"/>
    </xf>
    <xf borderId="1" fillId="0" fontId="7" numFmtId="165" xfId="0" applyAlignment="1" applyBorder="1" applyFont="1" applyNumberFormat="1">
      <alignment horizontal="center" vertical="center"/>
    </xf>
    <xf borderId="1" fillId="0" fontId="8" numFmtId="165" xfId="0" applyAlignment="1" applyBorder="1" applyFont="1" applyNumberFormat="1">
      <alignment horizontal="center" vertical="center"/>
    </xf>
    <xf borderId="0" fillId="13" fontId="30" numFmtId="0" xfId="0" applyAlignment="1" applyFill="1" applyFont="1">
      <alignment horizontal="left" readingOrder="0" shrinkToFit="0" vertical="center" wrapText="1"/>
    </xf>
    <xf borderId="0" fillId="13" fontId="31" numFmtId="0" xfId="0" applyAlignment="1" applyFont="1">
      <alignment horizontal="left" readingOrder="0" shrinkToFit="0" vertical="center" wrapText="1"/>
    </xf>
    <xf borderId="0" fillId="11" fontId="30" numFmtId="0" xfId="0" applyAlignment="1" applyFont="1">
      <alignment horizontal="left" readingOrder="0" shrinkToFit="0" vertical="center" wrapText="1"/>
    </xf>
    <xf borderId="1" fillId="11" fontId="30" numFmtId="0" xfId="0" applyAlignment="1" applyBorder="1" applyFont="1">
      <alignment horizontal="left" shrinkToFit="0" vertical="center" wrapText="1"/>
    </xf>
    <xf borderId="1" fillId="11" fontId="30" numFmtId="1" xfId="0" applyAlignment="1" applyBorder="1" applyFont="1" applyNumberFormat="1">
      <alignment horizontal="left" shrinkToFit="0" vertical="center" wrapText="1"/>
    </xf>
    <xf borderId="1" fillId="11" fontId="30" numFmtId="165" xfId="0" applyAlignment="1" applyBorder="1" applyFont="1" applyNumberFormat="1">
      <alignment horizontal="left" shrinkToFit="0" vertical="center" wrapText="1"/>
    </xf>
    <xf borderId="0" fillId="14" fontId="30" numFmtId="0" xfId="0" applyAlignment="1" applyFill="1" applyFont="1">
      <alignment horizontal="left" readingOrder="0" vertical="top"/>
    </xf>
    <xf borderId="1" fillId="14" fontId="30" numFmtId="0" xfId="0" applyAlignment="1" applyBorder="1" applyFont="1">
      <alignment horizontal="left" vertical="top"/>
    </xf>
    <xf borderId="1" fillId="14" fontId="30" numFmtId="0" xfId="0" applyAlignment="1" applyBorder="1" applyFont="1">
      <alignment horizontal="left" shrinkToFit="0" vertical="top" wrapText="1"/>
    </xf>
    <xf borderId="1" fillId="14" fontId="30" numFmtId="167" xfId="0" applyAlignment="1" applyBorder="1" applyFont="1" applyNumberFormat="1">
      <alignment horizontal="left" vertical="top"/>
    </xf>
    <xf borderId="1" fillId="14" fontId="30" numFmtId="9" xfId="0" applyAlignment="1" applyBorder="1" applyFont="1" applyNumberFormat="1">
      <alignment horizontal="left" vertical="top"/>
    </xf>
    <xf borderId="1" fillId="14" fontId="32" numFmtId="168" xfId="0" applyAlignment="1" applyBorder="1" applyFont="1" applyNumberFormat="1">
      <alignment horizontal="left" vertical="top"/>
    </xf>
    <xf borderId="0" fillId="3" fontId="30" numFmtId="0" xfId="0" applyAlignment="1" applyFont="1">
      <alignment horizontal="left" readingOrder="0" vertical="top"/>
    </xf>
    <xf borderId="1" fillId="3" fontId="30" numFmtId="0" xfId="0" applyAlignment="1" applyBorder="1" applyFont="1">
      <alignment horizontal="left" vertical="top"/>
    </xf>
    <xf borderId="1" fillId="3" fontId="30" numFmtId="0" xfId="0" applyAlignment="1" applyBorder="1" applyFont="1">
      <alignment horizontal="left" shrinkToFit="0" vertical="top" wrapText="1"/>
    </xf>
    <xf borderId="1" fillId="3" fontId="30" numFmtId="167" xfId="0" applyAlignment="1" applyBorder="1" applyFont="1" applyNumberFormat="1">
      <alignment horizontal="left" vertical="top"/>
    </xf>
    <xf borderId="1" fillId="3" fontId="30" numFmtId="9" xfId="0" applyAlignment="1" applyBorder="1" applyFont="1" applyNumberFormat="1">
      <alignment horizontal="left" vertical="top"/>
    </xf>
    <xf borderId="1" fillId="3" fontId="33" numFmtId="168" xfId="0" applyAlignment="1" applyBorder="1" applyFont="1" applyNumberFormat="1">
      <alignment horizontal="left" vertical="top"/>
    </xf>
    <xf borderId="0" fillId="14" fontId="30" numFmtId="0" xfId="0" applyAlignment="1" applyFont="1">
      <alignment horizontal="left" vertical="top"/>
    </xf>
    <xf borderId="0" fillId="3" fontId="30" numFmtId="0" xfId="0" applyAlignment="1" applyFont="1">
      <alignment horizontal="left" vertical="top"/>
    </xf>
  </cellXfs>
  <cellStyles count="1">
    <cellStyle xfId="0" name="Normal" builtinId="0"/>
  </cellStyles>
  <dxfs count="1"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17.png"/><Relationship Id="rId22" Type="http://schemas.openxmlformats.org/officeDocument/2006/relationships/image" Target="../media/image20.png"/><Relationship Id="rId21" Type="http://schemas.openxmlformats.org/officeDocument/2006/relationships/image" Target="../media/image22.png"/><Relationship Id="rId24" Type="http://schemas.openxmlformats.org/officeDocument/2006/relationships/image" Target="../media/image24.png"/><Relationship Id="rId23" Type="http://schemas.openxmlformats.org/officeDocument/2006/relationships/image" Target="../media/image27.png"/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26" Type="http://schemas.openxmlformats.org/officeDocument/2006/relationships/image" Target="../media/image23.png"/><Relationship Id="rId25" Type="http://schemas.openxmlformats.org/officeDocument/2006/relationships/image" Target="../media/image21.png"/><Relationship Id="rId28" Type="http://schemas.openxmlformats.org/officeDocument/2006/relationships/image" Target="../media/image26.png"/><Relationship Id="rId27" Type="http://schemas.openxmlformats.org/officeDocument/2006/relationships/image" Target="../media/image25.png"/><Relationship Id="rId5" Type="http://schemas.openxmlformats.org/officeDocument/2006/relationships/image" Target="../media/image4.png"/><Relationship Id="rId6" Type="http://schemas.openxmlformats.org/officeDocument/2006/relationships/image" Target="../media/image5.png"/><Relationship Id="rId29" Type="http://schemas.openxmlformats.org/officeDocument/2006/relationships/image" Target="../media/image29.png"/><Relationship Id="rId7" Type="http://schemas.openxmlformats.org/officeDocument/2006/relationships/image" Target="../media/image10.png"/><Relationship Id="rId8" Type="http://schemas.openxmlformats.org/officeDocument/2006/relationships/image" Target="../media/image7.png"/><Relationship Id="rId30" Type="http://schemas.openxmlformats.org/officeDocument/2006/relationships/image" Target="../media/image30.png"/><Relationship Id="rId11" Type="http://schemas.openxmlformats.org/officeDocument/2006/relationships/image" Target="../media/image12.png"/><Relationship Id="rId10" Type="http://schemas.openxmlformats.org/officeDocument/2006/relationships/image" Target="../media/image8.png"/><Relationship Id="rId13" Type="http://schemas.openxmlformats.org/officeDocument/2006/relationships/image" Target="../media/image14.png"/><Relationship Id="rId12" Type="http://schemas.openxmlformats.org/officeDocument/2006/relationships/image" Target="../media/image9.png"/><Relationship Id="rId15" Type="http://schemas.openxmlformats.org/officeDocument/2006/relationships/image" Target="../media/image13.png"/><Relationship Id="rId14" Type="http://schemas.openxmlformats.org/officeDocument/2006/relationships/image" Target="../media/image15.png"/><Relationship Id="rId17" Type="http://schemas.openxmlformats.org/officeDocument/2006/relationships/image" Target="../media/image18.png"/><Relationship Id="rId16" Type="http://schemas.openxmlformats.org/officeDocument/2006/relationships/image" Target="../media/image16.png"/><Relationship Id="rId19" Type="http://schemas.openxmlformats.org/officeDocument/2006/relationships/image" Target="../media/image19.png"/><Relationship Id="rId18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12</xdr:row>
      <xdr:rowOff>0</xdr:rowOff>
    </xdr:from>
    <xdr:ext cx="1285875" cy="1724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1285875" cy="1724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285875" cy="1724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285875" cy="1724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285875" cy="1724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285875" cy="1724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285875" cy="1724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285875" cy="1724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1285875" cy="17240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1285875" cy="17240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</xdr:row>
      <xdr:rowOff>0</xdr:rowOff>
    </xdr:from>
    <xdr:ext cx="1285875" cy="17240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1285875" cy="17240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1285875" cy="1724025"/>
    <xdr:pic>
      <xdr:nvPicPr>
        <xdr:cNvPr id="0" name="image1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1285875" cy="1724025"/>
    <xdr:pic>
      <xdr:nvPicPr>
        <xdr:cNvPr id="0" name="image1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80</xdr:row>
      <xdr:rowOff>0</xdr:rowOff>
    </xdr:from>
    <xdr:ext cx="1285875" cy="1724025"/>
    <xdr:pic>
      <xdr:nvPicPr>
        <xdr:cNvPr id="0" name="image1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</xdr:row>
      <xdr:rowOff>0</xdr:rowOff>
    </xdr:from>
    <xdr:ext cx="1285875" cy="1724025"/>
    <xdr:pic>
      <xdr:nvPicPr>
        <xdr:cNvPr id="0" name="image1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1285875" cy="1724025"/>
    <xdr:pic>
      <xdr:nvPicPr>
        <xdr:cNvPr id="0" name="image1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1285875" cy="172402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</xdr:row>
      <xdr:rowOff>0</xdr:rowOff>
    </xdr:from>
    <xdr:ext cx="1285875" cy="172402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1285875" cy="172402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</xdr:row>
      <xdr:rowOff>0</xdr:rowOff>
    </xdr:from>
    <xdr:ext cx="1285875" cy="172402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1285875" cy="172402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1285875" cy="172402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</xdr:row>
      <xdr:rowOff>0</xdr:rowOff>
    </xdr:from>
    <xdr:ext cx="1285875" cy="172402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1285875" cy="172402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1285875" cy="172402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</xdr:row>
      <xdr:rowOff>0</xdr:rowOff>
    </xdr:from>
    <xdr:ext cx="1285875" cy="1724025"/>
    <xdr:pic>
      <xdr:nvPicPr>
        <xdr:cNvPr id="0" name="image1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93</xdr:row>
      <xdr:rowOff>0</xdr:rowOff>
    </xdr:from>
    <xdr:ext cx="1285875" cy="1724025"/>
    <xdr:pic>
      <xdr:nvPicPr>
        <xdr:cNvPr id="0" name="image8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94</xdr:row>
      <xdr:rowOff>0</xdr:rowOff>
    </xdr:from>
    <xdr:ext cx="1285875" cy="1724025"/>
    <xdr:pic>
      <xdr:nvPicPr>
        <xdr:cNvPr id="0" name="image1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95</xdr:row>
      <xdr:rowOff>0</xdr:rowOff>
    </xdr:from>
    <xdr:ext cx="1285875" cy="1724025"/>
    <xdr:pic>
      <xdr:nvPicPr>
        <xdr:cNvPr id="0" name="image1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96</xdr:row>
      <xdr:rowOff>0</xdr:rowOff>
    </xdr:from>
    <xdr:ext cx="1285875" cy="1724025"/>
    <xdr:pic>
      <xdr:nvPicPr>
        <xdr:cNvPr id="0" name="image1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</xdr:row>
      <xdr:rowOff>0</xdr:rowOff>
    </xdr:from>
    <xdr:ext cx="1285875" cy="1724025"/>
    <xdr:pic>
      <xdr:nvPicPr>
        <xdr:cNvPr id="0" name="image1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98</xdr:row>
      <xdr:rowOff>0</xdr:rowOff>
    </xdr:from>
    <xdr:ext cx="1285875" cy="1724025"/>
    <xdr:pic>
      <xdr:nvPicPr>
        <xdr:cNvPr id="0" name="image1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99</xdr:row>
      <xdr:rowOff>0</xdr:rowOff>
    </xdr:from>
    <xdr:ext cx="1285875" cy="1724025"/>
    <xdr:pic>
      <xdr:nvPicPr>
        <xdr:cNvPr id="0" name="image1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</xdr:row>
      <xdr:rowOff>0</xdr:rowOff>
    </xdr:from>
    <xdr:ext cx="1285875" cy="1724025"/>
    <xdr:pic>
      <xdr:nvPicPr>
        <xdr:cNvPr id="0" name="image1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</xdr:row>
      <xdr:rowOff>0</xdr:rowOff>
    </xdr:from>
    <xdr:ext cx="1285875" cy="1724025"/>
    <xdr:pic>
      <xdr:nvPicPr>
        <xdr:cNvPr id="0" name="image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</xdr:row>
      <xdr:rowOff>0</xdr:rowOff>
    </xdr:from>
    <xdr:ext cx="1285875" cy="1724025"/>
    <xdr:pic>
      <xdr:nvPicPr>
        <xdr:cNvPr id="0" name="image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103</xdr:row>
      <xdr:rowOff>0</xdr:rowOff>
    </xdr:from>
    <xdr:ext cx="1285875" cy="1724025"/>
    <xdr:pic>
      <xdr:nvPicPr>
        <xdr:cNvPr id="0" name="image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</xdr:row>
      <xdr:rowOff>0</xdr:rowOff>
    </xdr:from>
    <xdr:ext cx="1285875" cy="1724025"/>
    <xdr:pic>
      <xdr:nvPicPr>
        <xdr:cNvPr id="0" name="image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105</xdr:row>
      <xdr:rowOff>0</xdr:rowOff>
    </xdr:from>
    <xdr:ext cx="1285875" cy="1724025"/>
    <xdr:pic>
      <xdr:nvPicPr>
        <xdr:cNvPr id="0" name="image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106</xdr:row>
      <xdr:rowOff>0</xdr:rowOff>
    </xdr:from>
    <xdr:ext cx="1285875" cy="1724025"/>
    <xdr:pic>
      <xdr:nvPicPr>
        <xdr:cNvPr id="0" name="image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107</xdr:row>
      <xdr:rowOff>0</xdr:rowOff>
    </xdr:from>
    <xdr:ext cx="1285875" cy="1724025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108</xdr:row>
      <xdr:rowOff>0</xdr:rowOff>
    </xdr:from>
    <xdr:ext cx="1285875" cy="1724025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109</xdr:row>
      <xdr:rowOff>0</xdr:rowOff>
    </xdr:from>
    <xdr:ext cx="1285875" cy="1724025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110</xdr:row>
      <xdr:rowOff>0</xdr:rowOff>
    </xdr:from>
    <xdr:ext cx="1285875" cy="1724025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</xdr:row>
      <xdr:rowOff>0</xdr:rowOff>
    </xdr:from>
    <xdr:ext cx="1285875" cy="1724025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112</xdr:row>
      <xdr:rowOff>0</xdr:rowOff>
    </xdr:from>
    <xdr:ext cx="1285875" cy="1724025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</xdr:row>
      <xdr:rowOff>0</xdr:rowOff>
    </xdr:from>
    <xdr:ext cx="1285875" cy="1724025"/>
    <xdr:pic>
      <xdr:nvPicPr>
        <xdr:cNvPr id="0" name="image1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115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117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118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120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121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122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123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124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125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126</xdr:row>
      <xdr:rowOff>0</xdr:rowOff>
    </xdr:from>
    <xdr:ext cx="1285875" cy="172402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127</xdr:row>
      <xdr:rowOff>0</xdr:rowOff>
    </xdr:from>
    <xdr:ext cx="1285875" cy="1724025"/>
    <xdr:pic>
      <xdr:nvPicPr>
        <xdr:cNvPr id="0" name="image1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128</xdr:row>
      <xdr:rowOff>0</xdr:rowOff>
    </xdr:from>
    <xdr:ext cx="1285875" cy="1724025"/>
    <xdr:pic>
      <xdr:nvPicPr>
        <xdr:cNvPr id="0" name="image1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129</xdr:row>
      <xdr:rowOff>0</xdr:rowOff>
    </xdr:from>
    <xdr:ext cx="1285875" cy="1724025"/>
    <xdr:pic>
      <xdr:nvPicPr>
        <xdr:cNvPr id="0" name="image1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130</xdr:row>
      <xdr:rowOff>0</xdr:rowOff>
    </xdr:from>
    <xdr:ext cx="1285875" cy="1724025"/>
    <xdr:pic>
      <xdr:nvPicPr>
        <xdr:cNvPr id="0" name="image1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131</xdr:row>
      <xdr:rowOff>0</xdr:rowOff>
    </xdr:from>
    <xdr:ext cx="1285875" cy="1724025"/>
    <xdr:pic>
      <xdr:nvPicPr>
        <xdr:cNvPr id="0" name="image1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132</xdr:row>
      <xdr:rowOff>0</xdr:rowOff>
    </xdr:from>
    <xdr:ext cx="1285875" cy="1724025"/>
    <xdr:pic>
      <xdr:nvPicPr>
        <xdr:cNvPr id="0" name="image1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</xdr:row>
      <xdr:rowOff>0</xdr:rowOff>
    </xdr:from>
    <xdr:ext cx="1285875" cy="1724025"/>
    <xdr:pic>
      <xdr:nvPicPr>
        <xdr:cNvPr id="0" name="image1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134</xdr:row>
      <xdr:rowOff>0</xdr:rowOff>
    </xdr:from>
    <xdr:ext cx="1285875" cy="1724025"/>
    <xdr:pic>
      <xdr:nvPicPr>
        <xdr:cNvPr id="0" name="image18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135</xdr:row>
      <xdr:rowOff>0</xdr:rowOff>
    </xdr:from>
    <xdr:ext cx="1285875" cy="1724025"/>
    <xdr:pic>
      <xdr:nvPicPr>
        <xdr:cNvPr id="0" name="image28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</xdr:row>
      <xdr:rowOff>0</xdr:rowOff>
    </xdr:from>
    <xdr:ext cx="1285875" cy="1724025"/>
    <xdr:pic>
      <xdr:nvPicPr>
        <xdr:cNvPr id="0" name="image19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137</xdr:row>
      <xdr:rowOff>0</xdr:rowOff>
    </xdr:from>
    <xdr:ext cx="1285875" cy="1724025"/>
    <xdr:pic>
      <xdr:nvPicPr>
        <xdr:cNvPr id="0" name="image17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138</xdr:row>
      <xdr:rowOff>0</xdr:rowOff>
    </xdr:from>
    <xdr:ext cx="1285875" cy="1724025"/>
    <xdr:pic>
      <xdr:nvPicPr>
        <xdr:cNvPr id="0" name="image2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139</xdr:row>
      <xdr:rowOff>0</xdr:rowOff>
    </xdr:from>
    <xdr:ext cx="1285875" cy="1724025"/>
    <xdr:pic>
      <xdr:nvPicPr>
        <xdr:cNvPr id="0" name="image2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140</xdr:row>
      <xdr:rowOff>0</xdr:rowOff>
    </xdr:from>
    <xdr:ext cx="1285875" cy="1724025"/>
    <xdr:pic>
      <xdr:nvPicPr>
        <xdr:cNvPr id="0" name="image2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141</xdr:row>
      <xdr:rowOff>0</xdr:rowOff>
    </xdr:from>
    <xdr:ext cx="1285875" cy="1724025"/>
    <xdr:pic>
      <xdr:nvPicPr>
        <xdr:cNvPr id="0" name="image2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</xdr:row>
      <xdr:rowOff>0</xdr:rowOff>
    </xdr:from>
    <xdr:ext cx="1285875" cy="1724025"/>
    <xdr:pic>
      <xdr:nvPicPr>
        <xdr:cNvPr id="0" name="image2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</xdr:row>
      <xdr:rowOff>0</xdr:rowOff>
    </xdr:from>
    <xdr:ext cx="1285875" cy="1724025"/>
    <xdr:pic>
      <xdr:nvPicPr>
        <xdr:cNvPr id="0" name="image2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144</xdr:row>
      <xdr:rowOff>0</xdr:rowOff>
    </xdr:from>
    <xdr:ext cx="1285875" cy="1724025"/>
    <xdr:pic>
      <xdr:nvPicPr>
        <xdr:cNvPr id="0" name="image22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145</xdr:row>
      <xdr:rowOff>0</xdr:rowOff>
    </xdr:from>
    <xdr:ext cx="1285875" cy="1724025"/>
    <xdr:pic>
      <xdr:nvPicPr>
        <xdr:cNvPr id="0" name="image20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146</xdr:row>
      <xdr:rowOff>0</xdr:rowOff>
    </xdr:from>
    <xdr:ext cx="1285875" cy="1724025"/>
    <xdr:pic>
      <xdr:nvPicPr>
        <xdr:cNvPr id="0" name="image27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147</xdr:row>
      <xdr:rowOff>0</xdr:rowOff>
    </xdr:from>
    <xdr:ext cx="1285875" cy="1724025"/>
    <xdr:pic>
      <xdr:nvPicPr>
        <xdr:cNvPr id="0" name="image2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148</xdr:row>
      <xdr:rowOff>0</xdr:rowOff>
    </xdr:from>
    <xdr:ext cx="1285875" cy="1724025"/>
    <xdr:pic>
      <xdr:nvPicPr>
        <xdr:cNvPr id="0" name="image2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</xdr:row>
      <xdr:rowOff>0</xdr:rowOff>
    </xdr:from>
    <xdr:ext cx="1285875" cy="1724025"/>
    <xdr:pic>
      <xdr:nvPicPr>
        <xdr:cNvPr id="0" name="image2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150</xdr:row>
      <xdr:rowOff>0</xdr:rowOff>
    </xdr:from>
    <xdr:ext cx="1285875" cy="1724025"/>
    <xdr:pic>
      <xdr:nvPicPr>
        <xdr:cNvPr id="0" name="image2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151</xdr:row>
      <xdr:rowOff>0</xdr:rowOff>
    </xdr:from>
    <xdr:ext cx="1285875" cy="1724025"/>
    <xdr:pic>
      <xdr:nvPicPr>
        <xdr:cNvPr id="0" name="image2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</xdr:row>
      <xdr:rowOff>0</xdr:rowOff>
    </xdr:from>
    <xdr:ext cx="1285875" cy="1724025"/>
    <xdr:pic>
      <xdr:nvPicPr>
        <xdr:cNvPr id="0" name="image2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153</xdr:row>
      <xdr:rowOff>0</xdr:rowOff>
    </xdr:from>
    <xdr:ext cx="1285875" cy="1724025"/>
    <xdr:pic>
      <xdr:nvPicPr>
        <xdr:cNvPr id="0" name="image2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154</xdr:row>
      <xdr:rowOff>0</xdr:rowOff>
    </xdr:from>
    <xdr:ext cx="1285875" cy="1724025"/>
    <xdr:pic>
      <xdr:nvPicPr>
        <xdr:cNvPr id="0" name="image21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155</xdr:row>
      <xdr:rowOff>0</xdr:rowOff>
    </xdr:from>
    <xdr:ext cx="1285875" cy="1724025"/>
    <xdr:pic>
      <xdr:nvPicPr>
        <xdr:cNvPr id="0" name="image23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156</xdr:row>
      <xdr:rowOff>0</xdr:rowOff>
    </xdr:from>
    <xdr:ext cx="1285875" cy="1724025"/>
    <xdr:pic>
      <xdr:nvPicPr>
        <xdr:cNvPr id="0" name="image25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157</xdr:row>
      <xdr:rowOff>0</xdr:rowOff>
    </xdr:from>
    <xdr:ext cx="1285875" cy="1724025"/>
    <xdr:pic>
      <xdr:nvPicPr>
        <xdr:cNvPr id="0" name="image26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158</xdr:row>
      <xdr:rowOff>0</xdr:rowOff>
    </xdr:from>
    <xdr:ext cx="1285875" cy="1724025"/>
    <xdr:pic>
      <xdr:nvPicPr>
        <xdr:cNvPr id="0" name="image29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159</xdr:row>
      <xdr:rowOff>0</xdr:rowOff>
    </xdr:from>
    <xdr:ext cx="1285875" cy="1724025"/>
    <xdr:pic>
      <xdr:nvPicPr>
        <xdr:cNvPr id="0" name="image30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product/detail.html?product_no=490236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hyperlink" Target="https://docs.google.com/forms/d/e/1FAIpQLScmAhAOhyOZR32K-RPYbJdcJyLV2Kby3FQDPH9vUjxcnDz75Q/viewfor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40" Type="http://schemas.openxmlformats.org/officeDocument/2006/relationships/hyperlink" Target="https://mustit.co.kr/product/search?search_action=search&amp;event=0&amp;event_no=1004&amp;keyword=586398WHX5%202%2010001000" TargetMode="External"/><Relationship Id="rId42" Type="http://schemas.openxmlformats.org/officeDocument/2006/relationships/hyperlink" Target="https://mustit.co.kr/product/search?search_action=search&amp;event=0&amp;event_no=1004&amp;keyword=586398WHX5%202%2010001000" TargetMode="External"/><Relationship Id="rId41" Type="http://schemas.openxmlformats.org/officeDocument/2006/relationships/hyperlink" Target="https://mustit.co.kr/product/search?search_action=search&amp;event=0&amp;event_no=1004&amp;keyword=586398WHX5%202%2010001000" TargetMode="External"/><Relationship Id="rId44" Type="http://schemas.openxmlformats.org/officeDocument/2006/relationships/hyperlink" Target="https://mustit.co.kr/product/search?search_action=search&amp;event=0&amp;event_no=1004&amp;keyword=611706W4M%20V21000" TargetMode="External"/><Relationship Id="rId43" Type="http://schemas.openxmlformats.org/officeDocument/2006/relationships/hyperlink" Target="https://mustit.co.kr/product/search?search_action=search&amp;event=0&amp;event_no=1004&amp;keyword=611706W4M%20V21000" TargetMode="External"/><Relationship Id="rId46" Type="http://schemas.openxmlformats.org/officeDocument/2006/relationships/hyperlink" Target="https://mustit.co.kr/product/search?search_action=search&amp;event=0&amp;event_no=1004&amp;keyword=611706W4M%20V21000" TargetMode="External"/><Relationship Id="rId45" Type="http://schemas.openxmlformats.org/officeDocument/2006/relationships/hyperlink" Target="https://mustit.co.kr/product/search?search_action=search&amp;event=0&amp;event_no=1004&amp;keyword=611706W4M%20V21000" TargetMode="External"/><Relationship Id="rId107" Type="http://schemas.openxmlformats.org/officeDocument/2006/relationships/hyperlink" Target="https://mustit.co.kr/product/search?search_action=search&amp;event=0&amp;event_no=1004&amp;keyword=639940VBP3%2001000" TargetMode="External"/><Relationship Id="rId106" Type="http://schemas.openxmlformats.org/officeDocument/2006/relationships/hyperlink" Target="https://mustit.co.kr/product/search?search_action=search&amp;event=0&amp;event_no=1004&amp;keyword=639940VBP3%2001000" TargetMode="External"/><Relationship Id="rId105" Type="http://schemas.openxmlformats.org/officeDocument/2006/relationships/hyperlink" Target="https://mustit.co.kr/product/search?search_action=search&amp;event=0&amp;event_no=1004&amp;keyword=639940VBP3%2001000" TargetMode="External"/><Relationship Id="rId104" Type="http://schemas.openxmlformats.org/officeDocument/2006/relationships/hyperlink" Target="https://mustit.co.kr/product/search?search_action=search&amp;event=0&amp;event_no=1004&amp;keyword=639940VBP3%2001000" TargetMode="External"/><Relationship Id="rId109" Type="http://schemas.openxmlformats.org/officeDocument/2006/relationships/hyperlink" Target="https://mustit.co.kr/product/search?search_action=search&amp;event=0&amp;event_no=1004&amp;keyword=639940VBP3%2001000" TargetMode="External"/><Relationship Id="rId108" Type="http://schemas.openxmlformats.org/officeDocument/2006/relationships/hyperlink" Target="https://mustit.co.kr/product/search?search_action=search&amp;event=0&amp;event_no=1004&amp;keyword=639940VBP3%2001000" TargetMode="External"/><Relationship Id="rId48" Type="http://schemas.openxmlformats.org/officeDocument/2006/relationships/hyperlink" Target="https://mustit.co.kr/product/search?search_action=search&amp;event=0&amp;event_no=1004&amp;keyword=611706W4M%20V21000" TargetMode="External"/><Relationship Id="rId47" Type="http://schemas.openxmlformats.org/officeDocument/2006/relationships/hyperlink" Target="https://mustit.co.kr/product/search?search_action=search&amp;event=0&amp;event_no=1004&amp;keyword=611706W4M%20V21000" TargetMode="External"/><Relationship Id="rId49" Type="http://schemas.openxmlformats.org/officeDocument/2006/relationships/hyperlink" Target="https://mustit.co.kr/product/search?search_action=search&amp;event=0&amp;event_no=1004&amp;keyword=611706W4M%20V21000" TargetMode="External"/><Relationship Id="rId103" Type="http://schemas.openxmlformats.org/officeDocument/2006/relationships/hyperlink" Target="https://mustit.co.kr/product/search?search_action=search&amp;event=0&amp;event_no=1004&amp;keyword=550646-%202106B-1090" TargetMode="External"/><Relationship Id="rId102" Type="http://schemas.openxmlformats.org/officeDocument/2006/relationships/hyperlink" Target="https://mustit.co.kr/product/search?search_action=search&amp;event=0&amp;event_no=1004&amp;keyword=679339W2E9%2043853" TargetMode="External"/><Relationship Id="rId101" Type="http://schemas.openxmlformats.org/officeDocument/2006/relationships/hyperlink" Target="https://mustit.co.kr/product/search?search_action=search&amp;event=0&amp;event_no=1004&amp;keyword=679339W2E9%2043853" TargetMode="External"/><Relationship Id="rId100" Type="http://schemas.openxmlformats.org/officeDocument/2006/relationships/hyperlink" Target="https://mustit.co.kr/product/search?search_action=search&amp;event=0&amp;event_no=1004&amp;keyword=679339W2E9%2043853" TargetMode="External"/><Relationship Id="rId31" Type="http://schemas.openxmlformats.org/officeDocument/2006/relationships/hyperlink" Target="https://mustit.co.kr/product/search?search_action=search&amp;event=0&amp;event_no=1004&amp;keyword=553770WHG%20P01000WHG%0D%0AP01000" TargetMode="External"/><Relationship Id="rId30" Type="http://schemas.openxmlformats.org/officeDocument/2006/relationships/hyperlink" Target="https://mustit.co.kr/product/search?search_action=search&amp;event=0&amp;event_no=1004&amp;keyword=553770WHG%20P01000WHG%0D%0AP01000" TargetMode="External"/><Relationship Id="rId33" Type="http://schemas.openxmlformats.org/officeDocument/2006/relationships/hyperlink" Target="https://mustit.co.kr/product/search?search_action=search&amp;event=0&amp;event_no=1004&amp;keyword=586398WHX5%202%2010001000" TargetMode="External"/><Relationship Id="rId32" Type="http://schemas.openxmlformats.org/officeDocument/2006/relationships/hyperlink" Target="https://mustit.co.kr/product/search?search_action=search&amp;event=0&amp;event_no=1004&amp;keyword=586398WHX5%202%2010001000" TargetMode="External"/><Relationship Id="rId35" Type="http://schemas.openxmlformats.org/officeDocument/2006/relationships/hyperlink" Target="https://mustit.co.kr/product/search?search_action=search&amp;event=0&amp;event_no=1004&amp;keyword=586398WHX5%202%2010001000" TargetMode="External"/><Relationship Id="rId34" Type="http://schemas.openxmlformats.org/officeDocument/2006/relationships/hyperlink" Target="https://mustit.co.kr/product/search?search_action=search&amp;event=0&amp;event_no=1004&amp;keyword=586398WHX5%202%2010001000" TargetMode="External"/><Relationship Id="rId37" Type="http://schemas.openxmlformats.org/officeDocument/2006/relationships/hyperlink" Target="https://mustit.co.kr/product/search?search_action=search&amp;event=0&amp;event_no=1004&amp;keyword=586398WHX5%202%2010001000" TargetMode="External"/><Relationship Id="rId36" Type="http://schemas.openxmlformats.org/officeDocument/2006/relationships/hyperlink" Target="https://mustit.co.kr/product/search?search_action=search&amp;event=0&amp;event_no=1004&amp;keyword=586398WHX5%202%2010001000" TargetMode="External"/><Relationship Id="rId39" Type="http://schemas.openxmlformats.org/officeDocument/2006/relationships/hyperlink" Target="https://mustit.co.kr/product/search?search_action=search&amp;event=0&amp;event_no=1004&amp;keyword=586398WHX5%202%2010001000" TargetMode="External"/><Relationship Id="rId38" Type="http://schemas.openxmlformats.org/officeDocument/2006/relationships/hyperlink" Target="https://mustit.co.kr/product/search?search_action=search&amp;event=0&amp;event_no=1004&amp;keyword=586398WHX5%202%2010001000" TargetMode="External"/><Relationship Id="rId20" Type="http://schemas.openxmlformats.org/officeDocument/2006/relationships/hyperlink" Target="https://mustit.co.kr/product/search?search_action=search&amp;event=0&amp;event_no=1004&amp;keyword=553770WHG%20P01000WHG%0D%0AP01000" TargetMode="External"/><Relationship Id="rId22" Type="http://schemas.openxmlformats.org/officeDocument/2006/relationships/hyperlink" Target="https://mustit.co.kr/product/search?search_action=search&amp;event=0&amp;event_no=1004&amp;keyword=553770WHG%20P01000WHG%0D%0AP01000" TargetMode="External"/><Relationship Id="rId21" Type="http://schemas.openxmlformats.org/officeDocument/2006/relationships/hyperlink" Target="https://mustit.co.kr/product/search?search_action=search&amp;event=0&amp;event_no=1004&amp;keyword=553770WHG%20P01000WHG%0D%0AP01000" TargetMode="External"/><Relationship Id="rId24" Type="http://schemas.openxmlformats.org/officeDocument/2006/relationships/hyperlink" Target="https://mustit.co.kr/product/search?search_action=search&amp;event=0&amp;event_no=1004&amp;keyword=553770WHG%20P01000WHG%0D%0AP01000" TargetMode="External"/><Relationship Id="rId23" Type="http://schemas.openxmlformats.org/officeDocument/2006/relationships/hyperlink" Target="https://mustit.co.kr/product/search?search_action=search&amp;event=0&amp;event_no=1004&amp;keyword=553770WHG%20P01000WHG%0D%0AP01000" TargetMode="External"/><Relationship Id="rId129" Type="http://schemas.openxmlformats.org/officeDocument/2006/relationships/hyperlink" Target="https://mustit.co.kr/product/search?search_action=search&amp;event=0&amp;event_no=1004&amp;keyword=16603-05-%20SBLKLBLACK" TargetMode="External"/><Relationship Id="rId128" Type="http://schemas.openxmlformats.org/officeDocument/2006/relationships/hyperlink" Target="https://mustit.co.kr/product/search?search_action=search&amp;event=0&amp;event_no=1004&amp;keyword=16603-05-%20SBLKLBLACK" TargetMode="External"/><Relationship Id="rId127" Type="http://schemas.openxmlformats.org/officeDocument/2006/relationships/hyperlink" Target="https://mustit.co.kr/product/search?search_action=search&amp;event=0&amp;event_no=1004&amp;keyword=690223V1BW%2008425" TargetMode="External"/><Relationship Id="rId126" Type="http://schemas.openxmlformats.org/officeDocument/2006/relationships/hyperlink" Target="https://mustit.co.kr/product/search?search_action=search&amp;event=0&amp;event_no=1004&amp;keyword=591970VCQR%2012132" TargetMode="External"/><Relationship Id="rId26" Type="http://schemas.openxmlformats.org/officeDocument/2006/relationships/hyperlink" Target="https://mustit.co.kr/product/search?search_action=search&amp;event=0&amp;event_no=1004&amp;keyword=553770WHG%20P01000WHG%0D%0AP01000" TargetMode="External"/><Relationship Id="rId121" Type="http://schemas.openxmlformats.org/officeDocument/2006/relationships/hyperlink" Target="https://mustit.co.kr/product/search?search_action=search&amp;event=0&amp;event_no=1004&amp;keyword=667222%20V00P0%201000" TargetMode="External"/><Relationship Id="rId25" Type="http://schemas.openxmlformats.org/officeDocument/2006/relationships/hyperlink" Target="https://mustit.co.kr/product/search?search_action=search&amp;event=0&amp;event_no=1004&amp;keyword=553770WHG%20P01000WHG%0D%0AP01000" TargetMode="External"/><Relationship Id="rId120" Type="http://schemas.openxmlformats.org/officeDocument/2006/relationships/hyperlink" Target="https://mustit.co.kr/product/search?search_action=search&amp;event=0&amp;event_no=1004&amp;keyword=667222%20V00P0%201000" TargetMode="External"/><Relationship Id="rId28" Type="http://schemas.openxmlformats.org/officeDocument/2006/relationships/hyperlink" Target="https://mustit.co.kr/product/search?search_action=search&amp;event=0&amp;event_no=1004&amp;keyword=553770WHG%20P01000WHG%0D%0AP01000" TargetMode="External"/><Relationship Id="rId27" Type="http://schemas.openxmlformats.org/officeDocument/2006/relationships/hyperlink" Target="https://mustit.co.kr/product/search?search_action=search&amp;event=0&amp;event_no=1004&amp;keyword=553770WHG%20P01000WHG%0D%0AP01000" TargetMode="External"/><Relationship Id="rId125" Type="http://schemas.openxmlformats.org/officeDocument/2006/relationships/hyperlink" Target="https://mustit.co.kr/product/search?search_action=search&amp;event=0&amp;event_no=1004&amp;keyword=629635VCP4%2018425" TargetMode="External"/><Relationship Id="rId29" Type="http://schemas.openxmlformats.org/officeDocument/2006/relationships/hyperlink" Target="https://mustit.co.kr/product/search?search_action=search&amp;event=0&amp;event_no=1004&amp;keyword=553770WHG%20P01000WHG%0D%0AP01000" TargetMode="External"/><Relationship Id="rId124" Type="http://schemas.openxmlformats.org/officeDocument/2006/relationships/hyperlink" Target="https://mustit.co.kr/product/search?search_action=search&amp;event=0&amp;event_no=1004&amp;keyword=585852VCP4%2001229" TargetMode="External"/><Relationship Id="rId123" Type="http://schemas.openxmlformats.org/officeDocument/2006/relationships/hyperlink" Target="https://mustit.co.kr/product/search?search_action=search&amp;event=0&amp;event_no=1004&amp;keyword=667222%20V00P0%201000" TargetMode="External"/><Relationship Id="rId122" Type="http://schemas.openxmlformats.org/officeDocument/2006/relationships/hyperlink" Target="https://mustit.co.kr/product/search?search_action=search&amp;event=0&amp;event_no=1004&amp;keyword=667222%20V00P0%201000" TargetMode="External"/><Relationship Id="rId95" Type="http://schemas.openxmlformats.org/officeDocument/2006/relationships/hyperlink" Target="https://mustit.co.kr/product/search?search_action=search&amp;event=0&amp;event_no=1004&amp;keyword=565547W1S8%2009310" TargetMode="External"/><Relationship Id="rId94" Type="http://schemas.openxmlformats.org/officeDocument/2006/relationships/hyperlink" Target="https://mustit.co.kr/product/search?search_action=search&amp;event=0&amp;event_no=1004&amp;keyword=565547W1S8%2009310" TargetMode="External"/><Relationship Id="rId97" Type="http://schemas.openxmlformats.org/officeDocument/2006/relationships/hyperlink" Target="https://mustit.co.kr/product/search?search_action=search&amp;event=0&amp;event_no=1004&amp;keyword=679339W2E9%2043853" TargetMode="External"/><Relationship Id="rId96" Type="http://schemas.openxmlformats.org/officeDocument/2006/relationships/hyperlink" Target="https://mustit.co.kr/product/search?search_action=search&amp;event=0&amp;event_no=1004&amp;keyword=565547W1S8%2009310" TargetMode="External"/><Relationship Id="rId11" Type="http://schemas.openxmlformats.org/officeDocument/2006/relationships/hyperlink" Target="https://mustit.co.kr/product/search?search_action=search&amp;event=0&amp;event_no=1004&amp;keyword=635714WHZ6%2011081WHZ61%0A1081" TargetMode="External"/><Relationship Id="rId99" Type="http://schemas.openxmlformats.org/officeDocument/2006/relationships/hyperlink" Target="https://mustit.co.kr/product/search?search_action=search&amp;event=0&amp;event_no=1004&amp;keyword=679339W2E9%2043853" TargetMode="External"/><Relationship Id="rId10" Type="http://schemas.openxmlformats.org/officeDocument/2006/relationships/hyperlink" Target="https://mustit.co.kr/product/search?search_action=search&amp;event=0&amp;event_no=1004&amp;keyword=635714WHZ6%2011081WHZ61%0A1081" TargetMode="External"/><Relationship Id="rId98" Type="http://schemas.openxmlformats.org/officeDocument/2006/relationships/hyperlink" Target="https://mustit.co.kr/product/search?search_action=search&amp;event=0&amp;event_no=1004&amp;keyword=679339W2E9%2043853" TargetMode="External"/><Relationship Id="rId13" Type="http://schemas.openxmlformats.org/officeDocument/2006/relationships/hyperlink" Target="https://mustit.co.kr/product/search?search_action=search&amp;event=0&amp;event_no=1004&amp;keyword=635714WHZ6%2011081WHZ61%0A1081" TargetMode="External"/><Relationship Id="rId12" Type="http://schemas.openxmlformats.org/officeDocument/2006/relationships/hyperlink" Target="https://mustit.co.kr/product/search?search_action=search&amp;event=0&amp;event_no=1004&amp;keyword=635714WHZ6%2011081WHZ61%0A1081" TargetMode="External"/><Relationship Id="rId91" Type="http://schemas.openxmlformats.org/officeDocument/2006/relationships/hyperlink" Target="https://mustit.co.kr/product/search?search_action=search&amp;event=0&amp;event_no=1004&amp;keyword=565547W1S8%2009310" TargetMode="External"/><Relationship Id="rId90" Type="http://schemas.openxmlformats.org/officeDocument/2006/relationships/hyperlink" Target="https://mustit.co.kr/product/search?search_action=search&amp;event=0&amp;event_no=1004&amp;keyword=679339W2E9%2011715" TargetMode="External"/><Relationship Id="rId93" Type="http://schemas.openxmlformats.org/officeDocument/2006/relationships/hyperlink" Target="https://mustit.co.kr/product/search?search_action=search&amp;event=0&amp;event_no=1004&amp;keyword=565547W1S8%2009310" TargetMode="External"/><Relationship Id="rId92" Type="http://schemas.openxmlformats.org/officeDocument/2006/relationships/hyperlink" Target="https://mustit.co.kr/product/search?search_action=search&amp;event=0&amp;event_no=1004&amp;keyword=565547W1S8%2009310" TargetMode="External"/><Relationship Id="rId118" Type="http://schemas.openxmlformats.org/officeDocument/2006/relationships/hyperlink" Target="https://mustit.co.kr/product/search?search_action=search&amp;event=0&amp;event_no=1004&amp;keyword=667222%20V00P0%201000" TargetMode="External"/><Relationship Id="rId117" Type="http://schemas.openxmlformats.org/officeDocument/2006/relationships/hyperlink" Target="https://mustit.co.kr/product/search?search_action=search&amp;event=0&amp;event_no=1004&amp;keyword=667222%20V00P0%201000" TargetMode="External"/><Relationship Id="rId116" Type="http://schemas.openxmlformats.org/officeDocument/2006/relationships/hyperlink" Target="https://mustit.co.kr/product/search?search_action=search&amp;event=0&amp;event_no=1004&amp;keyword=639940VBP3%2001000" TargetMode="External"/><Relationship Id="rId115" Type="http://schemas.openxmlformats.org/officeDocument/2006/relationships/hyperlink" Target="https://mustit.co.kr/product/search?search_action=search&amp;event=0&amp;event_no=1004&amp;keyword=639940VBP3%2001000" TargetMode="External"/><Relationship Id="rId119" Type="http://schemas.openxmlformats.org/officeDocument/2006/relationships/hyperlink" Target="https://mustit.co.kr/product/search?search_action=search&amp;event=0&amp;event_no=1004&amp;keyword=667222%20V00P0%201000" TargetMode="External"/><Relationship Id="rId15" Type="http://schemas.openxmlformats.org/officeDocument/2006/relationships/hyperlink" Target="https://mustit.co.kr/product/search?search_action=search&amp;event=0&amp;event_no=1004&amp;keyword=635714WHZ6%2011081WHZ61%0A1081" TargetMode="External"/><Relationship Id="rId110" Type="http://schemas.openxmlformats.org/officeDocument/2006/relationships/hyperlink" Target="https://mustit.co.kr/product/search?search_action=search&amp;event=0&amp;event_no=1004&amp;keyword=639940VBP3%2001000" TargetMode="External"/><Relationship Id="rId14" Type="http://schemas.openxmlformats.org/officeDocument/2006/relationships/hyperlink" Target="https://mustit.co.kr/product/search?search_action=search&amp;event=0&amp;event_no=1004&amp;keyword=635714WHZ6%2011081WHZ61%0A1081" TargetMode="External"/><Relationship Id="rId17" Type="http://schemas.openxmlformats.org/officeDocument/2006/relationships/hyperlink" Target="https://mustit.co.kr/product/search?search_action=search&amp;event=0&amp;event_no=1004&amp;keyword=635714WHZ6%2011081WHZ61%0A1081" TargetMode="External"/><Relationship Id="rId16" Type="http://schemas.openxmlformats.org/officeDocument/2006/relationships/hyperlink" Target="https://mustit.co.kr/product/search?search_action=search&amp;event=0&amp;event_no=1004&amp;keyword=635714WHZ6%2011081WHZ61%0A1081" TargetMode="External"/><Relationship Id="rId19" Type="http://schemas.openxmlformats.org/officeDocument/2006/relationships/hyperlink" Target="https://mustit.co.kr/product/search?search_action=search&amp;event=0&amp;event_no=1004&amp;keyword=553770WHG%20P01000WHG%0D%0AP01000" TargetMode="External"/><Relationship Id="rId114" Type="http://schemas.openxmlformats.org/officeDocument/2006/relationships/hyperlink" Target="https://mustit.co.kr/product/search?search_action=search&amp;event=0&amp;event_no=1004&amp;keyword=639940VBP3%2001000" TargetMode="External"/><Relationship Id="rId18" Type="http://schemas.openxmlformats.org/officeDocument/2006/relationships/hyperlink" Target="https://mustit.co.kr/product/search?search_action=search&amp;event=0&amp;event_no=1004&amp;keyword=635714WHZ6%2011081WHZ61%0A1081" TargetMode="External"/><Relationship Id="rId113" Type="http://schemas.openxmlformats.org/officeDocument/2006/relationships/hyperlink" Target="https://mustit.co.kr/product/search?search_action=search&amp;event=0&amp;event_no=1004&amp;keyword=639940VBP3%2001000" TargetMode="External"/><Relationship Id="rId112" Type="http://schemas.openxmlformats.org/officeDocument/2006/relationships/hyperlink" Target="https://mustit.co.kr/product/search?search_action=search&amp;event=0&amp;event_no=1004&amp;keyword=639940VBP3%2001000" TargetMode="External"/><Relationship Id="rId111" Type="http://schemas.openxmlformats.org/officeDocument/2006/relationships/hyperlink" Target="https://mustit.co.kr/product/search?search_action=search&amp;event=0&amp;event_no=1004&amp;keyword=639940VBP3%2001000" TargetMode="External"/><Relationship Id="rId84" Type="http://schemas.openxmlformats.org/officeDocument/2006/relationships/hyperlink" Target="https://mustit.co.kr/product/search?search_action=search&amp;event=0&amp;event_no=1004&amp;keyword=679339W2E9%2011715" TargetMode="External"/><Relationship Id="rId83" Type="http://schemas.openxmlformats.org/officeDocument/2006/relationships/hyperlink" Target="https://mustit.co.kr/product/search?search_action=search&amp;event=0&amp;event_no=1004&amp;keyword=656467%201YB41%209090" TargetMode="External"/><Relationship Id="rId86" Type="http://schemas.openxmlformats.org/officeDocument/2006/relationships/hyperlink" Target="https://mustit.co.kr/product/search?search_action=search&amp;event=0&amp;event_no=1004&amp;keyword=679339W2E9%2011715" TargetMode="External"/><Relationship Id="rId85" Type="http://schemas.openxmlformats.org/officeDocument/2006/relationships/hyperlink" Target="https://mustit.co.kr/product/search?search_action=search&amp;event=0&amp;event_no=1004&amp;keyword=679339W2E9%2011715" TargetMode="External"/><Relationship Id="rId88" Type="http://schemas.openxmlformats.org/officeDocument/2006/relationships/hyperlink" Target="https://mustit.co.kr/product/search?search_action=search&amp;event=0&amp;event_no=1004&amp;keyword=679339W2E9%2011715" TargetMode="External"/><Relationship Id="rId150" Type="http://schemas.openxmlformats.org/officeDocument/2006/relationships/drawing" Target="../drawings/drawing2.xml"/><Relationship Id="rId87" Type="http://schemas.openxmlformats.org/officeDocument/2006/relationships/hyperlink" Target="https://mustit.co.kr/product/search?search_action=search&amp;event=0&amp;event_no=1004&amp;keyword=679339W2E9%2011715" TargetMode="External"/><Relationship Id="rId89" Type="http://schemas.openxmlformats.org/officeDocument/2006/relationships/hyperlink" Target="https://mustit.co.kr/product/search?search_action=search&amp;event=0&amp;event_no=1004&amp;keyword=679339W2E9%2011715" TargetMode="External"/><Relationship Id="rId80" Type="http://schemas.openxmlformats.org/officeDocument/2006/relationships/hyperlink" Target="https://mustit.co.kr/product/search?search_action=search&amp;event=0&amp;event_no=1004&amp;keyword=657569WHZ8%20010001000" TargetMode="External"/><Relationship Id="rId82" Type="http://schemas.openxmlformats.org/officeDocument/2006/relationships/hyperlink" Target="https://mustit.co.kr/product/search?search_action=search&amp;event=0&amp;event_no=1004&amp;keyword=656467%201YB45%201000" TargetMode="External"/><Relationship Id="rId81" Type="http://schemas.openxmlformats.org/officeDocument/2006/relationships/hyperlink" Target="https://mustit.co.kr/product/search?search_action=search&amp;event=0&amp;event_no=1004&amp;keyword=657569WHZ8%20010001000" TargetMode="External"/><Relationship Id="rId1" Type="http://schemas.openxmlformats.org/officeDocument/2006/relationships/hyperlink" Target="https://matcheslux.com/article/%EB%B6%80%EB%9D%A0%ED%81%AC-%EB%8F%84%EB%A7%A4-%EB%A6%AC%EC%8A%A4%ED%8A%B8/2/2028/" TargetMode="External"/><Relationship Id="rId2" Type="http://schemas.openxmlformats.org/officeDocument/2006/relationships/hyperlink" Target="https://mustit.co.kr/product/search?search_action=search&amp;event=0&amp;event_no=1004&amp;keyword=553770WHFB%20U9053" TargetMode="External"/><Relationship Id="rId3" Type="http://schemas.openxmlformats.org/officeDocument/2006/relationships/hyperlink" Target="https://mustit.co.kr/product/search?search_action=search&amp;event=0&amp;event_no=1004&amp;keyword=553770WHFB%20U9053" TargetMode="External"/><Relationship Id="rId149" Type="http://schemas.openxmlformats.org/officeDocument/2006/relationships/hyperlink" Target="https://mustit.co.kr/product/search?search_action=search&amp;event=0&amp;event_no=1004&amp;keyword=S56WG0081P%204348H0157" TargetMode="External"/><Relationship Id="rId4" Type="http://schemas.openxmlformats.org/officeDocument/2006/relationships/hyperlink" Target="https://mustit.co.kr/product/search?search_action=search&amp;event=0&amp;event_no=1004&amp;keyword=553770WHFB%20U9053" TargetMode="External"/><Relationship Id="rId148" Type="http://schemas.openxmlformats.org/officeDocument/2006/relationships/hyperlink" Target="https://mustit.co.kr/product/search?search_action=search&amp;event=0&amp;event_no=1004&amp;keyword=S56WG0082-%20P4348-T8013" TargetMode="External"/><Relationship Id="rId9" Type="http://schemas.openxmlformats.org/officeDocument/2006/relationships/hyperlink" Target="https://mustit.co.kr/product/search?search_action=search&amp;event=0&amp;event_no=1004&amp;keyword=635714WHZ6%2011081WHZ61%0A1081" TargetMode="External"/><Relationship Id="rId143" Type="http://schemas.openxmlformats.org/officeDocument/2006/relationships/hyperlink" Target="https://mustit.co.kr/product/search?search_action=search&amp;event=0&amp;event_no=1004&amp;keyword=19FWEDIDBL%20LBLACK" TargetMode="External"/><Relationship Id="rId142" Type="http://schemas.openxmlformats.org/officeDocument/2006/relationships/hyperlink" Target="https://mustit.co.kr/product/search?search_action=search&amp;event=0&amp;event_no=1004&amp;keyword=19FWEDIDBL%20LBLACK" TargetMode="External"/><Relationship Id="rId141" Type="http://schemas.openxmlformats.org/officeDocument/2006/relationships/hyperlink" Target="https://mustit.co.kr/product/search?search_action=search&amp;event=0&amp;event_no=1004&amp;keyword=19FWEDIDBL%20LBLACK" TargetMode="External"/><Relationship Id="rId140" Type="http://schemas.openxmlformats.org/officeDocument/2006/relationships/hyperlink" Target="https://mustit.co.kr/product/search?search_action=search&amp;event=0&amp;event_no=1004&amp;keyword=19FWEDIDBL%20LBLACK" TargetMode="External"/><Relationship Id="rId5" Type="http://schemas.openxmlformats.org/officeDocument/2006/relationships/hyperlink" Target="https://mustit.co.kr/product/search?search_action=search&amp;event=0&amp;event_no=1004&amp;keyword=553770WHFB%20U9053" TargetMode="External"/><Relationship Id="rId147" Type="http://schemas.openxmlformats.org/officeDocument/2006/relationships/hyperlink" Target="https://mustit.co.kr/product/search?search_action=search&amp;event=0&amp;event_no=1004&amp;keyword=S56WG0081P%204348T8013" TargetMode="External"/><Relationship Id="rId6" Type="http://schemas.openxmlformats.org/officeDocument/2006/relationships/hyperlink" Target="https://mustit.co.kr/product/search?search_action=search&amp;event=0&amp;event_no=1004&amp;keyword=553770WHFB%20U9053" TargetMode="External"/><Relationship Id="rId146" Type="http://schemas.openxmlformats.org/officeDocument/2006/relationships/hyperlink" Target="https://mustit.co.kr/product/search?search_action=search&amp;event=0&amp;event_no=1004&amp;keyword=S56UI0214P4%20455T8013" TargetMode="External"/><Relationship Id="rId7" Type="http://schemas.openxmlformats.org/officeDocument/2006/relationships/hyperlink" Target="https://mustit.co.kr/product/search?search_action=search&amp;event=0&amp;event_no=1004&amp;keyword=553770WHFB%20U9053" TargetMode="External"/><Relationship Id="rId145" Type="http://schemas.openxmlformats.org/officeDocument/2006/relationships/hyperlink" Target="https://mustit.co.kr/product/search?search_action=search&amp;event=0&amp;event_no=1004&amp;keyword=S56UI0140P0%20399T8013" TargetMode="External"/><Relationship Id="rId8" Type="http://schemas.openxmlformats.org/officeDocument/2006/relationships/hyperlink" Target="https://mustit.co.kr/product/search?search_action=search&amp;event=0&amp;event_no=1004&amp;keyword=553770WHFB%20U9053" TargetMode="External"/><Relationship Id="rId144" Type="http://schemas.openxmlformats.org/officeDocument/2006/relationships/hyperlink" Target="https://mustit.co.kr/product/search?search_action=search&amp;event=0&amp;event_no=1004&amp;keyword=19FWEDIDBL%20LBLACK" TargetMode="External"/><Relationship Id="rId73" Type="http://schemas.openxmlformats.org/officeDocument/2006/relationships/hyperlink" Target="https://mustit.co.kr/product/search?search_action=search&amp;event=0&amp;event_no=1004&amp;keyword=657569WHZ8%20010001000" TargetMode="External"/><Relationship Id="rId72" Type="http://schemas.openxmlformats.org/officeDocument/2006/relationships/hyperlink" Target="https://mustit.co.kr/product/search?search_action=search&amp;event=0&amp;event_no=1004&amp;keyword=650784WHXZ%20E1081WHXZE%0D%0A1081" TargetMode="External"/><Relationship Id="rId75" Type="http://schemas.openxmlformats.org/officeDocument/2006/relationships/hyperlink" Target="https://mustit.co.kr/product/search?search_action=search&amp;event=0&amp;event_no=1004&amp;keyword=657569WHZ8%20010001000" TargetMode="External"/><Relationship Id="rId74" Type="http://schemas.openxmlformats.org/officeDocument/2006/relationships/hyperlink" Target="https://mustit.co.kr/product/search?search_action=search&amp;event=0&amp;event_no=1004&amp;keyword=657569WHZ8%20010001000" TargetMode="External"/><Relationship Id="rId77" Type="http://schemas.openxmlformats.org/officeDocument/2006/relationships/hyperlink" Target="https://mustit.co.kr/product/search?search_action=search&amp;event=0&amp;event_no=1004&amp;keyword=657569WHZ8%20010001000" TargetMode="External"/><Relationship Id="rId76" Type="http://schemas.openxmlformats.org/officeDocument/2006/relationships/hyperlink" Target="https://mustit.co.kr/product/search?search_action=search&amp;event=0&amp;event_no=1004&amp;keyword=657569WHZ8%20010001000" TargetMode="External"/><Relationship Id="rId79" Type="http://schemas.openxmlformats.org/officeDocument/2006/relationships/hyperlink" Target="https://mustit.co.kr/product/search?search_action=search&amp;event=0&amp;event_no=1004&amp;keyword=657569WHZ8%20010001000" TargetMode="External"/><Relationship Id="rId78" Type="http://schemas.openxmlformats.org/officeDocument/2006/relationships/hyperlink" Target="https://mustit.co.kr/product/search?search_action=search&amp;event=0&amp;event_no=1004&amp;keyword=657569WHZ8%20010001000" TargetMode="External"/><Relationship Id="rId71" Type="http://schemas.openxmlformats.org/officeDocument/2006/relationships/hyperlink" Target="https://mustit.co.kr/product/search?search_action=search&amp;event=0&amp;event_no=1004&amp;keyword=650784WHXZ%20E1081WHXZE%0D%0A1081" TargetMode="External"/><Relationship Id="rId70" Type="http://schemas.openxmlformats.org/officeDocument/2006/relationships/hyperlink" Target="https://mustit.co.kr/product/search?search_action=search&amp;event=0&amp;event_no=1004&amp;keyword=650784WHXZ%20E1081WHXZE%0D%0A1081" TargetMode="External"/><Relationship Id="rId139" Type="http://schemas.openxmlformats.org/officeDocument/2006/relationships/hyperlink" Target="https://mustit.co.kr/product/search?search_action=search&amp;event=0&amp;event_no=1004&amp;keyword=19FWEDIDBL%20LBLACK" TargetMode="External"/><Relationship Id="rId138" Type="http://schemas.openxmlformats.org/officeDocument/2006/relationships/hyperlink" Target="https://mustit.co.kr/product/search?search_action=search&amp;event=0&amp;event_no=1004&amp;keyword=19FWEDIDBL%20LBLACK" TargetMode="External"/><Relationship Id="rId137" Type="http://schemas.openxmlformats.org/officeDocument/2006/relationships/hyperlink" Target="https://mustit.co.kr/product/search?search_action=search&amp;event=0&amp;event_no=1004&amp;keyword=21FWBABYB%20OBLWSMABL" TargetMode="External"/><Relationship Id="rId132" Type="http://schemas.openxmlformats.org/officeDocument/2006/relationships/hyperlink" Target="https://mustit.co.kr/product/search?search_action=search&amp;event=0&amp;event_no=1004&amp;keyword=16603-05-%20SBLKLBLACK" TargetMode="External"/><Relationship Id="rId131" Type="http://schemas.openxmlformats.org/officeDocument/2006/relationships/hyperlink" Target="https://mustit.co.kr/product/search?search_action=search&amp;event=0&amp;event_no=1004&amp;keyword=16603-05-%20SBLKLBLACK" TargetMode="External"/><Relationship Id="rId130" Type="http://schemas.openxmlformats.org/officeDocument/2006/relationships/hyperlink" Target="https://mustit.co.kr/product/search?search_action=search&amp;event=0&amp;event_no=1004&amp;keyword=16603-05-%20SBLKLBLACK" TargetMode="External"/><Relationship Id="rId136" Type="http://schemas.openxmlformats.org/officeDocument/2006/relationships/hyperlink" Target="https://mustit.co.kr/product/search?search_action=search&amp;event=0&amp;event_no=1004&amp;keyword=19PFMDASBL%20WMEDBL" TargetMode="External"/><Relationship Id="rId135" Type="http://schemas.openxmlformats.org/officeDocument/2006/relationships/hyperlink" Target="https://mustit.co.kr/product/search?search_action=search&amp;event=0&amp;event_no=1004&amp;keyword=18FWRCLSNE%20DMEDNE" TargetMode="External"/><Relationship Id="rId134" Type="http://schemas.openxmlformats.org/officeDocument/2006/relationships/hyperlink" Target="https://mustit.co.kr/product/search?search_action=search&amp;event=0&amp;event_no=1004&amp;keyword=16603-05-%20SBLKLBLACK" TargetMode="External"/><Relationship Id="rId133" Type="http://schemas.openxmlformats.org/officeDocument/2006/relationships/hyperlink" Target="https://mustit.co.kr/product/search?search_action=search&amp;event=0&amp;event_no=1004&amp;keyword=16603-05-%20SBLKLBLACK" TargetMode="External"/><Relationship Id="rId62" Type="http://schemas.openxmlformats.org/officeDocument/2006/relationships/hyperlink" Target="https://mustit.co.kr/product/search?search_action=search&amp;event=0&amp;event_no=1004&amp;keyword=666367WHZ8%2041000BLACK/%0D%0ABLACK" TargetMode="External"/><Relationship Id="rId61" Type="http://schemas.openxmlformats.org/officeDocument/2006/relationships/hyperlink" Target="https://mustit.co.kr/product/search?search_action=search&amp;event=0&amp;event_no=1004&amp;keyword=666367WHZ8%2041000BLACK/%0D%0ABLACK" TargetMode="External"/><Relationship Id="rId64" Type="http://schemas.openxmlformats.org/officeDocument/2006/relationships/hyperlink" Target="https://mustit.co.kr/product/search?search_action=search&amp;event=0&amp;event_no=1004&amp;keyword=666367WHZ8%2041000BLACK/%0D%0ABLACK" TargetMode="External"/><Relationship Id="rId63" Type="http://schemas.openxmlformats.org/officeDocument/2006/relationships/hyperlink" Target="https://mustit.co.kr/product/search?search_action=search&amp;event=0&amp;event_no=1004&amp;keyword=666367WHZ8%2041000BLACK/%0D%0ABLACK" TargetMode="External"/><Relationship Id="rId66" Type="http://schemas.openxmlformats.org/officeDocument/2006/relationships/hyperlink" Target="https://mustit.co.kr/product/search?search_action=search&amp;event=0&amp;event_no=1004&amp;keyword=666367WHZ8%2041000BLACK/%0D%0ABLACK" TargetMode="External"/><Relationship Id="rId65" Type="http://schemas.openxmlformats.org/officeDocument/2006/relationships/hyperlink" Target="https://mustit.co.kr/product/search?search_action=search&amp;event=0&amp;event_no=1004&amp;keyword=666367WHZ8%2041000BLACK/%0D%0ABLACK" TargetMode="External"/><Relationship Id="rId68" Type="http://schemas.openxmlformats.org/officeDocument/2006/relationships/hyperlink" Target="https://mustit.co.kr/product/search?search_action=search&amp;event=0&amp;event_no=1004&amp;keyword=650784WHXZ%20E1081WHXZE%0D%0A1081" TargetMode="External"/><Relationship Id="rId67" Type="http://schemas.openxmlformats.org/officeDocument/2006/relationships/hyperlink" Target="https://mustit.co.kr/product/search?search_action=search&amp;event=0&amp;event_no=1004&amp;keyword=666367WHZ8%2041000BLACK/%0D%0ABLACK" TargetMode="External"/><Relationship Id="rId60" Type="http://schemas.openxmlformats.org/officeDocument/2006/relationships/hyperlink" Target="https://mustit.co.kr/product/search?search_action=search&amp;event=0&amp;event_no=1004&amp;keyword=666367WHZ8%2041000BLACK/%0D%0ABLACK" TargetMode="External"/><Relationship Id="rId69" Type="http://schemas.openxmlformats.org/officeDocument/2006/relationships/hyperlink" Target="https://mustit.co.kr/product/search?search_action=search&amp;event=0&amp;event_no=1004&amp;keyword=650784WHXZ%20E1081WHXZE%0D%0A1081" TargetMode="External"/><Relationship Id="rId51" Type="http://schemas.openxmlformats.org/officeDocument/2006/relationships/hyperlink" Target="https://mustit.co.kr/product/search?search_action=search&amp;event=0&amp;event_no=1004&amp;keyword=611706W4M%20V21000" TargetMode="External"/><Relationship Id="rId50" Type="http://schemas.openxmlformats.org/officeDocument/2006/relationships/hyperlink" Target="https://mustit.co.kr/product/search?search_action=search&amp;event=0&amp;event_no=1004&amp;keyword=611706W4M%20V21000" TargetMode="External"/><Relationship Id="rId53" Type="http://schemas.openxmlformats.org/officeDocument/2006/relationships/hyperlink" Target="https://mustit.co.kr/product/search?search_action=search&amp;event=0&amp;event_no=1004&amp;keyword=611706W4M%20V21000" TargetMode="External"/><Relationship Id="rId52" Type="http://schemas.openxmlformats.org/officeDocument/2006/relationships/hyperlink" Target="https://mustit.co.kr/product/search?search_action=search&amp;event=0&amp;event_no=1004&amp;keyword=611706W4M%20V21000" TargetMode="External"/><Relationship Id="rId55" Type="http://schemas.openxmlformats.org/officeDocument/2006/relationships/hyperlink" Target="https://mustit.co.kr/product/search?search_action=search&amp;event=0&amp;event_no=1004&amp;keyword=666367WHZ8%2041000BLACK/%0D%0ABLACK" TargetMode="External"/><Relationship Id="rId54" Type="http://schemas.openxmlformats.org/officeDocument/2006/relationships/hyperlink" Target="https://mustit.co.kr/product/search?search_action=search&amp;event=0&amp;event_no=1004&amp;keyword=611706W4M%20V21000" TargetMode="External"/><Relationship Id="rId57" Type="http://schemas.openxmlformats.org/officeDocument/2006/relationships/hyperlink" Target="https://mustit.co.kr/product/search?search_action=search&amp;event=0&amp;event_no=1004&amp;keyword=666367WHZ8%2041000BLACK/%0D%0ABLACK" TargetMode="External"/><Relationship Id="rId56" Type="http://schemas.openxmlformats.org/officeDocument/2006/relationships/hyperlink" Target="https://mustit.co.kr/product/search?search_action=search&amp;event=0&amp;event_no=1004&amp;keyword=666367WHZ8%2041000BLACK/%0D%0ABLACK" TargetMode="External"/><Relationship Id="rId59" Type="http://schemas.openxmlformats.org/officeDocument/2006/relationships/hyperlink" Target="https://mustit.co.kr/product/search?search_action=search&amp;event=0&amp;event_no=1004&amp;keyword=666367WHZ8%2041000BLACK/%0D%0ABLACK" TargetMode="External"/><Relationship Id="rId58" Type="http://schemas.openxmlformats.org/officeDocument/2006/relationships/hyperlink" Target="https://mustit.co.kr/product/search?search_action=search&amp;event=0&amp;event_no=1004&amp;keyword=666367WHZ8%2041000BLACK/%0D%0ABLAC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7" width="22.71"/>
    <col customWidth="1" min="8" max="9" width="5.14"/>
    <col customWidth="1" min="10" max="10" width="10.71"/>
    <col customWidth="1" min="11" max="11" width="24.86"/>
    <col customWidth="1" min="12" max="12" width="12.14"/>
    <col customWidth="1" min="13" max="13" width="8.71"/>
    <col customWidth="1" min="14" max="14" width="7.43"/>
    <col customWidth="1" min="15" max="15" width="5.43"/>
    <col customWidth="1" min="16" max="16" width="12.71"/>
    <col customWidth="1" min="17" max="17" width="15.43"/>
    <col customWidth="1" min="18" max="18" width="12.71"/>
    <col customWidth="1" min="19" max="32" width="8.71"/>
  </cols>
  <sheetData>
    <row r="1" ht="15.0" customHeight="1">
      <c r="A1" s="1" t="s">
        <v>0</v>
      </c>
      <c r="B1" s="2" t="s">
        <v>1</v>
      </c>
      <c r="C1" s="2"/>
      <c r="D1" s="3" t="s">
        <v>2</v>
      </c>
      <c r="E1" s="4">
        <v>44757.875</v>
      </c>
      <c r="F1" s="5"/>
      <c r="G1" s="6"/>
      <c r="H1" s="7"/>
      <c r="I1" s="7"/>
      <c r="J1" s="7"/>
      <c r="K1" s="7"/>
      <c r="L1" s="7"/>
      <c r="M1" s="7"/>
      <c r="N1" s="5"/>
      <c r="O1" s="5"/>
      <c r="P1" s="8"/>
      <c r="Q1" s="9"/>
      <c r="R1" s="9"/>
    </row>
    <row r="2" ht="15.0" customHeight="1">
      <c r="A2" s="3" t="s">
        <v>3</v>
      </c>
      <c r="B2" s="10" t="s">
        <v>4</v>
      </c>
      <c r="C2" s="11"/>
      <c r="D2" s="3" t="s">
        <v>5</v>
      </c>
      <c r="E2" s="12" t="s">
        <v>6</v>
      </c>
      <c r="F2" s="5"/>
      <c r="G2" s="6"/>
      <c r="H2" s="7"/>
      <c r="I2" s="7"/>
      <c r="J2" s="7"/>
      <c r="K2" s="7"/>
      <c r="L2" s="7"/>
      <c r="M2" s="7"/>
      <c r="N2" s="5"/>
      <c r="O2" s="5"/>
      <c r="P2" s="8"/>
      <c r="Q2" s="9"/>
      <c r="R2" s="9"/>
    </row>
    <row r="3" ht="15.0" customHeight="1">
      <c r="A3" s="13" t="s">
        <v>7</v>
      </c>
      <c r="B3" s="14" t="s">
        <v>8</v>
      </c>
      <c r="C3" s="15"/>
      <c r="D3" s="13" t="s">
        <v>9</v>
      </c>
      <c r="E3" s="16" t="s">
        <v>10</v>
      </c>
      <c r="F3" s="5"/>
      <c r="G3" s="6"/>
      <c r="H3" s="7"/>
      <c r="I3" s="7"/>
      <c r="J3" s="7"/>
      <c r="K3" s="7"/>
      <c r="L3" s="7"/>
      <c r="M3" s="7"/>
      <c r="N3" s="5"/>
      <c r="O3" s="5"/>
      <c r="P3" s="8"/>
      <c r="Q3" s="9"/>
      <c r="R3" s="9"/>
    </row>
    <row r="4" ht="15.0" customHeight="1">
      <c r="A4" s="17"/>
      <c r="B4" s="18" t="s">
        <v>11</v>
      </c>
      <c r="C4" s="11"/>
      <c r="D4" s="17"/>
      <c r="E4" s="17"/>
      <c r="F4" s="5"/>
      <c r="G4" s="6"/>
      <c r="H4" s="7"/>
      <c r="I4" s="19" t="s">
        <v>12</v>
      </c>
      <c r="P4" s="8"/>
      <c r="Q4" s="9"/>
      <c r="R4" s="9"/>
    </row>
    <row r="5" ht="15.0" customHeight="1">
      <c r="A5" s="17"/>
      <c r="B5" s="20" t="s">
        <v>13</v>
      </c>
      <c r="C5" s="21" t="s">
        <v>14</v>
      </c>
      <c r="D5" s="17"/>
      <c r="E5" s="17"/>
      <c r="F5" s="5"/>
      <c r="G5" s="6"/>
      <c r="H5" s="7"/>
      <c r="P5" s="8"/>
      <c r="Q5" s="9"/>
      <c r="R5" s="9"/>
    </row>
    <row r="6" ht="15.0" customHeight="1">
      <c r="A6" s="17"/>
      <c r="B6" s="22" t="s">
        <v>15</v>
      </c>
      <c r="C6" s="21" t="s">
        <v>16</v>
      </c>
      <c r="D6" s="17"/>
      <c r="E6" s="17"/>
      <c r="F6" s="5"/>
      <c r="G6" s="6"/>
      <c r="H6" s="7"/>
      <c r="P6" s="8"/>
      <c r="Q6" s="9"/>
      <c r="R6" s="9"/>
    </row>
    <row r="7" ht="15.0" customHeight="1">
      <c r="A7" s="17"/>
      <c r="B7" s="23" t="s">
        <v>17</v>
      </c>
      <c r="C7" s="21" t="s">
        <v>18</v>
      </c>
      <c r="D7" s="17"/>
      <c r="E7" s="17"/>
      <c r="F7" s="5"/>
      <c r="G7" s="6"/>
      <c r="H7" s="7"/>
      <c r="P7" s="8"/>
      <c r="Q7" s="9"/>
      <c r="R7" s="9"/>
    </row>
    <row r="8" ht="15.0" customHeight="1">
      <c r="A8" s="24"/>
      <c r="B8" s="25" t="s">
        <v>19</v>
      </c>
      <c r="C8" s="21" t="s">
        <v>20</v>
      </c>
      <c r="D8" s="24"/>
      <c r="E8" s="24"/>
      <c r="F8" s="26"/>
      <c r="G8" s="6"/>
      <c r="H8" s="7"/>
      <c r="I8" s="7"/>
      <c r="J8" s="7"/>
      <c r="K8" s="7"/>
      <c r="L8" s="7"/>
      <c r="M8" s="7"/>
      <c r="N8" s="5"/>
      <c r="O8" s="5"/>
      <c r="P8" s="8"/>
      <c r="Q8" s="9"/>
      <c r="R8" s="9"/>
    </row>
    <row r="9" ht="21.0" customHeight="1">
      <c r="A9" s="27" t="s">
        <v>21</v>
      </c>
      <c r="B9" s="28" t="s">
        <v>22</v>
      </c>
      <c r="C9" s="29" t="s">
        <v>23</v>
      </c>
      <c r="D9" s="29" t="s">
        <v>24</v>
      </c>
      <c r="E9" s="30" t="s">
        <v>25</v>
      </c>
      <c r="F9" s="26"/>
      <c r="G9" s="6"/>
      <c r="H9" s="7"/>
      <c r="I9" s="7"/>
      <c r="J9" s="7"/>
      <c r="K9" s="7"/>
      <c r="L9" s="7"/>
      <c r="M9" s="7"/>
      <c r="N9" s="5"/>
      <c r="O9" s="5"/>
      <c r="P9" s="31"/>
      <c r="Q9" s="32"/>
      <c r="R9" s="32"/>
    </row>
    <row r="10" ht="13.5" customHeight="1">
      <c r="A10" s="33">
        <v>1600.0</v>
      </c>
      <c r="B10" s="34">
        <v>0.17</v>
      </c>
      <c r="C10" s="35" t="s">
        <v>26</v>
      </c>
      <c r="D10" s="36">
        <v>0.1</v>
      </c>
      <c r="E10" s="37">
        <v>0.17</v>
      </c>
      <c r="F10" s="38"/>
      <c r="G10" s="39"/>
      <c r="H10" s="40"/>
      <c r="I10" s="40"/>
      <c r="J10" s="40"/>
      <c r="K10" s="40"/>
      <c r="L10" s="40"/>
      <c r="M10" s="40"/>
      <c r="N10" s="41"/>
      <c r="O10" s="41"/>
      <c r="P10" s="42"/>
      <c r="Q10" s="43"/>
      <c r="R10" s="43"/>
    </row>
    <row r="11" ht="19.5" customHeight="1">
      <c r="A11" s="44" t="s">
        <v>27</v>
      </c>
      <c r="B11" s="3" t="s">
        <v>28</v>
      </c>
      <c r="C11" s="45">
        <f>SUM(C12:C161)</f>
        <v>0</v>
      </c>
      <c r="D11" s="3" t="s">
        <v>29</v>
      </c>
      <c r="E11" s="46">
        <f>SUM(E12:E161)</f>
        <v>0</v>
      </c>
      <c r="F11" s="47"/>
      <c r="G11" s="48"/>
      <c r="H11" s="47"/>
      <c r="I11" s="47"/>
      <c r="J11" s="47"/>
      <c r="K11" s="47"/>
      <c r="L11" s="47"/>
      <c r="M11" s="47"/>
      <c r="N11" s="47"/>
      <c r="O11" s="47"/>
      <c r="P11" s="49" t="s">
        <v>30</v>
      </c>
      <c r="Q11" s="50"/>
      <c r="R11" s="50"/>
    </row>
    <row r="12" ht="33.75" customHeight="1">
      <c r="A12" s="51" t="s">
        <v>31</v>
      </c>
      <c r="B12" s="52" t="s">
        <v>32</v>
      </c>
      <c r="C12" s="52" t="s">
        <v>33</v>
      </c>
      <c r="D12" s="52" t="s">
        <v>34</v>
      </c>
      <c r="E12" s="52" t="s">
        <v>35</v>
      </c>
      <c r="F12" s="53" t="s">
        <v>36</v>
      </c>
      <c r="G12" s="54" t="s">
        <v>37</v>
      </c>
      <c r="H12" s="53" t="s">
        <v>38</v>
      </c>
      <c r="I12" s="55" t="s">
        <v>39</v>
      </c>
      <c r="J12" s="53" t="s">
        <v>40</v>
      </c>
      <c r="K12" s="53" t="s">
        <v>41</v>
      </c>
      <c r="L12" s="53" t="s">
        <v>42</v>
      </c>
      <c r="M12" s="53" t="s">
        <v>43</v>
      </c>
      <c r="N12" s="53" t="s">
        <v>44</v>
      </c>
      <c r="O12" s="53" t="s">
        <v>45</v>
      </c>
      <c r="P12" s="56" t="s">
        <v>46</v>
      </c>
      <c r="Q12" s="56" t="s">
        <v>47</v>
      </c>
      <c r="R12" s="56" t="s">
        <v>48</v>
      </c>
    </row>
    <row r="13" ht="135.75" customHeight="1">
      <c r="A13" s="57">
        <v>480480.00000000006</v>
      </c>
      <c r="B13" s="58" t="str">
        <f t="shared" ref="B13:B160" si="1">HYPERLINK("https://mustit.co.kr/product/search?search_action=search&amp;event=0&amp;event_no=1004&amp;keyword="&amp;iferror(G13,""),"가격 비교하기")</f>
        <v>가격 비교하기</v>
      </c>
      <c r="C13" s="59" t="s">
        <v>49</v>
      </c>
      <c r="D13" s="60" t="s">
        <v>50</v>
      </c>
      <c r="E13" s="61" t="str">
        <f>iferror((A13*#REF!),"")</f>
        <v/>
      </c>
      <c r="F13" s="62"/>
      <c r="G13" s="63" t="s">
        <v>51</v>
      </c>
      <c r="H13" s="64" t="s">
        <v>52</v>
      </c>
      <c r="I13" s="65">
        <v>1.0</v>
      </c>
      <c r="J13" s="64" t="s">
        <v>53</v>
      </c>
      <c r="K13" s="64" t="s">
        <v>54</v>
      </c>
      <c r="L13" s="64" t="s">
        <v>55</v>
      </c>
      <c r="M13" s="64" t="s">
        <v>56</v>
      </c>
      <c r="N13" s="66">
        <v>36.0</v>
      </c>
      <c r="O13" s="66">
        <v>4.0</v>
      </c>
      <c r="P13" s="67">
        <v>420.0</v>
      </c>
      <c r="Q13" s="68">
        <f t="shared" ref="Q13:Q160" si="2">P13*1600</f>
        <v>672000</v>
      </c>
      <c r="R13" s="69">
        <f t="shared" ref="R13:R160" si="3">(Q13-A13)/Q13</f>
        <v>0.285</v>
      </c>
    </row>
    <row r="14" ht="135.75" customHeight="1">
      <c r="A14" s="57">
        <v>480480.00000000006</v>
      </c>
      <c r="B14" s="58" t="str">
        <f t="shared" si="1"/>
        <v>가격 비교하기</v>
      </c>
      <c r="C14" s="70"/>
      <c r="D14" s="70"/>
      <c r="E14" s="61">
        <f t="shared" ref="E14:E160" si="4">iferror((A14*C14),"")</f>
        <v>0</v>
      </c>
      <c r="F14" s="62"/>
      <c r="G14" s="63" t="s">
        <v>51</v>
      </c>
      <c r="H14" s="71" t="s">
        <v>57</v>
      </c>
      <c r="I14" s="65">
        <v>1.0</v>
      </c>
      <c r="J14" s="71" t="s">
        <v>58</v>
      </c>
      <c r="K14" s="71" t="s">
        <v>59</v>
      </c>
      <c r="L14" s="71" t="s">
        <v>60</v>
      </c>
      <c r="M14" s="71" t="s">
        <v>61</v>
      </c>
      <c r="N14" s="72">
        <v>37.0</v>
      </c>
      <c r="O14" s="72">
        <v>5.0</v>
      </c>
      <c r="P14" s="67">
        <v>420.0</v>
      </c>
      <c r="Q14" s="68">
        <f t="shared" si="2"/>
        <v>672000</v>
      </c>
      <c r="R14" s="69">
        <f t="shared" si="3"/>
        <v>0.285</v>
      </c>
    </row>
    <row r="15" ht="135.75" customHeight="1">
      <c r="A15" s="57">
        <v>480480.00000000006</v>
      </c>
      <c r="B15" s="58" t="str">
        <f t="shared" si="1"/>
        <v>가격 비교하기</v>
      </c>
      <c r="C15" s="70"/>
      <c r="D15" s="70"/>
      <c r="E15" s="61">
        <f t="shared" si="4"/>
        <v>0</v>
      </c>
      <c r="F15" s="62"/>
      <c r="G15" s="63" t="s">
        <v>51</v>
      </c>
      <c r="H15" s="64" t="s">
        <v>62</v>
      </c>
      <c r="I15" s="65">
        <v>1.0</v>
      </c>
      <c r="J15" s="64" t="s">
        <v>63</v>
      </c>
      <c r="K15" s="64" t="s">
        <v>64</v>
      </c>
      <c r="L15" s="64" t="s">
        <v>65</v>
      </c>
      <c r="M15" s="64" t="s">
        <v>66</v>
      </c>
      <c r="N15" s="66">
        <v>37.0</v>
      </c>
      <c r="O15" s="66">
        <v>7.0</v>
      </c>
      <c r="P15" s="67">
        <v>420.0</v>
      </c>
      <c r="Q15" s="68">
        <f t="shared" si="2"/>
        <v>672000</v>
      </c>
      <c r="R15" s="69">
        <f t="shared" si="3"/>
        <v>0.285</v>
      </c>
    </row>
    <row r="16" ht="135.75" customHeight="1">
      <c r="A16" s="57">
        <v>480480.00000000006</v>
      </c>
      <c r="B16" s="58" t="str">
        <f t="shared" si="1"/>
        <v>가격 비교하기</v>
      </c>
      <c r="C16" s="70"/>
      <c r="D16" s="70"/>
      <c r="E16" s="61">
        <f t="shared" si="4"/>
        <v>0</v>
      </c>
      <c r="F16" s="62"/>
      <c r="G16" s="63" t="s">
        <v>51</v>
      </c>
      <c r="H16" s="71" t="s">
        <v>67</v>
      </c>
      <c r="I16" s="65">
        <v>1.0</v>
      </c>
      <c r="J16" s="71" t="s">
        <v>68</v>
      </c>
      <c r="K16" s="71" t="s">
        <v>69</v>
      </c>
      <c r="L16" s="71" t="s">
        <v>70</v>
      </c>
      <c r="M16" s="71" t="s">
        <v>71</v>
      </c>
      <c r="N16" s="72">
        <v>38.0</v>
      </c>
      <c r="O16" s="72">
        <v>6.0</v>
      </c>
      <c r="P16" s="67">
        <v>420.0</v>
      </c>
      <c r="Q16" s="68">
        <f t="shared" si="2"/>
        <v>672000</v>
      </c>
      <c r="R16" s="69">
        <f t="shared" si="3"/>
        <v>0.285</v>
      </c>
    </row>
    <row r="17" ht="135.75" customHeight="1">
      <c r="A17" s="57">
        <v>480480.00000000006</v>
      </c>
      <c r="B17" s="58" t="str">
        <f t="shared" si="1"/>
        <v>가격 비교하기</v>
      </c>
      <c r="C17" s="70"/>
      <c r="D17" s="70"/>
      <c r="E17" s="61">
        <f t="shared" si="4"/>
        <v>0</v>
      </c>
      <c r="F17" s="62"/>
      <c r="G17" s="63" t="s">
        <v>51</v>
      </c>
      <c r="H17" s="64" t="s">
        <v>72</v>
      </c>
      <c r="I17" s="65">
        <v>1.0</v>
      </c>
      <c r="J17" s="64" t="s">
        <v>73</v>
      </c>
      <c r="K17" s="64" t="s">
        <v>74</v>
      </c>
      <c r="L17" s="64" t="s">
        <v>75</v>
      </c>
      <c r="M17" s="64" t="s">
        <v>76</v>
      </c>
      <c r="N17" s="66">
        <v>38.0</v>
      </c>
      <c r="O17" s="66">
        <v>4.0</v>
      </c>
      <c r="P17" s="67">
        <v>420.0</v>
      </c>
      <c r="Q17" s="68">
        <f t="shared" si="2"/>
        <v>672000</v>
      </c>
      <c r="R17" s="69">
        <f t="shared" si="3"/>
        <v>0.285</v>
      </c>
    </row>
    <row r="18" ht="135.75" customHeight="1">
      <c r="A18" s="57">
        <v>480480.00000000006</v>
      </c>
      <c r="B18" s="58" t="str">
        <f t="shared" si="1"/>
        <v>가격 비교하기</v>
      </c>
      <c r="C18" s="70"/>
      <c r="D18" s="70"/>
      <c r="E18" s="61">
        <f t="shared" si="4"/>
        <v>0</v>
      </c>
      <c r="F18" s="62"/>
      <c r="G18" s="63" t="s">
        <v>51</v>
      </c>
      <c r="H18" s="71" t="s">
        <v>77</v>
      </c>
      <c r="I18" s="65">
        <v>1.0</v>
      </c>
      <c r="J18" s="71" t="s">
        <v>78</v>
      </c>
      <c r="K18" s="71" t="s">
        <v>79</v>
      </c>
      <c r="L18" s="71" t="s">
        <v>80</v>
      </c>
      <c r="M18" s="71" t="s">
        <v>81</v>
      </c>
      <c r="N18" s="72">
        <v>41.0</v>
      </c>
      <c r="O18" s="72">
        <v>1.0</v>
      </c>
      <c r="P18" s="67">
        <v>420.0</v>
      </c>
      <c r="Q18" s="68">
        <f t="shared" si="2"/>
        <v>672000</v>
      </c>
      <c r="R18" s="69">
        <f t="shared" si="3"/>
        <v>0.285</v>
      </c>
    </row>
    <row r="19" ht="135.75" customHeight="1">
      <c r="A19" s="57">
        <v>480480.00000000006</v>
      </c>
      <c r="B19" s="58" t="str">
        <f t="shared" si="1"/>
        <v>가격 비교하기</v>
      </c>
      <c r="C19" s="70"/>
      <c r="D19" s="70"/>
      <c r="E19" s="61">
        <f t="shared" si="4"/>
        <v>0</v>
      </c>
      <c r="F19" s="62"/>
      <c r="G19" s="63" t="s">
        <v>51</v>
      </c>
      <c r="H19" s="71" t="s">
        <v>82</v>
      </c>
      <c r="I19" s="65">
        <v>1.0</v>
      </c>
      <c r="J19" s="71" t="s">
        <v>83</v>
      </c>
      <c r="K19" s="71" t="s">
        <v>84</v>
      </c>
      <c r="L19" s="71" t="s">
        <v>85</v>
      </c>
      <c r="M19" s="71" t="s">
        <v>86</v>
      </c>
      <c r="N19" s="72">
        <v>41.0</v>
      </c>
      <c r="O19" s="72">
        <v>1.0</v>
      </c>
      <c r="P19" s="67">
        <v>420.0</v>
      </c>
      <c r="Q19" s="68">
        <f t="shared" si="2"/>
        <v>672000</v>
      </c>
      <c r="R19" s="69">
        <f t="shared" si="3"/>
        <v>0.285</v>
      </c>
    </row>
    <row r="20" ht="135.75" customHeight="1">
      <c r="A20" s="57">
        <v>778800.0000000001</v>
      </c>
      <c r="B20" s="58" t="str">
        <f t="shared" si="1"/>
        <v>가격 비교하기</v>
      </c>
      <c r="C20" s="70"/>
      <c r="D20" s="70"/>
      <c r="E20" s="61">
        <f t="shared" si="4"/>
        <v>0</v>
      </c>
      <c r="F20" s="62"/>
      <c r="G20" s="73" t="s">
        <v>87</v>
      </c>
      <c r="H20" s="64" t="s">
        <v>88</v>
      </c>
      <c r="I20" s="65">
        <v>2.0</v>
      </c>
      <c r="J20" s="64" t="s">
        <v>89</v>
      </c>
      <c r="K20" s="64" t="s">
        <v>90</v>
      </c>
      <c r="L20" s="64" t="s">
        <v>91</v>
      </c>
      <c r="M20" s="64" t="s">
        <v>92</v>
      </c>
      <c r="N20" s="66">
        <v>35.0</v>
      </c>
      <c r="O20" s="66">
        <v>4.0</v>
      </c>
      <c r="P20" s="74">
        <v>590.0</v>
      </c>
      <c r="Q20" s="68">
        <f t="shared" si="2"/>
        <v>944000</v>
      </c>
      <c r="R20" s="69">
        <f t="shared" si="3"/>
        <v>0.175</v>
      </c>
    </row>
    <row r="21" ht="135.75" customHeight="1">
      <c r="A21" s="57">
        <v>778800.0000000001</v>
      </c>
      <c r="B21" s="58" t="str">
        <f t="shared" si="1"/>
        <v>가격 비교하기</v>
      </c>
      <c r="C21" s="70"/>
      <c r="D21" s="70"/>
      <c r="E21" s="61">
        <f t="shared" si="4"/>
        <v>0</v>
      </c>
      <c r="F21" s="62"/>
      <c r="G21" s="73" t="s">
        <v>87</v>
      </c>
      <c r="H21" s="71" t="s">
        <v>93</v>
      </c>
      <c r="I21" s="65">
        <v>2.0</v>
      </c>
      <c r="J21" s="71" t="s">
        <v>94</v>
      </c>
      <c r="K21" s="71" t="s">
        <v>95</v>
      </c>
      <c r="L21" s="71" t="s">
        <v>96</v>
      </c>
      <c r="M21" s="71" t="s">
        <v>97</v>
      </c>
      <c r="N21" s="72">
        <v>36.0</v>
      </c>
      <c r="O21" s="72">
        <v>78.0</v>
      </c>
      <c r="P21" s="74">
        <v>590.0</v>
      </c>
      <c r="Q21" s="68">
        <f t="shared" si="2"/>
        <v>944000</v>
      </c>
      <c r="R21" s="69">
        <f t="shared" si="3"/>
        <v>0.175</v>
      </c>
    </row>
    <row r="22" ht="135.75" customHeight="1">
      <c r="A22" s="57">
        <v>778800.0000000001</v>
      </c>
      <c r="B22" s="58" t="str">
        <f t="shared" si="1"/>
        <v>가격 비교하기</v>
      </c>
      <c r="C22" s="70"/>
      <c r="D22" s="70"/>
      <c r="E22" s="61">
        <f t="shared" si="4"/>
        <v>0</v>
      </c>
      <c r="F22" s="62"/>
      <c r="G22" s="73" t="s">
        <v>87</v>
      </c>
      <c r="H22" s="64" t="s">
        <v>98</v>
      </c>
      <c r="I22" s="65">
        <v>2.0</v>
      </c>
      <c r="J22" s="64" t="s">
        <v>99</v>
      </c>
      <c r="K22" s="64" t="s">
        <v>100</v>
      </c>
      <c r="L22" s="64" t="s">
        <v>101</v>
      </c>
      <c r="M22" s="64" t="s">
        <v>102</v>
      </c>
      <c r="N22" s="66">
        <v>36.0</v>
      </c>
      <c r="O22" s="66">
        <v>3.0</v>
      </c>
      <c r="P22" s="74">
        <v>590.0</v>
      </c>
      <c r="Q22" s="68">
        <f t="shared" si="2"/>
        <v>944000</v>
      </c>
      <c r="R22" s="69">
        <f t="shared" si="3"/>
        <v>0.175</v>
      </c>
    </row>
    <row r="23" ht="135.75" customHeight="1">
      <c r="A23" s="57">
        <v>778800.0000000001</v>
      </c>
      <c r="B23" s="58" t="str">
        <f t="shared" si="1"/>
        <v>가격 비교하기</v>
      </c>
      <c r="C23" s="70"/>
      <c r="D23" s="70"/>
      <c r="E23" s="61">
        <f t="shared" si="4"/>
        <v>0</v>
      </c>
      <c r="F23" s="62"/>
      <c r="G23" s="73" t="s">
        <v>87</v>
      </c>
      <c r="H23" s="71" t="s">
        <v>103</v>
      </c>
      <c r="I23" s="65">
        <v>2.0</v>
      </c>
      <c r="J23" s="71" t="s">
        <v>104</v>
      </c>
      <c r="K23" s="71" t="s">
        <v>105</v>
      </c>
      <c r="L23" s="71" t="s">
        <v>106</v>
      </c>
      <c r="M23" s="71" t="s">
        <v>107</v>
      </c>
      <c r="N23" s="72">
        <v>37.0</v>
      </c>
      <c r="O23" s="72">
        <v>26.0</v>
      </c>
      <c r="P23" s="74">
        <v>590.0</v>
      </c>
      <c r="Q23" s="68">
        <f t="shared" si="2"/>
        <v>944000</v>
      </c>
      <c r="R23" s="69">
        <f t="shared" si="3"/>
        <v>0.175</v>
      </c>
    </row>
    <row r="24" ht="135.75" customHeight="1">
      <c r="A24" s="57">
        <v>778800.0000000001</v>
      </c>
      <c r="B24" s="58" t="str">
        <f t="shared" si="1"/>
        <v>가격 비교하기</v>
      </c>
      <c r="C24" s="70"/>
      <c r="D24" s="70"/>
      <c r="E24" s="61">
        <f t="shared" si="4"/>
        <v>0</v>
      </c>
      <c r="F24" s="62"/>
      <c r="G24" s="73" t="s">
        <v>87</v>
      </c>
      <c r="H24" s="64" t="s">
        <v>108</v>
      </c>
      <c r="I24" s="65">
        <v>2.0</v>
      </c>
      <c r="J24" s="64" t="s">
        <v>109</v>
      </c>
      <c r="K24" s="64" t="s">
        <v>110</v>
      </c>
      <c r="L24" s="64" t="s">
        <v>111</v>
      </c>
      <c r="M24" s="64" t="s">
        <v>112</v>
      </c>
      <c r="N24" s="66">
        <v>38.0</v>
      </c>
      <c r="O24" s="66">
        <v>9.0</v>
      </c>
      <c r="P24" s="74">
        <v>590.0</v>
      </c>
      <c r="Q24" s="68">
        <f t="shared" si="2"/>
        <v>944000</v>
      </c>
      <c r="R24" s="69">
        <f t="shared" si="3"/>
        <v>0.175</v>
      </c>
    </row>
    <row r="25" ht="135.75" customHeight="1">
      <c r="A25" s="57">
        <v>778800.0000000001</v>
      </c>
      <c r="B25" s="58" t="str">
        <f t="shared" si="1"/>
        <v>가격 비교하기</v>
      </c>
      <c r="C25" s="70"/>
      <c r="D25" s="70"/>
      <c r="E25" s="61">
        <f t="shared" si="4"/>
        <v>0</v>
      </c>
      <c r="F25" s="62"/>
      <c r="G25" s="73" t="s">
        <v>87</v>
      </c>
      <c r="H25" s="71" t="s">
        <v>113</v>
      </c>
      <c r="I25" s="65">
        <v>2.0</v>
      </c>
      <c r="J25" s="71" t="s">
        <v>114</v>
      </c>
      <c r="K25" s="71" t="s">
        <v>115</v>
      </c>
      <c r="L25" s="71" t="s">
        <v>116</v>
      </c>
      <c r="M25" s="71" t="s">
        <v>117</v>
      </c>
      <c r="N25" s="72">
        <v>39.0</v>
      </c>
      <c r="O25" s="72">
        <v>15.0</v>
      </c>
      <c r="P25" s="74">
        <v>590.0</v>
      </c>
      <c r="Q25" s="68">
        <f t="shared" si="2"/>
        <v>944000</v>
      </c>
      <c r="R25" s="69">
        <f t="shared" si="3"/>
        <v>0.175</v>
      </c>
    </row>
    <row r="26" ht="135.75" customHeight="1">
      <c r="A26" s="57">
        <v>778800.0000000001</v>
      </c>
      <c r="B26" s="58" t="str">
        <f t="shared" si="1"/>
        <v>가격 비교하기</v>
      </c>
      <c r="C26" s="70"/>
      <c r="D26" s="70"/>
      <c r="E26" s="61">
        <f t="shared" si="4"/>
        <v>0</v>
      </c>
      <c r="F26" s="62"/>
      <c r="G26" s="73" t="s">
        <v>87</v>
      </c>
      <c r="H26" s="64" t="s">
        <v>118</v>
      </c>
      <c r="I26" s="65">
        <v>2.0</v>
      </c>
      <c r="J26" s="64" t="s">
        <v>119</v>
      </c>
      <c r="K26" s="64" t="s">
        <v>120</v>
      </c>
      <c r="L26" s="64" t="s">
        <v>121</v>
      </c>
      <c r="M26" s="64" t="s">
        <v>122</v>
      </c>
      <c r="N26" s="66">
        <v>39.0</v>
      </c>
      <c r="O26" s="66">
        <v>17.0</v>
      </c>
      <c r="P26" s="74">
        <v>590.0</v>
      </c>
      <c r="Q26" s="68">
        <f t="shared" si="2"/>
        <v>944000</v>
      </c>
      <c r="R26" s="69">
        <f t="shared" si="3"/>
        <v>0.175</v>
      </c>
    </row>
    <row r="27" ht="135.75" customHeight="1">
      <c r="A27" s="57">
        <v>778800.0000000001</v>
      </c>
      <c r="B27" s="58" t="str">
        <f t="shared" si="1"/>
        <v>가격 비교하기</v>
      </c>
      <c r="C27" s="70"/>
      <c r="D27" s="70"/>
      <c r="E27" s="61">
        <f t="shared" si="4"/>
        <v>0</v>
      </c>
      <c r="F27" s="62"/>
      <c r="G27" s="73" t="s">
        <v>87</v>
      </c>
      <c r="H27" s="71" t="s">
        <v>123</v>
      </c>
      <c r="I27" s="65">
        <v>2.0</v>
      </c>
      <c r="J27" s="71" t="s">
        <v>124</v>
      </c>
      <c r="K27" s="71" t="s">
        <v>125</v>
      </c>
      <c r="L27" s="71" t="s">
        <v>126</v>
      </c>
      <c r="M27" s="71" t="s">
        <v>127</v>
      </c>
      <c r="N27" s="72">
        <v>40.0</v>
      </c>
      <c r="O27" s="72">
        <v>1.0</v>
      </c>
      <c r="P27" s="74">
        <v>590.0</v>
      </c>
      <c r="Q27" s="68">
        <f t="shared" si="2"/>
        <v>944000</v>
      </c>
      <c r="R27" s="69">
        <f t="shared" si="3"/>
        <v>0.175</v>
      </c>
    </row>
    <row r="28" ht="135.75" customHeight="1">
      <c r="A28" s="57">
        <v>778800.0000000001</v>
      </c>
      <c r="B28" s="58" t="str">
        <f t="shared" si="1"/>
        <v>가격 비교하기</v>
      </c>
      <c r="C28" s="70"/>
      <c r="D28" s="70"/>
      <c r="E28" s="61">
        <f t="shared" si="4"/>
        <v>0</v>
      </c>
      <c r="F28" s="62"/>
      <c r="G28" s="73" t="s">
        <v>87</v>
      </c>
      <c r="H28" s="64" t="s">
        <v>128</v>
      </c>
      <c r="I28" s="65">
        <v>2.0</v>
      </c>
      <c r="J28" s="64" t="s">
        <v>129</v>
      </c>
      <c r="K28" s="64" t="s">
        <v>130</v>
      </c>
      <c r="L28" s="64" t="s">
        <v>131</v>
      </c>
      <c r="M28" s="64" t="s">
        <v>132</v>
      </c>
      <c r="N28" s="66">
        <v>41.0</v>
      </c>
      <c r="O28" s="66">
        <v>27.0</v>
      </c>
      <c r="P28" s="74">
        <v>590.0</v>
      </c>
      <c r="Q28" s="68">
        <f t="shared" si="2"/>
        <v>944000</v>
      </c>
      <c r="R28" s="69">
        <f t="shared" si="3"/>
        <v>0.175</v>
      </c>
    </row>
    <row r="29" ht="135.75" customHeight="1">
      <c r="A29" s="57">
        <v>778800.0000000001</v>
      </c>
      <c r="B29" s="58" t="str">
        <f t="shared" si="1"/>
        <v>가격 비교하기</v>
      </c>
      <c r="C29" s="70"/>
      <c r="D29" s="70"/>
      <c r="E29" s="61">
        <f t="shared" si="4"/>
        <v>0</v>
      </c>
      <c r="F29" s="62"/>
      <c r="G29" s="73" t="s">
        <v>87</v>
      </c>
      <c r="H29" s="71" t="s">
        <v>133</v>
      </c>
      <c r="I29" s="65">
        <v>2.0</v>
      </c>
      <c r="J29" s="71" t="s">
        <v>134</v>
      </c>
      <c r="K29" s="71" t="s">
        <v>135</v>
      </c>
      <c r="L29" s="71" t="s">
        <v>136</v>
      </c>
      <c r="M29" s="71" t="s">
        <v>137</v>
      </c>
      <c r="N29" s="72">
        <v>41.0</v>
      </c>
      <c r="O29" s="72">
        <v>1.0</v>
      </c>
      <c r="P29" s="74">
        <v>590.0</v>
      </c>
      <c r="Q29" s="68">
        <f t="shared" si="2"/>
        <v>944000</v>
      </c>
      <c r="R29" s="69">
        <f t="shared" si="3"/>
        <v>0.175</v>
      </c>
    </row>
    <row r="30" ht="135.75" customHeight="1">
      <c r="A30" s="57">
        <v>480480.00000000006</v>
      </c>
      <c r="B30" s="58" t="str">
        <f t="shared" si="1"/>
        <v>가격 비교하기</v>
      </c>
      <c r="C30" s="70"/>
      <c r="D30" s="70"/>
      <c r="E30" s="61">
        <f t="shared" si="4"/>
        <v>0</v>
      </c>
      <c r="F30" s="75"/>
      <c r="G30" s="63" t="s">
        <v>138</v>
      </c>
      <c r="H30" s="71" t="s">
        <v>139</v>
      </c>
      <c r="I30" s="65">
        <v>3.0</v>
      </c>
      <c r="J30" s="71" t="s">
        <v>140</v>
      </c>
      <c r="K30" s="71" t="s">
        <v>141</v>
      </c>
      <c r="L30" s="71" t="s">
        <v>142</v>
      </c>
      <c r="M30" s="71" t="s">
        <v>143</v>
      </c>
      <c r="N30" s="72">
        <v>34.0</v>
      </c>
      <c r="O30" s="72">
        <v>1.0</v>
      </c>
      <c r="P30" s="74">
        <v>420.0</v>
      </c>
      <c r="Q30" s="68">
        <f t="shared" si="2"/>
        <v>672000</v>
      </c>
      <c r="R30" s="69">
        <f t="shared" si="3"/>
        <v>0.285</v>
      </c>
    </row>
    <row r="31" ht="135.75" customHeight="1">
      <c r="A31" s="57">
        <v>480480.00000000006</v>
      </c>
      <c r="B31" s="58" t="str">
        <f t="shared" si="1"/>
        <v>가격 비교하기</v>
      </c>
      <c r="C31" s="70"/>
      <c r="D31" s="70"/>
      <c r="E31" s="61">
        <f t="shared" si="4"/>
        <v>0</v>
      </c>
      <c r="F31" s="75"/>
      <c r="G31" s="63" t="s">
        <v>138</v>
      </c>
      <c r="H31" s="64" t="s">
        <v>144</v>
      </c>
      <c r="I31" s="65">
        <v>3.0</v>
      </c>
      <c r="J31" s="64" t="s">
        <v>145</v>
      </c>
      <c r="K31" s="64" t="s">
        <v>146</v>
      </c>
      <c r="L31" s="64" t="s">
        <v>147</v>
      </c>
      <c r="M31" s="64" t="s">
        <v>148</v>
      </c>
      <c r="N31" s="66">
        <v>35.0</v>
      </c>
      <c r="O31" s="66">
        <v>4.0</v>
      </c>
      <c r="P31" s="74">
        <v>420.0</v>
      </c>
      <c r="Q31" s="68">
        <f t="shared" si="2"/>
        <v>672000</v>
      </c>
      <c r="R31" s="69">
        <f t="shared" si="3"/>
        <v>0.285</v>
      </c>
    </row>
    <row r="32" ht="135.75" customHeight="1">
      <c r="A32" s="57">
        <v>480480.00000000006</v>
      </c>
      <c r="B32" s="58" t="str">
        <f t="shared" si="1"/>
        <v>가격 비교하기</v>
      </c>
      <c r="C32" s="70"/>
      <c r="D32" s="70"/>
      <c r="E32" s="61">
        <f t="shared" si="4"/>
        <v>0</v>
      </c>
      <c r="F32" s="75"/>
      <c r="G32" s="63" t="s">
        <v>138</v>
      </c>
      <c r="H32" s="64" t="s">
        <v>149</v>
      </c>
      <c r="I32" s="65">
        <v>3.0</v>
      </c>
      <c r="J32" s="64" t="s">
        <v>150</v>
      </c>
      <c r="K32" s="64" t="s">
        <v>151</v>
      </c>
      <c r="L32" s="64" t="s">
        <v>152</v>
      </c>
      <c r="M32" s="64" t="s">
        <v>153</v>
      </c>
      <c r="N32" s="66">
        <v>35.0</v>
      </c>
      <c r="O32" s="66">
        <v>4.0</v>
      </c>
      <c r="P32" s="74">
        <v>420.0</v>
      </c>
      <c r="Q32" s="68">
        <f t="shared" si="2"/>
        <v>672000</v>
      </c>
      <c r="R32" s="69">
        <f t="shared" si="3"/>
        <v>0.285</v>
      </c>
    </row>
    <row r="33" ht="135.75" customHeight="1">
      <c r="A33" s="57">
        <v>480480.00000000006</v>
      </c>
      <c r="B33" s="58" t="str">
        <f t="shared" si="1"/>
        <v>가격 비교하기</v>
      </c>
      <c r="C33" s="70"/>
      <c r="D33" s="70"/>
      <c r="E33" s="61">
        <f t="shared" si="4"/>
        <v>0</v>
      </c>
      <c r="F33" s="75"/>
      <c r="G33" s="63" t="s">
        <v>138</v>
      </c>
      <c r="H33" s="71" t="s">
        <v>154</v>
      </c>
      <c r="I33" s="65">
        <v>3.0</v>
      </c>
      <c r="J33" s="71" t="s">
        <v>155</v>
      </c>
      <c r="K33" s="71" t="s">
        <v>156</v>
      </c>
      <c r="L33" s="71" t="s">
        <v>157</v>
      </c>
      <c r="M33" s="71" t="s">
        <v>158</v>
      </c>
      <c r="N33" s="72">
        <v>36.0</v>
      </c>
      <c r="O33" s="72">
        <v>4.0</v>
      </c>
      <c r="P33" s="74">
        <v>420.0</v>
      </c>
      <c r="Q33" s="68">
        <f t="shared" si="2"/>
        <v>672000</v>
      </c>
      <c r="R33" s="69">
        <f t="shared" si="3"/>
        <v>0.285</v>
      </c>
    </row>
    <row r="34" ht="135.75" customHeight="1">
      <c r="A34" s="57">
        <v>480480.00000000006</v>
      </c>
      <c r="B34" s="58" t="str">
        <f t="shared" si="1"/>
        <v>가격 비교하기</v>
      </c>
      <c r="C34" s="70"/>
      <c r="D34" s="70"/>
      <c r="E34" s="61">
        <f t="shared" si="4"/>
        <v>0</v>
      </c>
      <c r="F34" s="75"/>
      <c r="G34" s="63" t="s">
        <v>138</v>
      </c>
      <c r="H34" s="64" t="s">
        <v>159</v>
      </c>
      <c r="I34" s="65">
        <v>3.0</v>
      </c>
      <c r="J34" s="64" t="s">
        <v>160</v>
      </c>
      <c r="K34" s="64" t="s">
        <v>161</v>
      </c>
      <c r="L34" s="64" t="s">
        <v>162</v>
      </c>
      <c r="M34" s="64" t="s">
        <v>163</v>
      </c>
      <c r="N34" s="66">
        <v>36.0</v>
      </c>
      <c r="O34" s="66">
        <v>11.0</v>
      </c>
      <c r="P34" s="74">
        <v>420.0</v>
      </c>
      <c r="Q34" s="68">
        <f t="shared" si="2"/>
        <v>672000</v>
      </c>
      <c r="R34" s="69">
        <f t="shared" si="3"/>
        <v>0.285</v>
      </c>
    </row>
    <row r="35" ht="135.75" customHeight="1">
      <c r="A35" s="57">
        <v>480480.00000000006</v>
      </c>
      <c r="B35" s="58" t="str">
        <f t="shared" si="1"/>
        <v>가격 비교하기</v>
      </c>
      <c r="C35" s="70"/>
      <c r="D35" s="70"/>
      <c r="E35" s="61">
        <f t="shared" si="4"/>
        <v>0</v>
      </c>
      <c r="F35" s="75"/>
      <c r="G35" s="63" t="s">
        <v>138</v>
      </c>
      <c r="H35" s="71" t="s">
        <v>164</v>
      </c>
      <c r="I35" s="65">
        <v>3.0</v>
      </c>
      <c r="J35" s="71" t="s">
        <v>165</v>
      </c>
      <c r="K35" s="71" t="s">
        <v>166</v>
      </c>
      <c r="L35" s="71" t="s">
        <v>167</v>
      </c>
      <c r="M35" s="71" t="s">
        <v>168</v>
      </c>
      <c r="N35" s="72">
        <v>37.0</v>
      </c>
      <c r="O35" s="72">
        <v>4.0</v>
      </c>
      <c r="P35" s="74">
        <v>420.0</v>
      </c>
      <c r="Q35" s="68">
        <f t="shared" si="2"/>
        <v>672000</v>
      </c>
      <c r="R35" s="69">
        <f t="shared" si="3"/>
        <v>0.285</v>
      </c>
    </row>
    <row r="36" ht="135.75" customHeight="1">
      <c r="A36" s="57">
        <v>480480.00000000006</v>
      </c>
      <c r="B36" s="58" t="str">
        <f t="shared" si="1"/>
        <v>가격 비교하기</v>
      </c>
      <c r="C36" s="70"/>
      <c r="D36" s="70"/>
      <c r="E36" s="61">
        <f t="shared" si="4"/>
        <v>0</v>
      </c>
      <c r="F36" s="75"/>
      <c r="G36" s="63" t="s">
        <v>138</v>
      </c>
      <c r="H36" s="64" t="s">
        <v>169</v>
      </c>
      <c r="I36" s="65">
        <v>3.0</v>
      </c>
      <c r="J36" s="64" t="s">
        <v>170</v>
      </c>
      <c r="K36" s="64" t="s">
        <v>171</v>
      </c>
      <c r="L36" s="64" t="s">
        <v>172</v>
      </c>
      <c r="M36" s="64" t="s">
        <v>173</v>
      </c>
      <c r="N36" s="66">
        <v>37.0</v>
      </c>
      <c r="O36" s="66">
        <v>11.0</v>
      </c>
      <c r="P36" s="74">
        <v>420.0</v>
      </c>
      <c r="Q36" s="68">
        <f t="shared" si="2"/>
        <v>672000</v>
      </c>
      <c r="R36" s="69">
        <f t="shared" si="3"/>
        <v>0.285</v>
      </c>
    </row>
    <row r="37" ht="135.75" customHeight="1">
      <c r="A37" s="57">
        <v>480480.00000000006</v>
      </c>
      <c r="B37" s="58" t="str">
        <f t="shared" si="1"/>
        <v>가격 비교하기</v>
      </c>
      <c r="C37" s="70"/>
      <c r="D37" s="70"/>
      <c r="E37" s="61">
        <f t="shared" si="4"/>
        <v>0</v>
      </c>
      <c r="F37" s="75"/>
      <c r="G37" s="63" t="s">
        <v>138</v>
      </c>
      <c r="H37" s="71" t="s">
        <v>174</v>
      </c>
      <c r="I37" s="65">
        <v>3.0</v>
      </c>
      <c r="J37" s="71" t="s">
        <v>175</v>
      </c>
      <c r="K37" s="71" t="s">
        <v>176</v>
      </c>
      <c r="L37" s="71" t="s">
        <v>177</v>
      </c>
      <c r="M37" s="71" t="s">
        <v>178</v>
      </c>
      <c r="N37" s="72">
        <v>38.0</v>
      </c>
      <c r="O37" s="72">
        <v>7.0</v>
      </c>
      <c r="P37" s="74">
        <v>420.0</v>
      </c>
      <c r="Q37" s="68">
        <f t="shared" si="2"/>
        <v>672000</v>
      </c>
      <c r="R37" s="69">
        <f t="shared" si="3"/>
        <v>0.285</v>
      </c>
    </row>
    <row r="38" ht="135.75" customHeight="1">
      <c r="A38" s="57">
        <v>480480.00000000006</v>
      </c>
      <c r="B38" s="58" t="str">
        <f t="shared" si="1"/>
        <v>가격 비교하기</v>
      </c>
      <c r="C38" s="70"/>
      <c r="D38" s="70"/>
      <c r="E38" s="61">
        <f t="shared" si="4"/>
        <v>0</v>
      </c>
      <c r="F38" s="75"/>
      <c r="G38" s="63" t="s">
        <v>138</v>
      </c>
      <c r="H38" s="64" t="s">
        <v>179</v>
      </c>
      <c r="I38" s="65">
        <v>3.0</v>
      </c>
      <c r="J38" s="64" t="s">
        <v>180</v>
      </c>
      <c r="K38" s="64" t="s">
        <v>181</v>
      </c>
      <c r="L38" s="64" t="s">
        <v>182</v>
      </c>
      <c r="M38" s="64" t="s">
        <v>183</v>
      </c>
      <c r="N38" s="66">
        <v>38.0</v>
      </c>
      <c r="O38" s="66">
        <v>15.0</v>
      </c>
      <c r="P38" s="74">
        <v>420.0</v>
      </c>
      <c r="Q38" s="68">
        <f t="shared" si="2"/>
        <v>672000</v>
      </c>
      <c r="R38" s="69">
        <f t="shared" si="3"/>
        <v>0.285</v>
      </c>
    </row>
    <row r="39" ht="135.75" customHeight="1">
      <c r="A39" s="57">
        <v>480480.00000000006</v>
      </c>
      <c r="B39" s="58" t="str">
        <f t="shared" si="1"/>
        <v>가격 비교하기</v>
      </c>
      <c r="C39" s="70"/>
      <c r="D39" s="70"/>
      <c r="E39" s="61">
        <f t="shared" si="4"/>
        <v>0</v>
      </c>
      <c r="F39" s="75"/>
      <c r="G39" s="63" t="s">
        <v>138</v>
      </c>
      <c r="H39" s="71" t="s">
        <v>184</v>
      </c>
      <c r="I39" s="65">
        <v>3.0</v>
      </c>
      <c r="J39" s="71" t="s">
        <v>185</v>
      </c>
      <c r="K39" s="71" t="s">
        <v>186</v>
      </c>
      <c r="L39" s="71" t="s">
        <v>187</v>
      </c>
      <c r="M39" s="71" t="s">
        <v>188</v>
      </c>
      <c r="N39" s="72">
        <v>39.0</v>
      </c>
      <c r="O39" s="72">
        <v>1.0</v>
      </c>
      <c r="P39" s="74">
        <v>420.0</v>
      </c>
      <c r="Q39" s="68">
        <f t="shared" si="2"/>
        <v>672000</v>
      </c>
      <c r="R39" s="69">
        <f t="shared" si="3"/>
        <v>0.285</v>
      </c>
    </row>
    <row r="40" ht="135.75" customHeight="1">
      <c r="A40" s="57">
        <v>480480.00000000006</v>
      </c>
      <c r="B40" s="58" t="str">
        <f t="shared" si="1"/>
        <v>가격 비교하기</v>
      </c>
      <c r="C40" s="70"/>
      <c r="D40" s="70"/>
      <c r="E40" s="61">
        <f t="shared" si="4"/>
        <v>0</v>
      </c>
      <c r="F40" s="75"/>
      <c r="G40" s="63" t="s">
        <v>138</v>
      </c>
      <c r="H40" s="64" t="s">
        <v>189</v>
      </c>
      <c r="I40" s="65">
        <v>3.0</v>
      </c>
      <c r="J40" s="64" t="s">
        <v>190</v>
      </c>
      <c r="K40" s="64" t="s">
        <v>191</v>
      </c>
      <c r="L40" s="64" t="s">
        <v>192</v>
      </c>
      <c r="M40" s="64" t="s">
        <v>193</v>
      </c>
      <c r="N40" s="66">
        <v>40.0</v>
      </c>
      <c r="O40" s="66">
        <v>3.0</v>
      </c>
      <c r="P40" s="74">
        <v>420.0</v>
      </c>
      <c r="Q40" s="68">
        <f t="shared" si="2"/>
        <v>672000</v>
      </c>
      <c r="R40" s="69">
        <f t="shared" si="3"/>
        <v>0.285</v>
      </c>
    </row>
    <row r="41" ht="135.75" customHeight="1">
      <c r="A41" s="57">
        <v>480480.00000000006</v>
      </c>
      <c r="B41" s="58" t="str">
        <f t="shared" si="1"/>
        <v>가격 비교하기</v>
      </c>
      <c r="C41" s="70"/>
      <c r="D41" s="70"/>
      <c r="E41" s="61">
        <f t="shared" si="4"/>
        <v>0</v>
      </c>
      <c r="F41" s="75"/>
      <c r="G41" s="63" t="s">
        <v>138</v>
      </c>
      <c r="H41" s="71" t="s">
        <v>194</v>
      </c>
      <c r="I41" s="65">
        <v>3.0</v>
      </c>
      <c r="J41" s="71" t="s">
        <v>195</v>
      </c>
      <c r="K41" s="71" t="s">
        <v>196</v>
      </c>
      <c r="L41" s="71" t="s">
        <v>197</v>
      </c>
      <c r="M41" s="71" t="s">
        <v>198</v>
      </c>
      <c r="N41" s="72">
        <v>40.0</v>
      </c>
      <c r="O41" s="72">
        <v>4.0</v>
      </c>
      <c r="P41" s="74">
        <v>420.0</v>
      </c>
      <c r="Q41" s="68">
        <f t="shared" si="2"/>
        <v>672000</v>
      </c>
      <c r="R41" s="69">
        <f t="shared" si="3"/>
        <v>0.285</v>
      </c>
    </row>
    <row r="42" ht="135.75" customHeight="1">
      <c r="A42" s="57">
        <v>480480.00000000006</v>
      </c>
      <c r="B42" s="58" t="str">
        <f t="shared" si="1"/>
        <v>가격 비교하기</v>
      </c>
      <c r="C42" s="70"/>
      <c r="D42" s="70"/>
      <c r="E42" s="61">
        <f t="shared" si="4"/>
        <v>0</v>
      </c>
      <c r="F42" s="75"/>
      <c r="G42" s="63" t="s">
        <v>138</v>
      </c>
      <c r="H42" s="64" t="s">
        <v>199</v>
      </c>
      <c r="I42" s="65">
        <v>3.0</v>
      </c>
      <c r="J42" s="64" t="s">
        <v>200</v>
      </c>
      <c r="K42" s="64" t="s">
        <v>201</v>
      </c>
      <c r="L42" s="64" t="s">
        <v>202</v>
      </c>
      <c r="M42" s="64" t="s">
        <v>203</v>
      </c>
      <c r="N42" s="66">
        <v>41.0</v>
      </c>
      <c r="O42" s="66">
        <v>3.0</v>
      </c>
      <c r="P42" s="74">
        <v>420.0</v>
      </c>
      <c r="Q42" s="68">
        <f t="shared" si="2"/>
        <v>672000</v>
      </c>
      <c r="R42" s="69">
        <f t="shared" si="3"/>
        <v>0.285</v>
      </c>
    </row>
    <row r="43" ht="135.75" customHeight="1">
      <c r="A43" s="57">
        <v>514800.00000000006</v>
      </c>
      <c r="B43" s="58" t="str">
        <f t="shared" si="1"/>
        <v>가격 비교하기</v>
      </c>
      <c r="C43" s="70"/>
      <c r="D43" s="70"/>
      <c r="E43" s="61">
        <f t="shared" si="4"/>
        <v>0</v>
      </c>
      <c r="F43" s="75"/>
      <c r="G43" s="63" t="s">
        <v>204</v>
      </c>
      <c r="H43" s="71" t="s">
        <v>205</v>
      </c>
      <c r="I43" s="65">
        <v>4.0</v>
      </c>
      <c r="J43" s="71" t="s">
        <v>206</v>
      </c>
      <c r="K43" s="71" t="s">
        <v>207</v>
      </c>
      <c r="L43" s="71" t="s">
        <v>208</v>
      </c>
      <c r="M43" s="71" t="s">
        <v>209</v>
      </c>
      <c r="N43" s="72">
        <v>34.0</v>
      </c>
      <c r="O43" s="72">
        <v>3.0</v>
      </c>
      <c r="P43" s="74">
        <v>450.0</v>
      </c>
      <c r="Q43" s="68">
        <f t="shared" si="2"/>
        <v>720000</v>
      </c>
      <c r="R43" s="69">
        <f t="shared" si="3"/>
        <v>0.285</v>
      </c>
    </row>
    <row r="44" ht="135.75" customHeight="1">
      <c r="A44" s="57">
        <v>514800.00000000006</v>
      </c>
      <c r="B44" s="58" t="str">
        <f t="shared" si="1"/>
        <v>가격 비교하기</v>
      </c>
      <c r="C44" s="70"/>
      <c r="D44" s="70"/>
      <c r="E44" s="61">
        <f t="shared" si="4"/>
        <v>0</v>
      </c>
      <c r="F44" s="75"/>
      <c r="G44" s="63" t="s">
        <v>204</v>
      </c>
      <c r="H44" s="64" t="s">
        <v>210</v>
      </c>
      <c r="I44" s="65">
        <v>4.0</v>
      </c>
      <c r="J44" s="64" t="s">
        <v>211</v>
      </c>
      <c r="K44" s="64" t="s">
        <v>212</v>
      </c>
      <c r="L44" s="64" t="s">
        <v>213</v>
      </c>
      <c r="M44" s="64" t="s">
        <v>214</v>
      </c>
      <c r="N44" s="66">
        <v>35.0</v>
      </c>
      <c r="O44" s="66">
        <v>3.0</v>
      </c>
      <c r="P44" s="74">
        <v>450.0</v>
      </c>
      <c r="Q44" s="68">
        <f t="shared" si="2"/>
        <v>720000</v>
      </c>
      <c r="R44" s="69">
        <f t="shared" si="3"/>
        <v>0.285</v>
      </c>
    </row>
    <row r="45" ht="135.75" customHeight="1">
      <c r="A45" s="57">
        <v>514800.00000000006</v>
      </c>
      <c r="B45" s="58" t="str">
        <f t="shared" si="1"/>
        <v>가격 비교하기</v>
      </c>
      <c r="C45" s="70"/>
      <c r="D45" s="70"/>
      <c r="E45" s="61">
        <f t="shared" si="4"/>
        <v>0</v>
      </c>
      <c r="F45" s="75"/>
      <c r="G45" s="63" t="s">
        <v>204</v>
      </c>
      <c r="H45" s="71" t="s">
        <v>215</v>
      </c>
      <c r="I45" s="65">
        <v>4.0</v>
      </c>
      <c r="J45" s="71" t="s">
        <v>216</v>
      </c>
      <c r="K45" s="71" t="s">
        <v>217</v>
      </c>
      <c r="L45" s="71" t="s">
        <v>218</v>
      </c>
      <c r="M45" s="71" t="s">
        <v>219</v>
      </c>
      <c r="N45" s="72">
        <v>35.0</v>
      </c>
      <c r="O45" s="72">
        <v>6.0</v>
      </c>
      <c r="P45" s="74">
        <v>450.0</v>
      </c>
      <c r="Q45" s="68">
        <f t="shared" si="2"/>
        <v>720000</v>
      </c>
      <c r="R45" s="69">
        <f t="shared" si="3"/>
        <v>0.285</v>
      </c>
    </row>
    <row r="46" ht="135.75" customHeight="1">
      <c r="A46" s="57">
        <v>514800.00000000006</v>
      </c>
      <c r="B46" s="58" t="str">
        <f t="shared" si="1"/>
        <v>가격 비교하기</v>
      </c>
      <c r="C46" s="70"/>
      <c r="D46" s="70"/>
      <c r="E46" s="61">
        <f t="shared" si="4"/>
        <v>0</v>
      </c>
      <c r="F46" s="75"/>
      <c r="G46" s="63" t="s">
        <v>204</v>
      </c>
      <c r="H46" s="71" t="s">
        <v>220</v>
      </c>
      <c r="I46" s="65">
        <v>4.0</v>
      </c>
      <c r="J46" s="71" t="s">
        <v>221</v>
      </c>
      <c r="K46" s="71" t="s">
        <v>222</v>
      </c>
      <c r="L46" s="71" t="s">
        <v>223</v>
      </c>
      <c r="M46" s="71" t="s">
        <v>224</v>
      </c>
      <c r="N46" s="72">
        <v>36.0</v>
      </c>
      <c r="O46" s="72">
        <v>7.0</v>
      </c>
      <c r="P46" s="74">
        <v>450.0</v>
      </c>
      <c r="Q46" s="68">
        <f t="shared" si="2"/>
        <v>720000</v>
      </c>
      <c r="R46" s="69">
        <f t="shared" si="3"/>
        <v>0.285</v>
      </c>
    </row>
    <row r="47" ht="135.75" customHeight="1">
      <c r="A47" s="57">
        <v>514800.00000000006</v>
      </c>
      <c r="B47" s="58" t="str">
        <f t="shared" si="1"/>
        <v>가격 비교하기</v>
      </c>
      <c r="C47" s="70"/>
      <c r="D47" s="70"/>
      <c r="E47" s="61">
        <f t="shared" si="4"/>
        <v>0</v>
      </c>
      <c r="F47" s="75"/>
      <c r="G47" s="63" t="s">
        <v>204</v>
      </c>
      <c r="H47" s="64" t="s">
        <v>225</v>
      </c>
      <c r="I47" s="65">
        <v>4.0</v>
      </c>
      <c r="J47" s="64" t="s">
        <v>226</v>
      </c>
      <c r="K47" s="64" t="s">
        <v>227</v>
      </c>
      <c r="L47" s="64" t="s">
        <v>228</v>
      </c>
      <c r="M47" s="64" t="s">
        <v>229</v>
      </c>
      <c r="N47" s="66">
        <v>36.0</v>
      </c>
      <c r="O47" s="66">
        <v>9.0</v>
      </c>
      <c r="P47" s="74">
        <v>450.0</v>
      </c>
      <c r="Q47" s="68">
        <f t="shared" si="2"/>
        <v>720000</v>
      </c>
      <c r="R47" s="69">
        <f t="shared" si="3"/>
        <v>0.285</v>
      </c>
    </row>
    <row r="48" ht="135.75" customHeight="1">
      <c r="A48" s="57">
        <v>514800.00000000006</v>
      </c>
      <c r="B48" s="58" t="str">
        <f t="shared" si="1"/>
        <v>가격 비교하기</v>
      </c>
      <c r="C48" s="70"/>
      <c r="D48" s="70"/>
      <c r="E48" s="61">
        <f t="shared" si="4"/>
        <v>0</v>
      </c>
      <c r="F48" s="75"/>
      <c r="G48" s="63" t="s">
        <v>204</v>
      </c>
      <c r="H48" s="71" t="s">
        <v>230</v>
      </c>
      <c r="I48" s="65">
        <v>4.0</v>
      </c>
      <c r="J48" s="71" t="s">
        <v>231</v>
      </c>
      <c r="K48" s="71" t="s">
        <v>232</v>
      </c>
      <c r="L48" s="71" t="s">
        <v>233</v>
      </c>
      <c r="M48" s="71" t="s">
        <v>234</v>
      </c>
      <c r="N48" s="72">
        <v>37.0</v>
      </c>
      <c r="O48" s="72">
        <v>7.0</v>
      </c>
      <c r="P48" s="74">
        <v>450.0</v>
      </c>
      <c r="Q48" s="68">
        <f t="shared" si="2"/>
        <v>720000</v>
      </c>
      <c r="R48" s="69">
        <f t="shared" si="3"/>
        <v>0.285</v>
      </c>
    </row>
    <row r="49" ht="135.75" customHeight="1">
      <c r="A49" s="57">
        <v>514800.00000000006</v>
      </c>
      <c r="B49" s="58" t="str">
        <f t="shared" si="1"/>
        <v>가격 비교하기</v>
      </c>
      <c r="C49" s="70"/>
      <c r="D49" s="70"/>
      <c r="E49" s="61">
        <f t="shared" si="4"/>
        <v>0</v>
      </c>
      <c r="F49" s="75"/>
      <c r="G49" s="63" t="s">
        <v>204</v>
      </c>
      <c r="H49" s="71" t="s">
        <v>235</v>
      </c>
      <c r="I49" s="65">
        <v>4.0</v>
      </c>
      <c r="J49" s="71" t="s">
        <v>236</v>
      </c>
      <c r="K49" s="71" t="s">
        <v>237</v>
      </c>
      <c r="L49" s="71" t="s">
        <v>238</v>
      </c>
      <c r="M49" s="71" t="s">
        <v>239</v>
      </c>
      <c r="N49" s="72">
        <v>38.0</v>
      </c>
      <c r="O49" s="72">
        <v>15.0</v>
      </c>
      <c r="P49" s="74">
        <v>450.0</v>
      </c>
      <c r="Q49" s="68">
        <f t="shared" si="2"/>
        <v>720000</v>
      </c>
      <c r="R49" s="69">
        <f t="shared" si="3"/>
        <v>0.285</v>
      </c>
    </row>
    <row r="50" ht="135.75" customHeight="1">
      <c r="A50" s="57">
        <v>514800.00000000006</v>
      </c>
      <c r="B50" s="58" t="str">
        <f t="shared" si="1"/>
        <v>가격 비교하기</v>
      </c>
      <c r="C50" s="70"/>
      <c r="D50" s="70"/>
      <c r="E50" s="61">
        <f t="shared" si="4"/>
        <v>0</v>
      </c>
      <c r="F50" s="75"/>
      <c r="G50" s="63" t="s">
        <v>204</v>
      </c>
      <c r="H50" s="71" t="s">
        <v>240</v>
      </c>
      <c r="I50" s="65">
        <v>4.0</v>
      </c>
      <c r="J50" s="71" t="s">
        <v>241</v>
      </c>
      <c r="K50" s="71" t="s">
        <v>242</v>
      </c>
      <c r="L50" s="71" t="s">
        <v>243</v>
      </c>
      <c r="M50" s="71" t="s">
        <v>244</v>
      </c>
      <c r="N50" s="72">
        <v>39.0</v>
      </c>
      <c r="O50" s="72">
        <v>15.0</v>
      </c>
      <c r="P50" s="74">
        <v>450.0</v>
      </c>
      <c r="Q50" s="68">
        <f t="shared" si="2"/>
        <v>720000</v>
      </c>
      <c r="R50" s="69">
        <f t="shared" si="3"/>
        <v>0.285</v>
      </c>
    </row>
    <row r="51" ht="135.75" customHeight="1">
      <c r="A51" s="57">
        <v>514800.00000000006</v>
      </c>
      <c r="B51" s="58" t="str">
        <f t="shared" si="1"/>
        <v>가격 비교하기</v>
      </c>
      <c r="C51" s="70"/>
      <c r="D51" s="70"/>
      <c r="E51" s="61">
        <f t="shared" si="4"/>
        <v>0</v>
      </c>
      <c r="F51" s="75"/>
      <c r="G51" s="63" t="s">
        <v>204</v>
      </c>
      <c r="H51" s="71" t="s">
        <v>245</v>
      </c>
      <c r="I51" s="65">
        <v>4.0</v>
      </c>
      <c r="J51" s="71" t="s">
        <v>246</v>
      </c>
      <c r="K51" s="71" t="s">
        <v>247</v>
      </c>
      <c r="L51" s="71" t="s">
        <v>248</v>
      </c>
      <c r="M51" s="71" t="s">
        <v>249</v>
      </c>
      <c r="N51" s="72">
        <v>39.0</v>
      </c>
      <c r="O51" s="72">
        <v>8.0</v>
      </c>
      <c r="P51" s="74">
        <v>450.0</v>
      </c>
      <c r="Q51" s="68">
        <f t="shared" si="2"/>
        <v>720000</v>
      </c>
      <c r="R51" s="69">
        <f t="shared" si="3"/>
        <v>0.285</v>
      </c>
    </row>
    <row r="52" ht="135.75" customHeight="1">
      <c r="A52" s="57">
        <v>514800.00000000006</v>
      </c>
      <c r="B52" s="58" t="str">
        <f t="shared" si="1"/>
        <v>가격 비교하기</v>
      </c>
      <c r="C52" s="70"/>
      <c r="D52" s="70"/>
      <c r="E52" s="61">
        <f t="shared" si="4"/>
        <v>0</v>
      </c>
      <c r="F52" s="75"/>
      <c r="G52" s="63" t="s">
        <v>204</v>
      </c>
      <c r="H52" s="71" t="s">
        <v>250</v>
      </c>
      <c r="I52" s="65">
        <v>4.0</v>
      </c>
      <c r="J52" s="71" t="s">
        <v>251</v>
      </c>
      <c r="K52" s="71" t="s">
        <v>252</v>
      </c>
      <c r="L52" s="71" t="s">
        <v>253</v>
      </c>
      <c r="M52" s="71" t="s">
        <v>254</v>
      </c>
      <c r="N52" s="72">
        <v>40.0</v>
      </c>
      <c r="O52" s="72">
        <v>4.0</v>
      </c>
      <c r="P52" s="74">
        <v>450.0</v>
      </c>
      <c r="Q52" s="68">
        <f t="shared" si="2"/>
        <v>720000</v>
      </c>
      <c r="R52" s="69">
        <f t="shared" si="3"/>
        <v>0.285</v>
      </c>
    </row>
    <row r="53" ht="135.75" customHeight="1">
      <c r="A53" s="57">
        <v>514800.00000000006</v>
      </c>
      <c r="B53" s="58" t="str">
        <f t="shared" si="1"/>
        <v>가격 비교하기</v>
      </c>
      <c r="C53" s="70"/>
      <c r="D53" s="70"/>
      <c r="E53" s="61">
        <f t="shared" si="4"/>
        <v>0</v>
      </c>
      <c r="F53" s="75"/>
      <c r="G53" s="63" t="s">
        <v>204</v>
      </c>
      <c r="H53" s="71" t="s">
        <v>255</v>
      </c>
      <c r="I53" s="65">
        <v>4.0</v>
      </c>
      <c r="J53" s="71" t="s">
        <v>256</v>
      </c>
      <c r="K53" s="71" t="s">
        <v>257</v>
      </c>
      <c r="L53" s="71" t="s">
        <v>258</v>
      </c>
      <c r="M53" s="71" t="s">
        <v>259</v>
      </c>
      <c r="N53" s="72">
        <v>41.0</v>
      </c>
      <c r="O53" s="72">
        <v>4.0</v>
      </c>
      <c r="P53" s="74">
        <v>450.0</v>
      </c>
      <c r="Q53" s="68">
        <f t="shared" si="2"/>
        <v>720000</v>
      </c>
      <c r="R53" s="69">
        <f t="shared" si="3"/>
        <v>0.285</v>
      </c>
    </row>
    <row r="54" ht="135.75" customHeight="1">
      <c r="A54" s="57">
        <v>617760.0</v>
      </c>
      <c r="B54" s="58" t="str">
        <f t="shared" si="1"/>
        <v>가격 비교하기</v>
      </c>
      <c r="C54" s="70"/>
      <c r="D54" s="70"/>
      <c r="E54" s="61">
        <f t="shared" si="4"/>
        <v>0</v>
      </c>
      <c r="F54" s="62"/>
      <c r="G54" s="73" t="s">
        <v>260</v>
      </c>
      <c r="H54" s="64" t="s">
        <v>261</v>
      </c>
      <c r="I54" s="65">
        <v>5.0</v>
      </c>
      <c r="J54" s="64" t="s">
        <v>262</v>
      </c>
      <c r="K54" s="64" t="s">
        <v>263</v>
      </c>
      <c r="L54" s="64" t="s">
        <v>264</v>
      </c>
      <c r="M54" s="64" t="s">
        <v>265</v>
      </c>
      <c r="N54" s="66">
        <v>35.0</v>
      </c>
      <c r="O54" s="66">
        <v>2.0</v>
      </c>
      <c r="P54" s="74">
        <v>540.0</v>
      </c>
      <c r="Q54" s="68">
        <f t="shared" si="2"/>
        <v>864000</v>
      </c>
      <c r="R54" s="69">
        <f t="shared" si="3"/>
        <v>0.285</v>
      </c>
    </row>
    <row r="55" ht="135.75" customHeight="1">
      <c r="A55" s="57">
        <v>617760.0</v>
      </c>
      <c r="B55" s="58" t="str">
        <f t="shared" si="1"/>
        <v>가격 비교하기</v>
      </c>
      <c r="C55" s="70"/>
      <c r="D55" s="70"/>
      <c r="E55" s="61">
        <f t="shared" si="4"/>
        <v>0</v>
      </c>
      <c r="F55" s="62"/>
      <c r="G55" s="73" t="s">
        <v>260</v>
      </c>
      <c r="H55" s="71" t="s">
        <v>266</v>
      </c>
      <c r="I55" s="65">
        <v>5.0</v>
      </c>
      <c r="J55" s="71" t="s">
        <v>267</v>
      </c>
      <c r="K55" s="71" t="s">
        <v>268</v>
      </c>
      <c r="L55" s="71" t="s">
        <v>269</v>
      </c>
      <c r="M55" s="71" t="s">
        <v>270</v>
      </c>
      <c r="N55" s="72">
        <v>36.0</v>
      </c>
      <c r="O55" s="72">
        <v>5.0</v>
      </c>
      <c r="P55" s="74">
        <v>540.0</v>
      </c>
      <c r="Q55" s="68">
        <f t="shared" si="2"/>
        <v>864000</v>
      </c>
      <c r="R55" s="69">
        <f t="shared" si="3"/>
        <v>0.285</v>
      </c>
    </row>
    <row r="56" ht="135.75" customHeight="1">
      <c r="A56" s="57">
        <v>617760.0</v>
      </c>
      <c r="B56" s="58" t="str">
        <f t="shared" si="1"/>
        <v>가격 비교하기</v>
      </c>
      <c r="C56" s="70"/>
      <c r="D56" s="70"/>
      <c r="E56" s="61">
        <f t="shared" si="4"/>
        <v>0</v>
      </c>
      <c r="F56" s="62"/>
      <c r="G56" s="73" t="s">
        <v>260</v>
      </c>
      <c r="H56" s="64" t="s">
        <v>271</v>
      </c>
      <c r="I56" s="65">
        <v>5.0</v>
      </c>
      <c r="J56" s="64" t="s">
        <v>272</v>
      </c>
      <c r="K56" s="64" t="s">
        <v>273</v>
      </c>
      <c r="L56" s="64" t="s">
        <v>274</v>
      </c>
      <c r="M56" s="64" t="s">
        <v>275</v>
      </c>
      <c r="N56" s="66">
        <v>36.0</v>
      </c>
      <c r="O56" s="66">
        <v>4.0</v>
      </c>
      <c r="P56" s="74">
        <v>540.0</v>
      </c>
      <c r="Q56" s="68">
        <f t="shared" si="2"/>
        <v>864000</v>
      </c>
      <c r="R56" s="69">
        <f t="shared" si="3"/>
        <v>0.285</v>
      </c>
    </row>
    <row r="57" ht="135.75" customHeight="1">
      <c r="A57" s="57">
        <v>617760.0</v>
      </c>
      <c r="B57" s="58" t="str">
        <f t="shared" si="1"/>
        <v>가격 비교하기</v>
      </c>
      <c r="C57" s="70"/>
      <c r="D57" s="70"/>
      <c r="E57" s="61">
        <f t="shared" si="4"/>
        <v>0</v>
      </c>
      <c r="F57" s="62"/>
      <c r="G57" s="73" t="s">
        <v>260</v>
      </c>
      <c r="H57" s="71" t="s">
        <v>276</v>
      </c>
      <c r="I57" s="65">
        <v>5.0</v>
      </c>
      <c r="J57" s="71" t="s">
        <v>277</v>
      </c>
      <c r="K57" s="71" t="s">
        <v>278</v>
      </c>
      <c r="L57" s="71" t="s">
        <v>279</v>
      </c>
      <c r="M57" s="71" t="s">
        <v>280</v>
      </c>
      <c r="N57" s="72">
        <v>37.0</v>
      </c>
      <c r="O57" s="72">
        <v>13.0</v>
      </c>
      <c r="P57" s="74">
        <v>540.0</v>
      </c>
      <c r="Q57" s="68">
        <f t="shared" si="2"/>
        <v>864000</v>
      </c>
      <c r="R57" s="69">
        <f t="shared" si="3"/>
        <v>0.285</v>
      </c>
    </row>
    <row r="58" ht="135.75" customHeight="1">
      <c r="A58" s="57">
        <v>617760.0</v>
      </c>
      <c r="B58" s="58" t="str">
        <f t="shared" si="1"/>
        <v>가격 비교하기</v>
      </c>
      <c r="C58" s="70"/>
      <c r="D58" s="70"/>
      <c r="E58" s="61">
        <f t="shared" si="4"/>
        <v>0</v>
      </c>
      <c r="F58" s="62"/>
      <c r="G58" s="73" t="s">
        <v>260</v>
      </c>
      <c r="H58" s="64" t="s">
        <v>281</v>
      </c>
      <c r="I58" s="65">
        <v>5.0</v>
      </c>
      <c r="J58" s="64" t="s">
        <v>282</v>
      </c>
      <c r="K58" s="64" t="s">
        <v>283</v>
      </c>
      <c r="L58" s="64" t="s">
        <v>284</v>
      </c>
      <c r="M58" s="64" t="s">
        <v>285</v>
      </c>
      <c r="N58" s="66">
        <v>37.0</v>
      </c>
      <c r="O58" s="66">
        <v>7.0</v>
      </c>
      <c r="P58" s="74">
        <v>540.0</v>
      </c>
      <c r="Q58" s="68">
        <f t="shared" si="2"/>
        <v>864000</v>
      </c>
      <c r="R58" s="69">
        <f t="shared" si="3"/>
        <v>0.285</v>
      </c>
    </row>
    <row r="59" ht="135.75" customHeight="1">
      <c r="A59" s="57">
        <v>617760.0</v>
      </c>
      <c r="B59" s="58" t="str">
        <f t="shared" si="1"/>
        <v>가격 비교하기</v>
      </c>
      <c r="C59" s="70"/>
      <c r="D59" s="70"/>
      <c r="E59" s="61">
        <f t="shared" si="4"/>
        <v>0</v>
      </c>
      <c r="F59" s="62"/>
      <c r="G59" s="73" t="s">
        <v>260</v>
      </c>
      <c r="H59" s="71" t="s">
        <v>286</v>
      </c>
      <c r="I59" s="65">
        <v>5.0</v>
      </c>
      <c r="J59" s="71" t="s">
        <v>287</v>
      </c>
      <c r="K59" s="71" t="s">
        <v>288</v>
      </c>
      <c r="L59" s="71" t="s">
        <v>289</v>
      </c>
      <c r="M59" s="71" t="s">
        <v>290</v>
      </c>
      <c r="N59" s="72">
        <v>38.0</v>
      </c>
      <c r="O59" s="72">
        <v>3.0</v>
      </c>
      <c r="P59" s="74">
        <v>540.0</v>
      </c>
      <c r="Q59" s="68">
        <f t="shared" si="2"/>
        <v>864000</v>
      </c>
      <c r="R59" s="69">
        <f t="shared" si="3"/>
        <v>0.285</v>
      </c>
    </row>
    <row r="60" ht="135.75" customHeight="1">
      <c r="A60" s="57">
        <v>617760.0</v>
      </c>
      <c r="B60" s="58" t="str">
        <f t="shared" si="1"/>
        <v>가격 비교하기</v>
      </c>
      <c r="C60" s="70"/>
      <c r="D60" s="70"/>
      <c r="E60" s="61">
        <f t="shared" si="4"/>
        <v>0</v>
      </c>
      <c r="F60" s="62"/>
      <c r="G60" s="73" t="s">
        <v>260</v>
      </c>
      <c r="H60" s="64" t="s">
        <v>291</v>
      </c>
      <c r="I60" s="65">
        <v>5.0</v>
      </c>
      <c r="J60" s="64" t="s">
        <v>292</v>
      </c>
      <c r="K60" s="64" t="s">
        <v>293</v>
      </c>
      <c r="L60" s="64" t="s">
        <v>294</v>
      </c>
      <c r="M60" s="64" t="s">
        <v>295</v>
      </c>
      <c r="N60" s="66">
        <v>38.0</v>
      </c>
      <c r="O60" s="66">
        <v>2.0</v>
      </c>
      <c r="P60" s="74">
        <v>540.0</v>
      </c>
      <c r="Q60" s="68">
        <f t="shared" si="2"/>
        <v>864000</v>
      </c>
      <c r="R60" s="69">
        <f t="shared" si="3"/>
        <v>0.285</v>
      </c>
    </row>
    <row r="61" ht="135.75" customHeight="1">
      <c r="A61" s="57">
        <v>617760.0</v>
      </c>
      <c r="B61" s="58" t="str">
        <f t="shared" si="1"/>
        <v>가격 비교하기</v>
      </c>
      <c r="C61" s="70"/>
      <c r="D61" s="70"/>
      <c r="E61" s="61">
        <f t="shared" si="4"/>
        <v>0</v>
      </c>
      <c r="F61" s="62"/>
      <c r="G61" s="73" t="s">
        <v>260</v>
      </c>
      <c r="H61" s="71" t="s">
        <v>296</v>
      </c>
      <c r="I61" s="65">
        <v>5.0</v>
      </c>
      <c r="J61" s="71" t="s">
        <v>297</v>
      </c>
      <c r="K61" s="71" t="s">
        <v>298</v>
      </c>
      <c r="L61" s="71" t="s">
        <v>299</v>
      </c>
      <c r="M61" s="71" t="s">
        <v>300</v>
      </c>
      <c r="N61" s="72">
        <v>39.0</v>
      </c>
      <c r="O61" s="72">
        <v>5.0</v>
      </c>
      <c r="P61" s="74">
        <v>540.0</v>
      </c>
      <c r="Q61" s="68">
        <f t="shared" si="2"/>
        <v>864000</v>
      </c>
      <c r="R61" s="69">
        <f t="shared" si="3"/>
        <v>0.285</v>
      </c>
    </row>
    <row r="62" ht="135.75" customHeight="1">
      <c r="A62" s="57">
        <v>617760.0</v>
      </c>
      <c r="B62" s="58" t="str">
        <f t="shared" si="1"/>
        <v>가격 비교하기</v>
      </c>
      <c r="C62" s="70"/>
      <c r="D62" s="70"/>
      <c r="E62" s="61">
        <f t="shared" si="4"/>
        <v>0</v>
      </c>
      <c r="F62" s="62"/>
      <c r="G62" s="73" t="s">
        <v>260</v>
      </c>
      <c r="H62" s="64" t="s">
        <v>301</v>
      </c>
      <c r="I62" s="65">
        <v>5.0</v>
      </c>
      <c r="J62" s="64" t="s">
        <v>302</v>
      </c>
      <c r="K62" s="64" t="s">
        <v>303</v>
      </c>
      <c r="L62" s="64" t="s">
        <v>304</v>
      </c>
      <c r="M62" s="64" t="s">
        <v>305</v>
      </c>
      <c r="N62" s="66">
        <v>39.0</v>
      </c>
      <c r="O62" s="66">
        <v>8.0</v>
      </c>
      <c r="P62" s="74">
        <v>540.0</v>
      </c>
      <c r="Q62" s="68">
        <f t="shared" si="2"/>
        <v>864000</v>
      </c>
      <c r="R62" s="69">
        <f t="shared" si="3"/>
        <v>0.285</v>
      </c>
    </row>
    <row r="63" ht="135.75" customHeight="1">
      <c r="A63" s="57">
        <v>617760.0</v>
      </c>
      <c r="B63" s="58" t="str">
        <f t="shared" si="1"/>
        <v>가격 비교하기</v>
      </c>
      <c r="C63" s="70"/>
      <c r="D63" s="70"/>
      <c r="E63" s="61">
        <f t="shared" si="4"/>
        <v>0</v>
      </c>
      <c r="F63" s="62"/>
      <c r="G63" s="73" t="s">
        <v>260</v>
      </c>
      <c r="H63" s="71" t="s">
        <v>306</v>
      </c>
      <c r="I63" s="65">
        <v>5.0</v>
      </c>
      <c r="J63" s="71" t="s">
        <v>307</v>
      </c>
      <c r="K63" s="71" t="s">
        <v>308</v>
      </c>
      <c r="L63" s="71" t="s">
        <v>309</v>
      </c>
      <c r="M63" s="71" t="s">
        <v>310</v>
      </c>
      <c r="N63" s="72">
        <v>40.0</v>
      </c>
      <c r="O63" s="72">
        <v>3.0</v>
      </c>
      <c r="P63" s="74">
        <v>540.0</v>
      </c>
      <c r="Q63" s="68">
        <f t="shared" si="2"/>
        <v>864000</v>
      </c>
      <c r="R63" s="69">
        <f t="shared" si="3"/>
        <v>0.285</v>
      </c>
    </row>
    <row r="64" ht="135.75" customHeight="1">
      <c r="A64" s="57">
        <v>617760.0</v>
      </c>
      <c r="B64" s="58" t="str">
        <f t="shared" si="1"/>
        <v>가격 비교하기</v>
      </c>
      <c r="C64" s="70"/>
      <c r="D64" s="70"/>
      <c r="E64" s="61">
        <f t="shared" si="4"/>
        <v>0</v>
      </c>
      <c r="F64" s="62"/>
      <c r="G64" s="73" t="s">
        <v>260</v>
      </c>
      <c r="H64" s="64" t="s">
        <v>311</v>
      </c>
      <c r="I64" s="65">
        <v>5.0</v>
      </c>
      <c r="J64" s="64" t="s">
        <v>312</v>
      </c>
      <c r="K64" s="64" t="s">
        <v>313</v>
      </c>
      <c r="L64" s="64" t="s">
        <v>314</v>
      </c>
      <c r="M64" s="64" t="s">
        <v>315</v>
      </c>
      <c r="N64" s="66">
        <v>40.0</v>
      </c>
      <c r="O64" s="66">
        <v>7.0</v>
      </c>
      <c r="P64" s="74">
        <v>540.0</v>
      </c>
      <c r="Q64" s="68">
        <f t="shared" si="2"/>
        <v>864000</v>
      </c>
      <c r="R64" s="69">
        <f t="shared" si="3"/>
        <v>0.285</v>
      </c>
    </row>
    <row r="65" ht="135.75" customHeight="1">
      <c r="A65" s="57">
        <v>617760.0</v>
      </c>
      <c r="B65" s="58" t="str">
        <f t="shared" si="1"/>
        <v>가격 비교하기</v>
      </c>
      <c r="C65" s="70"/>
      <c r="D65" s="70"/>
      <c r="E65" s="61">
        <f t="shared" si="4"/>
        <v>0</v>
      </c>
      <c r="F65" s="62"/>
      <c r="G65" s="73" t="s">
        <v>260</v>
      </c>
      <c r="H65" s="71" t="s">
        <v>316</v>
      </c>
      <c r="I65" s="65">
        <v>5.0</v>
      </c>
      <c r="J65" s="71" t="s">
        <v>317</v>
      </c>
      <c r="K65" s="71" t="s">
        <v>318</v>
      </c>
      <c r="L65" s="71" t="s">
        <v>319</v>
      </c>
      <c r="M65" s="71" t="s">
        <v>320</v>
      </c>
      <c r="N65" s="72">
        <v>41.0</v>
      </c>
      <c r="O65" s="72">
        <v>3.0</v>
      </c>
      <c r="P65" s="74">
        <v>540.0</v>
      </c>
      <c r="Q65" s="68">
        <f t="shared" si="2"/>
        <v>864000</v>
      </c>
      <c r="R65" s="69">
        <f t="shared" si="3"/>
        <v>0.285</v>
      </c>
    </row>
    <row r="66" ht="135.75" customHeight="1">
      <c r="A66" s="57">
        <v>674960.0</v>
      </c>
      <c r="B66" s="58" t="str">
        <f t="shared" si="1"/>
        <v>가격 비교하기</v>
      </c>
      <c r="C66" s="70"/>
      <c r="D66" s="70"/>
      <c r="E66" s="61">
        <f t="shared" si="4"/>
        <v>0</v>
      </c>
      <c r="F66" s="75"/>
      <c r="G66" s="63" t="s">
        <v>321</v>
      </c>
      <c r="H66" s="71" t="s">
        <v>322</v>
      </c>
      <c r="I66" s="65">
        <v>6.0</v>
      </c>
      <c r="J66" s="71" t="s">
        <v>323</v>
      </c>
      <c r="K66" s="71" t="s">
        <v>324</v>
      </c>
      <c r="L66" s="71" t="s">
        <v>325</v>
      </c>
      <c r="M66" s="71" t="s">
        <v>326</v>
      </c>
      <c r="N66" s="72">
        <v>35.0</v>
      </c>
      <c r="O66" s="72">
        <v>3.0</v>
      </c>
      <c r="P66" s="74">
        <v>590.0</v>
      </c>
      <c r="Q66" s="68">
        <f t="shared" si="2"/>
        <v>944000</v>
      </c>
      <c r="R66" s="69">
        <f t="shared" si="3"/>
        <v>0.285</v>
      </c>
    </row>
    <row r="67" ht="135.75" customHeight="1">
      <c r="A67" s="57">
        <v>674960.0</v>
      </c>
      <c r="B67" s="58" t="str">
        <f t="shared" si="1"/>
        <v>가격 비교하기</v>
      </c>
      <c r="C67" s="70"/>
      <c r="D67" s="70"/>
      <c r="E67" s="61">
        <f t="shared" si="4"/>
        <v>0</v>
      </c>
      <c r="F67" s="75"/>
      <c r="G67" s="63" t="s">
        <v>321</v>
      </c>
      <c r="H67" s="64" t="s">
        <v>327</v>
      </c>
      <c r="I67" s="65">
        <v>6.0</v>
      </c>
      <c r="J67" s="64" t="s">
        <v>328</v>
      </c>
      <c r="K67" s="64" t="s">
        <v>329</v>
      </c>
      <c r="L67" s="64" t="s">
        <v>330</v>
      </c>
      <c r="M67" s="64" t="s">
        <v>331</v>
      </c>
      <c r="N67" s="66">
        <v>36.0</v>
      </c>
      <c r="O67" s="66">
        <v>2.0</v>
      </c>
      <c r="P67" s="74">
        <v>590.0</v>
      </c>
      <c r="Q67" s="68">
        <f t="shared" si="2"/>
        <v>944000</v>
      </c>
      <c r="R67" s="69">
        <f t="shared" si="3"/>
        <v>0.285</v>
      </c>
    </row>
    <row r="68" ht="135.75" customHeight="1">
      <c r="A68" s="57">
        <v>674960.0</v>
      </c>
      <c r="B68" s="58" t="str">
        <f t="shared" si="1"/>
        <v>가격 비교하기</v>
      </c>
      <c r="C68" s="70"/>
      <c r="D68" s="70"/>
      <c r="E68" s="61">
        <f t="shared" si="4"/>
        <v>0</v>
      </c>
      <c r="F68" s="75"/>
      <c r="G68" s="63" t="s">
        <v>321</v>
      </c>
      <c r="H68" s="71" t="s">
        <v>332</v>
      </c>
      <c r="I68" s="65">
        <v>6.0</v>
      </c>
      <c r="J68" s="71" t="s">
        <v>333</v>
      </c>
      <c r="K68" s="71" t="s">
        <v>334</v>
      </c>
      <c r="L68" s="71" t="s">
        <v>335</v>
      </c>
      <c r="M68" s="71" t="s">
        <v>336</v>
      </c>
      <c r="N68" s="72">
        <v>36.0</v>
      </c>
      <c r="O68" s="72">
        <v>5.0</v>
      </c>
      <c r="P68" s="74">
        <v>590.0</v>
      </c>
      <c r="Q68" s="68">
        <f t="shared" si="2"/>
        <v>944000</v>
      </c>
      <c r="R68" s="69">
        <f t="shared" si="3"/>
        <v>0.285</v>
      </c>
    </row>
    <row r="69" ht="135.75" customHeight="1">
      <c r="A69" s="57">
        <v>674960.0</v>
      </c>
      <c r="B69" s="58" t="str">
        <f t="shared" si="1"/>
        <v>가격 비교하기</v>
      </c>
      <c r="C69" s="70"/>
      <c r="D69" s="70"/>
      <c r="E69" s="61">
        <f t="shared" si="4"/>
        <v>0</v>
      </c>
      <c r="F69" s="75"/>
      <c r="G69" s="63" t="s">
        <v>321</v>
      </c>
      <c r="H69" s="64" t="s">
        <v>337</v>
      </c>
      <c r="I69" s="65">
        <v>6.0</v>
      </c>
      <c r="J69" s="64" t="s">
        <v>338</v>
      </c>
      <c r="K69" s="64" t="s">
        <v>339</v>
      </c>
      <c r="L69" s="64" t="s">
        <v>340</v>
      </c>
      <c r="M69" s="64" t="s">
        <v>341</v>
      </c>
      <c r="N69" s="66">
        <v>37.0</v>
      </c>
      <c r="O69" s="66">
        <v>4.0</v>
      </c>
      <c r="P69" s="74">
        <v>590.0</v>
      </c>
      <c r="Q69" s="68">
        <f t="shared" si="2"/>
        <v>944000</v>
      </c>
      <c r="R69" s="69">
        <f t="shared" si="3"/>
        <v>0.285</v>
      </c>
    </row>
    <row r="70" ht="135.75" customHeight="1">
      <c r="A70" s="57">
        <v>674960.0</v>
      </c>
      <c r="B70" s="58" t="str">
        <f t="shared" si="1"/>
        <v>가격 비교하기</v>
      </c>
      <c r="C70" s="70"/>
      <c r="D70" s="70"/>
      <c r="E70" s="61">
        <f t="shared" si="4"/>
        <v>0</v>
      </c>
      <c r="F70" s="75"/>
      <c r="G70" s="63" t="s">
        <v>321</v>
      </c>
      <c r="H70" s="71" t="s">
        <v>342</v>
      </c>
      <c r="I70" s="65">
        <v>6.0</v>
      </c>
      <c r="J70" s="71" t="s">
        <v>343</v>
      </c>
      <c r="K70" s="71" t="s">
        <v>344</v>
      </c>
      <c r="L70" s="71" t="s">
        <v>345</v>
      </c>
      <c r="M70" s="71" t="s">
        <v>346</v>
      </c>
      <c r="N70" s="72">
        <v>37.0</v>
      </c>
      <c r="O70" s="72">
        <v>9.0</v>
      </c>
      <c r="P70" s="74">
        <v>590.0</v>
      </c>
      <c r="Q70" s="68">
        <f t="shared" si="2"/>
        <v>944000</v>
      </c>
      <c r="R70" s="69">
        <f t="shared" si="3"/>
        <v>0.285</v>
      </c>
    </row>
    <row r="71" ht="135.75" customHeight="1">
      <c r="A71" s="57">
        <v>674960.0</v>
      </c>
      <c r="B71" s="58" t="str">
        <f t="shared" si="1"/>
        <v>가격 비교하기</v>
      </c>
      <c r="C71" s="70"/>
      <c r="D71" s="70"/>
      <c r="E71" s="61">
        <f t="shared" si="4"/>
        <v>0</v>
      </c>
      <c r="F71" s="75"/>
      <c r="G71" s="63" t="s">
        <v>321</v>
      </c>
      <c r="H71" s="64" t="s">
        <v>347</v>
      </c>
      <c r="I71" s="65">
        <v>6.0</v>
      </c>
      <c r="J71" s="64" t="s">
        <v>348</v>
      </c>
      <c r="K71" s="64" t="s">
        <v>349</v>
      </c>
      <c r="L71" s="64" t="s">
        <v>350</v>
      </c>
      <c r="M71" s="64" t="s">
        <v>351</v>
      </c>
      <c r="N71" s="66">
        <v>38.0</v>
      </c>
      <c r="O71" s="66">
        <v>9.0</v>
      </c>
      <c r="P71" s="74">
        <v>590.0</v>
      </c>
      <c r="Q71" s="68">
        <f t="shared" si="2"/>
        <v>944000</v>
      </c>
      <c r="R71" s="69">
        <f t="shared" si="3"/>
        <v>0.285</v>
      </c>
    </row>
    <row r="72" ht="135.75" customHeight="1">
      <c r="A72" s="57">
        <v>674960.0</v>
      </c>
      <c r="B72" s="58" t="str">
        <f t="shared" si="1"/>
        <v>가격 비교하기</v>
      </c>
      <c r="C72" s="70"/>
      <c r="D72" s="70"/>
      <c r="E72" s="61">
        <f t="shared" si="4"/>
        <v>0</v>
      </c>
      <c r="F72" s="75"/>
      <c r="G72" s="63" t="s">
        <v>321</v>
      </c>
      <c r="H72" s="71" t="s">
        <v>352</v>
      </c>
      <c r="I72" s="65">
        <v>6.0</v>
      </c>
      <c r="J72" s="71" t="s">
        <v>353</v>
      </c>
      <c r="K72" s="71" t="s">
        <v>354</v>
      </c>
      <c r="L72" s="71" t="s">
        <v>355</v>
      </c>
      <c r="M72" s="71" t="s">
        <v>356</v>
      </c>
      <c r="N72" s="72">
        <v>38.0</v>
      </c>
      <c r="O72" s="72">
        <v>7.0</v>
      </c>
      <c r="P72" s="74">
        <v>590.0</v>
      </c>
      <c r="Q72" s="68">
        <f t="shared" si="2"/>
        <v>944000</v>
      </c>
      <c r="R72" s="69">
        <f t="shared" si="3"/>
        <v>0.285</v>
      </c>
    </row>
    <row r="73" ht="135.75" customHeight="1">
      <c r="A73" s="57">
        <v>674960.0</v>
      </c>
      <c r="B73" s="58" t="str">
        <f t="shared" si="1"/>
        <v>가격 비교하기</v>
      </c>
      <c r="C73" s="70"/>
      <c r="D73" s="70"/>
      <c r="E73" s="61">
        <f t="shared" si="4"/>
        <v>0</v>
      </c>
      <c r="F73" s="75"/>
      <c r="G73" s="63" t="s">
        <v>321</v>
      </c>
      <c r="H73" s="64" t="s">
        <v>357</v>
      </c>
      <c r="I73" s="65">
        <v>6.0</v>
      </c>
      <c r="J73" s="64" t="s">
        <v>358</v>
      </c>
      <c r="K73" s="64" t="s">
        <v>359</v>
      </c>
      <c r="L73" s="64" t="s">
        <v>360</v>
      </c>
      <c r="M73" s="64" t="s">
        <v>361</v>
      </c>
      <c r="N73" s="66">
        <v>39.0</v>
      </c>
      <c r="O73" s="66">
        <v>6.0</v>
      </c>
      <c r="P73" s="74">
        <v>590.0</v>
      </c>
      <c r="Q73" s="68">
        <f t="shared" si="2"/>
        <v>944000</v>
      </c>
      <c r="R73" s="69">
        <f t="shared" si="3"/>
        <v>0.285</v>
      </c>
    </row>
    <row r="74" ht="135.75" customHeight="1">
      <c r="A74" s="57">
        <v>674960.0</v>
      </c>
      <c r="B74" s="58" t="str">
        <f t="shared" si="1"/>
        <v>가격 비교하기</v>
      </c>
      <c r="C74" s="70"/>
      <c r="D74" s="70"/>
      <c r="E74" s="61">
        <f t="shared" si="4"/>
        <v>0</v>
      </c>
      <c r="F74" s="75"/>
      <c r="G74" s="63" t="s">
        <v>321</v>
      </c>
      <c r="H74" s="71" t="s">
        <v>362</v>
      </c>
      <c r="I74" s="65">
        <v>6.0</v>
      </c>
      <c r="J74" s="71" t="s">
        <v>363</v>
      </c>
      <c r="K74" s="71" t="s">
        <v>364</v>
      </c>
      <c r="L74" s="71" t="s">
        <v>365</v>
      </c>
      <c r="M74" s="71" t="s">
        <v>366</v>
      </c>
      <c r="N74" s="72">
        <v>39.0</v>
      </c>
      <c r="O74" s="72">
        <v>10.0</v>
      </c>
      <c r="P74" s="74">
        <v>590.0</v>
      </c>
      <c r="Q74" s="68">
        <f t="shared" si="2"/>
        <v>944000</v>
      </c>
      <c r="R74" s="69">
        <f t="shared" si="3"/>
        <v>0.285</v>
      </c>
    </row>
    <row r="75" ht="135.75" customHeight="1">
      <c r="A75" s="57">
        <v>674960.0</v>
      </c>
      <c r="B75" s="58" t="str">
        <f t="shared" si="1"/>
        <v>가격 비교하기</v>
      </c>
      <c r="C75" s="70"/>
      <c r="D75" s="70"/>
      <c r="E75" s="61">
        <f t="shared" si="4"/>
        <v>0</v>
      </c>
      <c r="F75" s="75"/>
      <c r="G75" s="63" t="s">
        <v>321</v>
      </c>
      <c r="H75" s="64" t="s">
        <v>367</v>
      </c>
      <c r="I75" s="65">
        <v>6.0</v>
      </c>
      <c r="J75" s="64" t="s">
        <v>368</v>
      </c>
      <c r="K75" s="64" t="s">
        <v>369</v>
      </c>
      <c r="L75" s="64" t="s">
        <v>370</v>
      </c>
      <c r="M75" s="64" t="s">
        <v>371</v>
      </c>
      <c r="N75" s="66">
        <v>40.0</v>
      </c>
      <c r="O75" s="66">
        <v>3.0</v>
      </c>
      <c r="P75" s="74">
        <v>590.0</v>
      </c>
      <c r="Q75" s="68">
        <f t="shared" si="2"/>
        <v>944000</v>
      </c>
      <c r="R75" s="69">
        <f t="shared" si="3"/>
        <v>0.285</v>
      </c>
    </row>
    <row r="76" ht="135.75" customHeight="1">
      <c r="A76" s="57">
        <v>674960.0</v>
      </c>
      <c r="B76" s="58" t="str">
        <f t="shared" si="1"/>
        <v>가격 비교하기</v>
      </c>
      <c r="C76" s="70"/>
      <c r="D76" s="70"/>
      <c r="E76" s="61">
        <f t="shared" si="4"/>
        <v>0</v>
      </c>
      <c r="F76" s="75"/>
      <c r="G76" s="63" t="s">
        <v>321</v>
      </c>
      <c r="H76" s="71" t="s">
        <v>372</v>
      </c>
      <c r="I76" s="65">
        <v>6.0</v>
      </c>
      <c r="J76" s="71" t="s">
        <v>373</v>
      </c>
      <c r="K76" s="71" t="s">
        <v>374</v>
      </c>
      <c r="L76" s="71" t="s">
        <v>375</v>
      </c>
      <c r="M76" s="71" t="s">
        <v>376</v>
      </c>
      <c r="N76" s="72">
        <v>40.0</v>
      </c>
      <c r="O76" s="72">
        <v>5.0</v>
      </c>
      <c r="P76" s="74">
        <v>590.0</v>
      </c>
      <c r="Q76" s="68">
        <f t="shared" si="2"/>
        <v>944000</v>
      </c>
      <c r="R76" s="69">
        <f t="shared" si="3"/>
        <v>0.285</v>
      </c>
    </row>
    <row r="77" ht="135.75" customHeight="1">
      <c r="A77" s="57">
        <v>674960.0</v>
      </c>
      <c r="B77" s="58" t="str">
        <f t="shared" si="1"/>
        <v>가격 비교하기</v>
      </c>
      <c r="C77" s="70"/>
      <c r="D77" s="70"/>
      <c r="E77" s="61">
        <f t="shared" si="4"/>
        <v>0</v>
      </c>
      <c r="F77" s="75"/>
      <c r="G77" s="63" t="s">
        <v>321</v>
      </c>
      <c r="H77" s="64" t="s">
        <v>377</v>
      </c>
      <c r="I77" s="65">
        <v>6.0</v>
      </c>
      <c r="J77" s="64" t="s">
        <v>378</v>
      </c>
      <c r="K77" s="64" t="s">
        <v>379</v>
      </c>
      <c r="L77" s="64" t="s">
        <v>380</v>
      </c>
      <c r="M77" s="64" t="s">
        <v>381</v>
      </c>
      <c r="N77" s="66">
        <v>41.0</v>
      </c>
      <c r="O77" s="66">
        <v>1.0</v>
      </c>
      <c r="P77" s="74">
        <v>590.0</v>
      </c>
      <c r="Q77" s="68">
        <f t="shared" si="2"/>
        <v>944000</v>
      </c>
      <c r="R77" s="69">
        <f t="shared" si="3"/>
        <v>0.285</v>
      </c>
    </row>
    <row r="78" ht="135.75" customHeight="1">
      <c r="A78" s="57">
        <v>674960.0</v>
      </c>
      <c r="B78" s="58" t="str">
        <f t="shared" si="1"/>
        <v>가격 비교하기</v>
      </c>
      <c r="C78" s="70"/>
      <c r="D78" s="70"/>
      <c r="E78" s="61">
        <f t="shared" si="4"/>
        <v>0</v>
      </c>
      <c r="F78" s="75"/>
      <c r="G78" s="63" t="s">
        <v>321</v>
      </c>
      <c r="H78" s="71" t="s">
        <v>382</v>
      </c>
      <c r="I78" s="65">
        <v>6.0</v>
      </c>
      <c r="J78" s="71" t="s">
        <v>383</v>
      </c>
      <c r="K78" s="71" t="s">
        <v>384</v>
      </c>
      <c r="L78" s="71" t="s">
        <v>385</v>
      </c>
      <c r="M78" s="71" t="s">
        <v>386</v>
      </c>
      <c r="N78" s="72">
        <v>41.0</v>
      </c>
      <c r="O78" s="72">
        <v>2.0</v>
      </c>
      <c r="P78" s="74">
        <v>590.0</v>
      </c>
      <c r="Q78" s="68">
        <f t="shared" si="2"/>
        <v>944000</v>
      </c>
      <c r="R78" s="69">
        <f t="shared" si="3"/>
        <v>0.285</v>
      </c>
    </row>
    <row r="79" ht="135.75" customHeight="1">
      <c r="A79" s="57">
        <v>514800.00000000006</v>
      </c>
      <c r="B79" s="58" t="str">
        <f t="shared" si="1"/>
        <v>가격 비교하기</v>
      </c>
      <c r="C79" s="70"/>
      <c r="D79" s="70"/>
      <c r="E79" s="61">
        <f t="shared" si="4"/>
        <v>0</v>
      </c>
      <c r="F79" s="62"/>
      <c r="G79" s="73" t="s">
        <v>387</v>
      </c>
      <c r="H79" s="64" t="s">
        <v>388</v>
      </c>
      <c r="I79" s="65">
        <v>7.0</v>
      </c>
      <c r="J79" s="64" t="s">
        <v>389</v>
      </c>
      <c r="K79" s="64" t="s">
        <v>390</v>
      </c>
      <c r="L79" s="64" t="s">
        <v>391</v>
      </c>
      <c r="M79" s="64" t="s">
        <v>392</v>
      </c>
      <c r="N79" s="66">
        <v>37.0</v>
      </c>
      <c r="O79" s="66">
        <v>28.0</v>
      </c>
      <c r="P79" s="74">
        <v>450.0</v>
      </c>
      <c r="Q79" s="68">
        <f t="shared" si="2"/>
        <v>720000</v>
      </c>
      <c r="R79" s="69">
        <f t="shared" si="3"/>
        <v>0.285</v>
      </c>
    </row>
    <row r="80" ht="135.75" customHeight="1">
      <c r="A80" s="57">
        <v>514800.00000000006</v>
      </c>
      <c r="B80" s="58" t="str">
        <f t="shared" si="1"/>
        <v>가격 비교하기</v>
      </c>
      <c r="C80" s="70"/>
      <c r="D80" s="70"/>
      <c r="E80" s="61">
        <f t="shared" si="4"/>
        <v>0</v>
      </c>
      <c r="F80" s="62"/>
      <c r="G80" s="73" t="s">
        <v>387</v>
      </c>
      <c r="H80" s="71" t="s">
        <v>393</v>
      </c>
      <c r="I80" s="65">
        <v>7.0</v>
      </c>
      <c r="J80" s="71" t="s">
        <v>394</v>
      </c>
      <c r="K80" s="71" t="s">
        <v>395</v>
      </c>
      <c r="L80" s="71" t="s">
        <v>396</v>
      </c>
      <c r="M80" s="71" t="s">
        <v>397</v>
      </c>
      <c r="N80" s="72">
        <v>38.0</v>
      </c>
      <c r="O80" s="72">
        <v>9.0</v>
      </c>
      <c r="P80" s="74">
        <v>450.0</v>
      </c>
      <c r="Q80" s="68">
        <f t="shared" si="2"/>
        <v>720000</v>
      </c>
      <c r="R80" s="69">
        <f t="shared" si="3"/>
        <v>0.285</v>
      </c>
    </row>
    <row r="81" ht="135.75" customHeight="1">
      <c r="A81" s="57">
        <v>514800.00000000006</v>
      </c>
      <c r="B81" s="58" t="str">
        <f t="shared" si="1"/>
        <v>가격 비교하기</v>
      </c>
      <c r="C81" s="70"/>
      <c r="D81" s="70"/>
      <c r="E81" s="61">
        <f t="shared" si="4"/>
        <v>0</v>
      </c>
      <c r="F81" s="62"/>
      <c r="G81" s="73" t="s">
        <v>387</v>
      </c>
      <c r="H81" s="71" t="s">
        <v>398</v>
      </c>
      <c r="I81" s="65">
        <v>7.0</v>
      </c>
      <c r="J81" s="71" t="s">
        <v>399</v>
      </c>
      <c r="K81" s="71" t="s">
        <v>400</v>
      </c>
      <c r="L81" s="71" t="s">
        <v>401</v>
      </c>
      <c r="M81" s="71" t="s">
        <v>402</v>
      </c>
      <c r="N81" s="72">
        <v>40.0</v>
      </c>
      <c r="O81" s="72">
        <v>3.0</v>
      </c>
      <c r="P81" s="74">
        <v>450.0</v>
      </c>
      <c r="Q81" s="68">
        <f t="shared" si="2"/>
        <v>720000</v>
      </c>
      <c r="R81" s="69">
        <f t="shared" si="3"/>
        <v>0.285</v>
      </c>
    </row>
    <row r="82" ht="135.75" customHeight="1">
      <c r="A82" s="57">
        <v>514800.00000000006</v>
      </c>
      <c r="B82" s="58" t="str">
        <f t="shared" si="1"/>
        <v>가격 비교하기</v>
      </c>
      <c r="C82" s="70"/>
      <c r="D82" s="70"/>
      <c r="E82" s="61">
        <f t="shared" si="4"/>
        <v>0</v>
      </c>
      <c r="F82" s="62"/>
      <c r="G82" s="73" t="s">
        <v>387</v>
      </c>
      <c r="H82" s="64" t="s">
        <v>403</v>
      </c>
      <c r="I82" s="65">
        <v>7.0</v>
      </c>
      <c r="J82" s="64" t="s">
        <v>404</v>
      </c>
      <c r="K82" s="64" t="s">
        <v>405</v>
      </c>
      <c r="L82" s="64" t="s">
        <v>406</v>
      </c>
      <c r="M82" s="64" t="s">
        <v>407</v>
      </c>
      <c r="N82" s="66">
        <v>40.0</v>
      </c>
      <c r="O82" s="66">
        <v>5.0</v>
      </c>
      <c r="P82" s="74">
        <v>450.0</v>
      </c>
      <c r="Q82" s="68">
        <f t="shared" si="2"/>
        <v>720000</v>
      </c>
      <c r="R82" s="69">
        <f t="shared" si="3"/>
        <v>0.285</v>
      </c>
    </row>
    <row r="83" ht="135.75" customHeight="1">
      <c r="A83" s="57">
        <v>514800.00000000006</v>
      </c>
      <c r="B83" s="58" t="str">
        <f t="shared" si="1"/>
        <v>가격 비교하기</v>
      </c>
      <c r="C83" s="70"/>
      <c r="D83" s="70"/>
      <c r="E83" s="61">
        <f t="shared" si="4"/>
        <v>0</v>
      </c>
      <c r="F83" s="62"/>
      <c r="G83" s="73" t="s">
        <v>387</v>
      </c>
      <c r="H83" s="71" t="s">
        <v>408</v>
      </c>
      <c r="I83" s="65">
        <v>7.0</v>
      </c>
      <c r="J83" s="71" t="s">
        <v>409</v>
      </c>
      <c r="K83" s="71" t="s">
        <v>410</v>
      </c>
      <c r="L83" s="71" t="s">
        <v>411</v>
      </c>
      <c r="M83" s="71" t="s">
        <v>412</v>
      </c>
      <c r="N83" s="72">
        <v>41.0</v>
      </c>
      <c r="O83" s="72">
        <v>3.0</v>
      </c>
      <c r="P83" s="74">
        <v>450.0</v>
      </c>
      <c r="Q83" s="68">
        <f t="shared" si="2"/>
        <v>720000</v>
      </c>
      <c r="R83" s="69">
        <f t="shared" si="3"/>
        <v>0.285</v>
      </c>
    </row>
    <row r="84" ht="135.75" customHeight="1">
      <c r="A84" s="57">
        <v>789360.0000000001</v>
      </c>
      <c r="B84" s="58" t="str">
        <f t="shared" si="1"/>
        <v>가격 비교하기</v>
      </c>
      <c r="C84" s="70"/>
      <c r="D84" s="70"/>
      <c r="E84" s="61">
        <f t="shared" si="4"/>
        <v>0</v>
      </c>
      <c r="F84" s="62"/>
      <c r="G84" s="63" t="s">
        <v>413</v>
      </c>
      <c r="H84" s="71" t="s">
        <v>414</v>
      </c>
      <c r="I84" s="65">
        <v>8.0</v>
      </c>
      <c r="J84" s="71" t="s">
        <v>415</v>
      </c>
      <c r="K84" s="71" t="s">
        <v>416</v>
      </c>
      <c r="L84" s="71" t="s">
        <v>417</v>
      </c>
      <c r="M84" s="71" t="s">
        <v>418</v>
      </c>
      <c r="N84" s="72">
        <v>35.0</v>
      </c>
      <c r="O84" s="72">
        <v>1.0</v>
      </c>
      <c r="P84" s="74">
        <v>690.0</v>
      </c>
      <c r="Q84" s="68">
        <f t="shared" si="2"/>
        <v>1104000</v>
      </c>
      <c r="R84" s="69">
        <f t="shared" si="3"/>
        <v>0.285</v>
      </c>
    </row>
    <row r="85" ht="135.75" customHeight="1">
      <c r="A85" s="57">
        <v>789360.0000000001</v>
      </c>
      <c r="B85" s="58" t="str">
        <f t="shared" si="1"/>
        <v>가격 비교하기</v>
      </c>
      <c r="C85" s="70"/>
      <c r="D85" s="70"/>
      <c r="E85" s="61">
        <f t="shared" si="4"/>
        <v>0</v>
      </c>
      <c r="F85" s="62"/>
      <c r="G85" s="63" t="s">
        <v>413</v>
      </c>
      <c r="H85" s="71" t="s">
        <v>419</v>
      </c>
      <c r="I85" s="65">
        <v>8.0</v>
      </c>
      <c r="J85" s="71" t="s">
        <v>420</v>
      </c>
      <c r="K85" s="71" t="s">
        <v>421</v>
      </c>
      <c r="L85" s="71" t="s">
        <v>422</v>
      </c>
      <c r="M85" s="71" t="s">
        <v>423</v>
      </c>
      <c r="N85" s="72">
        <v>36.0</v>
      </c>
      <c r="O85" s="72">
        <v>1.0</v>
      </c>
      <c r="P85" s="74">
        <v>690.0</v>
      </c>
      <c r="Q85" s="68">
        <f t="shared" si="2"/>
        <v>1104000</v>
      </c>
      <c r="R85" s="69">
        <f t="shared" si="3"/>
        <v>0.285</v>
      </c>
    </row>
    <row r="86" ht="135.75" customHeight="1">
      <c r="A86" s="57">
        <v>789360.0000000001</v>
      </c>
      <c r="B86" s="58" t="str">
        <f t="shared" si="1"/>
        <v>가격 비교하기</v>
      </c>
      <c r="C86" s="70"/>
      <c r="D86" s="70"/>
      <c r="E86" s="61">
        <f t="shared" si="4"/>
        <v>0</v>
      </c>
      <c r="F86" s="62"/>
      <c r="G86" s="63" t="s">
        <v>413</v>
      </c>
      <c r="H86" s="64" t="s">
        <v>424</v>
      </c>
      <c r="I86" s="65">
        <v>8.0</v>
      </c>
      <c r="J86" s="64" t="s">
        <v>425</v>
      </c>
      <c r="K86" s="64" t="s">
        <v>426</v>
      </c>
      <c r="L86" s="64" t="s">
        <v>427</v>
      </c>
      <c r="M86" s="64" t="s">
        <v>428</v>
      </c>
      <c r="N86" s="66">
        <v>37.0</v>
      </c>
      <c r="O86" s="66">
        <v>1.0</v>
      </c>
      <c r="P86" s="74">
        <v>690.0</v>
      </c>
      <c r="Q86" s="68">
        <f t="shared" si="2"/>
        <v>1104000</v>
      </c>
      <c r="R86" s="69">
        <f t="shared" si="3"/>
        <v>0.285</v>
      </c>
    </row>
    <row r="87" ht="135.75" customHeight="1">
      <c r="A87" s="57">
        <v>789360.0000000001</v>
      </c>
      <c r="B87" s="58" t="str">
        <f t="shared" si="1"/>
        <v>가격 비교하기</v>
      </c>
      <c r="C87" s="70"/>
      <c r="D87" s="70"/>
      <c r="E87" s="61">
        <f t="shared" si="4"/>
        <v>0</v>
      </c>
      <c r="F87" s="62"/>
      <c r="G87" s="63" t="s">
        <v>413</v>
      </c>
      <c r="H87" s="64" t="s">
        <v>429</v>
      </c>
      <c r="I87" s="65">
        <v>8.0</v>
      </c>
      <c r="J87" s="64" t="s">
        <v>430</v>
      </c>
      <c r="K87" s="64" t="s">
        <v>431</v>
      </c>
      <c r="L87" s="64" t="s">
        <v>432</v>
      </c>
      <c r="M87" s="64" t="s">
        <v>433</v>
      </c>
      <c r="N87" s="66">
        <v>37.0</v>
      </c>
      <c r="O87" s="66">
        <v>1.0</v>
      </c>
      <c r="P87" s="74">
        <v>690.0</v>
      </c>
      <c r="Q87" s="68">
        <f t="shared" si="2"/>
        <v>1104000</v>
      </c>
      <c r="R87" s="69">
        <f t="shared" si="3"/>
        <v>0.285</v>
      </c>
    </row>
    <row r="88" ht="135.75" customHeight="1">
      <c r="A88" s="57">
        <v>789360.0000000001</v>
      </c>
      <c r="B88" s="58" t="str">
        <f t="shared" si="1"/>
        <v>가격 비교하기</v>
      </c>
      <c r="C88" s="70"/>
      <c r="D88" s="70"/>
      <c r="E88" s="61">
        <f t="shared" si="4"/>
        <v>0</v>
      </c>
      <c r="F88" s="62"/>
      <c r="G88" s="63" t="s">
        <v>413</v>
      </c>
      <c r="H88" s="71" t="s">
        <v>434</v>
      </c>
      <c r="I88" s="65">
        <v>8.0</v>
      </c>
      <c r="J88" s="71" t="s">
        <v>435</v>
      </c>
      <c r="K88" s="71" t="s">
        <v>436</v>
      </c>
      <c r="L88" s="71" t="s">
        <v>437</v>
      </c>
      <c r="M88" s="71" t="s">
        <v>438</v>
      </c>
      <c r="N88" s="72">
        <v>38.0</v>
      </c>
      <c r="O88" s="72">
        <v>1.0</v>
      </c>
      <c r="P88" s="74">
        <v>690.0</v>
      </c>
      <c r="Q88" s="68">
        <f t="shared" si="2"/>
        <v>1104000</v>
      </c>
      <c r="R88" s="69">
        <f t="shared" si="3"/>
        <v>0.285</v>
      </c>
    </row>
    <row r="89" ht="135.75" customHeight="1">
      <c r="A89" s="57">
        <v>789360.0000000001</v>
      </c>
      <c r="B89" s="58" t="str">
        <f t="shared" si="1"/>
        <v>가격 비교하기</v>
      </c>
      <c r="C89" s="70"/>
      <c r="D89" s="70"/>
      <c r="E89" s="61">
        <f t="shared" si="4"/>
        <v>0</v>
      </c>
      <c r="F89" s="62"/>
      <c r="G89" s="63" t="s">
        <v>413</v>
      </c>
      <c r="H89" s="71" t="s">
        <v>439</v>
      </c>
      <c r="I89" s="65">
        <v>8.0</v>
      </c>
      <c r="J89" s="71" t="s">
        <v>440</v>
      </c>
      <c r="K89" s="71" t="s">
        <v>441</v>
      </c>
      <c r="L89" s="71" t="s">
        <v>442</v>
      </c>
      <c r="M89" s="71" t="s">
        <v>443</v>
      </c>
      <c r="N89" s="72">
        <v>38.0</v>
      </c>
      <c r="O89" s="72">
        <v>5.0</v>
      </c>
      <c r="P89" s="74">
        <v>690.0</v>
      </c>
      <c r="Q89" s="68">
        <f t="shared" si="2"/>
        <v>1104000</v>
      </c>
      <c r="R89" s="69">
        <f t="shared" si="3"/>
        <v>0.285</v>
      </c>
    </row>
    <row r="90" ht="135.75" customHeight="1">
      <c r="A90" s="57">
        <v>789360.0000000001</v>
      </c>
      <c r="B90" s="58" t="str">
        <f t="shared" si="1"/>
        <v>가격 비교하기</v>
      </c>
      <c r="C90" s="70"/>
      <c r="D90" s="70"/>
      <c r="E90" s="61">
        <f t="shared" si="4"/>
        <v>0</v>
      </c>
      <c r="F90" s="62"/>
      <c r="G90" s="63" t="s">
        <v>413</v>
      </c>
      <c r="H90" s="64" t="s">
        <v>444</v>
      </c>
      <c r="I90" s="65">
        <v>8.0</v>
      </c>
      <c r="J90" s="64" t="s">
        <v>445</v>
      </c>
      <c r="K90" s="64" t="s">
        <v>446</v>
      </c>
      <c r="L90" s="64" t="s">
        <v>447</v>
      </c>
      <c r="M90" s="64" t="s">
        <v>448</v>
      </c>
      <c r="N90" s="66">
        <v>39.0</v>
      </c>
      <c r="O90" s="66">
        <v>5.0</v>
      </c>
      <c r="P90" s="74">
        <v>690.0</v>
      </c>
      <c r="Q90" s="68">
        <f t="shared" si="2"/>
        <v>1104000</v>
      </c>
      <c r="R90" s="69">
        <f t="shared" si="3"/>
        <v>0.285</v>
      </c>
    </row>
    <row r="91" ht="135.75" customHeight="1">
      <c r="A91" s="57">
        <v>789360.0000000001</v>
      </c>
      <c r="B91" s="58" t="str">
        <f t="shared" si="1"/>
        <v>가격 비교하기</v>
      </c>
      <c r="C91" s="70"/>
      <c r="D91" s="70"/>
      <c r="E91" s="61">
        <f t="shared" si="4"/>
        <v>0</v>
      </c>
      <c r="F91" s="62"/>
      <c r="G91" s="63" t="s">
        <v>413</v>
      </c>
      <c r="H91" s="64" t="s">
        <v>449</v>
      </c>
      <c r="I91" s="65">
        <v>8.0</v>
      </c>
      <c r="J91" s="64" t="s">
        <v>450</v>
      </c>
      <c r="K91" s="64" t="s">
        <v>451</v>
      </c>
      <c r="L91" s="64" t="s">
        <v>452</v>
      </c>
      <c r="M91" s="64" t="s">
        <v>453</v>
      </c>
      <c r="N91" s="66">
        <v>39.0</v>
      </c>
      <c r="O91" s="66">
        <v>4.0</v>
      </c>
      <c r="P91" s="74">
        <v>690.0</v>
      </c>
      <c r="Q91" s="68">
        <f t="shared" si="2"/>
        <v>1104000</v>
      </c>
      <c r="R91" s="69">
        <f t="shared" si="3"/>
        <v>0.285</v>
      </c>
    </row>
    <row r="92" ht="135.75" customHeight="1">
      <c r="A92" s="57">
        <v>789360.0000000001</v>
      </c>
      <c r="B92" s="58" t="str">
        <f t="shared" si="1"/>
        <v>가격 비교하기</v>
      </c>
      <c r="C92" s="70"/>
      <c r="D92" s="70"/>
      <c r="E92" s="61">
        <f t="shared" si="4"/>
        <v>0</v>
      </c>
      <c r="F92" s="62"/>
      <c r="G92" s="63" t="s">
        <v>413</v>
      </c>
      <c r="H92" s="71" t="s">
        <v>454</v>
      </c>
      <c r="I92" s="65">
        <v>8.0</v>
      </c>
      <c r="J92" s="71" t="s">
        <v>455</v>
      </c>
      <c r="K92" s="71" t="s">
        <v>456</v>
      </c>
      <c r="L92" s="71" t="s">
        <v>457</v>
      </c>
      <c r="M92" s="71" t="s">
        <v>458</v>
      </c>
      <c r="N92" s="72">
        <v>40.0</v>
      </c>
      <c r="O92" s="72">
        <v>4.0</v>
      </c>
      <c r="P92" s="74">
        <v>690.0</v>
      </c>
      <c r="Q92" s="68">
        <f t="shared" si="2"/>
        <v>1104000</v>
      </c>
      <c r="R92" s="69">
        <f t="shared" si="3"/>
        <v>0.285</v>
      </c>
    </row>
    <row r="93" ht="135.75" customHeight="1">
      <c r="A93" s="57">
        <v>1438800.0</v>
      </c>
      <c r="B93" s="58" t="str">
        <f t="shared" si="1"/>
        <v>가격 비교하기</v>
      </c>
      <c r="C93" s="70"/>
      <c r="D93" s="70"/>
      <c r="E93" s="61">
        <f t="shared" si="4"/>
        <v>0</v>
      </c>
      <c r="F93" s="62"/>
      <c r="G93" s="73" t="s">
        <v>459</v>
      </c>
      <c r="H93" s="64" t="s">
        <v>460</v>
      </c>
      <c r="I93" s="65">
        <v>9.0</v>
      </c>
      <c r="J93" s="64" t="s">
        <v>461</v>
      </c>
      <c r="K93" s="64" t="s">
        <v>462</v>
      </c>
      <c r="L93" s="64" t="s">
        <v>463</v>
      </c>
      <c r="M93" s="64" t="s">
        <v>464</v>
      </c>
      <c r="N93" s="64" t="s">
        <v>465</v>
      </c>
      <c r="O93" s="66">
        <v>29.0</v>
      </c>
      <c r="P93" s="74">
        <v>1090.0</v>
      </c>
      <c r="Q93" s="68">
        <f t="shared" si="2"/>
        <v>1744000</v>
      </c>
      <c r="R93" s="69">
        <f t="shared" si="3"/>
        <v>0.175</v>
      </c>
    </row>
    <row r="94" ht="135.75" customHeight="1">
      <c r="A94" s="57">
        <v>1275120.0</v>
      </c>
      <c r="B94" s="58" t="str">
        <f t="shared" si="1"/>
        <v>가격 비교하기</v>
      </c>
      <c r="C94" s="70"/>
      <c r="D94" s="70"/>
      <c r="E94" s="61">
        <f t="shared" si="4"/>
        <v>0</v>
      </c>
      <c r="F94" s="75"/>
      <c r="G94" s="63" t="s">
        <v>466</v>
      </c>
      <c r="H94" s="71" t="s">
        <v>467</v>
      </c>
      <c r="I94" s="65">
        <v>10.0</v>
      </c>
      <c r="J94" s="71" t="s">
        <v>468</v>
      </c>
      <c r="K94" s="71" t="s">
        <v>469</v>
      </c>
      <c r="L94" s="71" t="s">
        <v>470</v>
      </c>
      <c r="M94" s="71" t="s">
        <v>471</v>
      </c>
      <c r="N94" s="71" t="s">
        <v>472</v>
      </c>
      <c r="O94" s="72">
        <v>16.0</v>
      </c>
      <c r="P94" s="74">
        <v>1035.0</v>
      </c>
      <c r="Q94" s="68">
        <f t="shared" si="2"/>
        <v>1656000</v>
      </c>
      <c r="R94" s="69">
        <f t="shared" si="3"/>
        <v>0.23</v>
      </c>
    </row>
    <row r="95" ht="135.75" customHeight="1">
      <c r="A95" s="57">
        <v>891000.0000000001</v>
      </c>
      <c r="B95" s="58" t="str">
        <f t="shared" si="1"/>
        <v>가격 비교하기</v>
      </c>
      <c r="C95" s="70"/>
      <c r="D95" s="70"/>
      <c r="E95" s="61">
        <f t="shared" si="4"/>
        <v>0</v>
      </c>
      <c r="F95" s="62"/>
      <c r="G95" s="73" t="s">
        <v>473</v>
      </c>
      <c r="H95" s="64" t="s">
        <v>474</v>
      </c>
      <c r="I95" s="65">
        <v>14.0</v>
      </c>
      <c r="J95" s="64" t="s">
        <v>475</v>
      </c>
      <c r="K95" s="64" t="s">
        <v>476</v>
      </c>
      <c r="L95" s="64" t="s">
        <v>477</v>
      </c>
      <c r="M95" s="64" t="s">
        <v>478</v>
      </c>
      <c r="N95" s="66">
        <v>35.0</v>
      </c>
      <c r="O95" s="66">
        <v>5.0</v>
      </c>
      <c r="P95" s="74">
        <v>675.0</v>
      </c>
      <c r="Q95" s="68">
        <f t="shared" si="2"/>
        <v>1080000</v>
      </c>
      <c r="R95" s="69">
        <f t="shared" si="3"/>
        <v>0.175</v>
      </c>
    </row>
    <row r="96" ht="135.75" customHeight="1">
      <c r="A96" s="57">
        <v>891000.0000000001</v>
      </c>
      <c r="B96" s="58" t="str">
        <f t="shared" si="1"/>
        <v>가격 비교하기</v>
      </c>
      <c r="C96" s="70"/>
      <c r="D96" s="70"/>
      <c r="E96" s="61">
        <f t="shared" si="4"/>
        <v>0</v>
      </c>
      <c r="F96" s="75"/>
      <c r="G96" s="73" t="s">
        <v>473</v>
      </c>
      <c r="H96" s="71" t="s">
        <v>479</v>
      </c>
      <c r="I96" s="65">
        <v>14.0</v>
      </c>
      <c r="J96" s="71" t="s">
        <v>480</v>
      </c>
      <c r="K96" s="71" t="s">
        <v>481</v>
      </c>
      <c r="L96" s="71" t="s">
        <v>482</v>
      </c>
      <c r="M96" s="71" t="s">
        <v>483</v>
      </c>
      <c r="N96" s="72">
        <v>36.0</v>
      </c>
      <c r="O96" s="72">
        <v>9.0</v>
      </c>
      <c r="P96" s="74">
        <v>675.0</v>
      </c>
      <c r="Q96" s="68">
        <f t="shared" si="2"/>
        <v>1080000</v>
      </c>
      <c r="R96" s="69">
        <f t="shared" si="3"/>
        <v>0.175</v>
      </c>
    </row>
    <row r="97" ht="135.75" customHeight="1">
      <c r="A97" s="57">
        <v>891000.0000000001</v>
      </c>
      <c r="B97" s="58" t="str">
        <f t="shared" si="1"/>
        <v>가격 비교하기</v>
      </c>
      <c r="C97" s="70"/>
      <c r="D97" s="70"/>
      <c r="E97" s="61">
        <f t="shared" si="4"/>
        <v>0</v>
      </c>
      <c r="F97" s="62"/>
      <c r="G97" s="73" t="s">
        <v>473</v>
      </c>
      <c r="H97" s="64" t="s">
        <v>484</v>
      </c>
      <c r="I97" s="65">
        <v>14.0</v>
      </c>
      <c r="J97" s="64" t="s">
        <v>485</v>
      </c>
      <c r="K97" s="64" t="s">
        <v>486</v>
      </c>
      <c r="L97" s="64" t="s">
        <v>487</v>
      </c>
      <c r="M97" s="64" t="s">
        <v>488</v>
      </c>
      <c r="N97" s="66">
        <v>37.0</v>
      </c>
      <c r="O97" s="66">
        <v>10.0</v>
      </c>
      <c r="P97" s="74">
        <v>675.0</v>
      </c>
      <c r="Q97" s="68">
        <f t="shared" si="2"/>
        <v>1080000</v>
      </c>
      <c r="R97" s="69">
        <f t="shared" si="3"/>
        <v>0.175</v>
      </c>
    </row>
    <row r="98" ht="135.75" customHeight="1">
      <c r="A98" s="57">
        <v>891000.0000000001</v>
      </c>
      <c r="B98" s="58" t="str">
        <f t="shared" si="1"/>
        <v>가격 비교하기</v>
      </c>
      <c r="C98" s="70"/>
      <c r="D98" s="70"/>
      <c r="E98" s="61">
        <f t="shared" si="4"/>
        <v>0</v>
      </c>
      <c r="F98" s="75"/>
      <c r="G98" s="76" t="s">
        <v>473</v>
      </c>
      <c r="H98" s="71" t="s">
        <v>489</v>
      </c>
      <c r="I98" s="65">
        <v>14.0</v>
      </c>
      <c r="J98" s="71" t="s">
        <v>490</v>
      </c>
      <c r="K98" s="71" t="s">
        <v>491</v>
      </c>
      <c r="L98" s="71" t="s">
        <v>492</v>
      </c>
      <c r="M98" s="71" t="s">
        <v>493</v>
      </c>
      <c r="N98" s="72">
        <v>38.0</v>
      </c>
      <c r="O98" s="72">
        <v>9.0</v>
      </c>
      <c r="P98" s="74">
        <v>675.0</v>
      </c>
      <c r="Q98" s="68">
        <f t="shared" si="2"/>
        <v>1080000</v>
      </c>
      <c r="R98" s="69">
        <f t="shared" si="3"/>
        <v>0.175</v>
      </c>
    </row>
    <row r="99" ht="135.75" customHeight="1">
      <c r="A99" s="57">
        <v>891000.0000000001</v>
      </c>
      <c r="B99" s="58" t="str">
        <f t="shared" si="1"/>
        <v>가격 비교하기</v>
      </c>
      <c r="C99" s="70"/>
      <c r="D99" s="70"/>
      <c r="E99" s="61">
        <f t="shared" si="4"/>
        <v>0</v>
      </c>
      <c r="F99" s="62"/>
      <c r="G99" s="73" t="s">
        <v>473</v>
      </c>
      <c r="H99" s="64" t="s">
        <v>494</v>
      </c>
      <c r="I99" s="65">
        <v>14.0</v>
      </c>
      <c r="J99" s="64" t="s">
        <v>495</v>
      </c>
      <c r="K99" s="64" t="s">
        <v>496</v>
      </c>
      <c r="L99" s="64" t="s">
        <v>497</v>
      </c>
      <c r="M99" s="64" t="s">
        <v>498</v>
      </c>
      <c r="N99" s="66">
        <v>39.0</v>
      </c>
      <c r="O99" s="66">
        <v>3.0</v>
      </c>
      <c r="P99" s="74">
        <v>675.0</v>
      </c>
      <c r="Q99" s="68">
        <f t="shared" si="2"/>
        <v>1080000</v>
      </c>
      <c r="R99" s="69">
        <f t="shared" si="3"/>
        <v>0.175</v>
      </c>
    </row>
    <row r="100" ht="135.75" customHeight="1">
      <c r="A100" s="57">
        <v>891000.0000000001</v>
      </c>
      <c r="B100" s="58" t="str">
        <f t="shared" si="1"/>
        <v>가격 비교하기</v>
      </c>
      <c r="C100" s="70"/>
      <c r="D100" s="70"/>
      <c r="E100" s="61">
        <f t="shared" si="4"/>
        <v>0</v>
      </c>
      <c r="F100" s="75"/>
      <c r="G100" s="73" t="s">
        <v>473</v>
      </c>
      <c r="H100" s="71" t="s">
        <v>499</v>
      </c>
      <c r="I100" s="65">
        <v>14.0</v>
      </c>
      <c r="J100" s="71" t="s">
        <v>500</v>
      </c>
      <c r="K100" s="71" t="s">
        <v>501</v>
      </c>
      <c r="L100" s="71" t="s">
        <v>502</v>
      </c>
      <c r="M100" s="71" t="s">
        <v>503</v>
      </c>
      <c r="N100" s="72">
        <v>40.0</v>
      </c>
      <c r="O100" s="72">
        <v>1.0</v>
      </c>
      <c r="P100" s="74">
        <v>675.0</v>
      </c>
      <c r="Q100" s="68">
        <f t="shared" si="2"/>
        <v>1080000</v>
      </c>
      <c r="R100" s="69">
        <f t="shared" si="3"/>
        <v>0.175</v>
      </c>
    </row>
    <row r="101" ht="135.75" customHeight="1">
      <c r="A101" s="57">
        <v>891000.0000000001</v>
      </c>
      <c r="B101" s="58" t="str">
        <f t="shared" si="1"/>
        <v>가격 비교하기</v>
      </c>
      <c r="C101" s="70"/>
      <c r="D101" s="70"/>
      <c r="E101" s="61">
        <f t="shared" si="4"/>
        <v>0</v>
      </c>
      <c r="F101" s="62"/>
      <c r="G101" s="73" t="s">
        <v>473</v>
      </c>
      <c r="H101" s="64" t="s">
        <v>504</v>
      </c>
      <c r="I101" s="65">
        <v>14.0</v>
      </c>
      <c r="J101" s="64" t="s">
        <v>505</v>
      </c>
      <c r="K101" s="64" t="s">
        <v>506</v>
      </c>
      <c r="L101" s="64" t="s">
        <v>507</v>
      </c>
      <c r="M101" s="64" t="s">
        <v>508</v>
      </c>
      <c r="N101" s="66">
        <v>41.0</v>
      </c>
      <c r="O101" s="66">
        <v>1.0</v>
      </c>
      <c r="P101" s="74">
        <v>675.0</v>
      </c>
      <c r="Q101" s="68">
        <f t="shared" si="2"/>
        <v>1080000</v>
      </c>
      <c r="R101" s="69">
        <f t="shared" si="3"/>
        <v>0.175</v>
      </c>
    </row>
    <row r="102" ht="135.75" customHeight="1">
      <c r="A102" s="57">
        <v>343200.0</v>
      </c>
      <c r="B102" s="58" t="str">
        <f t="shared" si="1"/>
        <v>가격 비교하기</v>
      </c>
      <c r="C102" s="70"/>
      <c r="D102" s="70"/>
      <c r="E102" s="61">
        <f t="shared" si="4"/>
        <v>0</v>
      </c>
      <c r="F102" s="75"/>
      <c r="G102" s="63" t="s">
        <v>509</v>
      </c>
      <c r="H102" s="71" t="s">
        <v>510</v>
      </c>
      <c r="I102" s="65">
        <v>15.0</v>
      </c>
      <c r="J102" s="71" t="s">
        <v>511</v>
      </c>
      <c r="K102" s="71" t="s">
        <v>512</v>
      </c>
      <c r="L102" s="71" t="s">
        <v>513</v>
      </c>
      <c r="M102" s="71" t="s">
        <v>514</v>
      </c>
      <c r="N102" s="72">
        <v>35.0</v>
      </c>
      <c r="O102" s="72">
        <v>5.0</v>
      </c>
      <c r="P102" s="74">
        <v>260.0</v>
      </c>
      <c r="Q102" s="68">
        <f t="shared" si="2"/>
        <v>416000</v>
      </c>
      <c r="R102" s="69">
        <f t="shared" si="3"/>
        <v>0.175</v>
      </c>
    </row>
    <row r="103" ht="135.75" customHeight="1">
      <c r="A103" s="57">
        <v>343200.0</v>
      </c>
      <c r="B103" s="58" t="str">
        <f t="shared" si="1"/>
        <v>가격 비교하기</v>
      </c>
      <c r="C103" s="70"/>
      <c r="D103" s="70"/>
      <c r="E103" s="61">
        <f t="shared" si="4"/>
        <v>0</v>
      </c>
      <c r="F103" s="75"/>
      <c r="G103" s="63" t="s">
        <v>509</v>
      </c>
      <c r="H103" s="64" t="s">
        <v>515</v>
      </c>
      <c r="I103" s="65">
        <v>15.0</v>
      </c>
      <c r="J103" s="64" t="s">
        <v>516</v>
      </c>
      <c r="K103" s="64" t="s">
        <v>517</v>
      </c>
      <c r="L103" s="64" t="s">
        <v>518</v>
      </c>
      <c r="M103" s="64" t="s">
        <v>519</v>
      </c>
      <c r="N103" s="66">
        <v>36.0</v>
      </c>
      <c r="O103" s="66">
        <v>7.0</v>
      </c>
      <c r="P103" s="74">
        <v>260.0</v>
      </c>
      <c r="Q103" s="68">
        <f t="shared" si="2"/>
        <v>416000</v>
      </c>
      <c r="R103" s="69">
        <f t="shared" si="3"/>
        <v>0.175</v>
      </c>
    </row>
    <row r="104" ht="135.75" customHeight="1">
      <c r="A104" s="57">
        <v>343200.0</v>
      </c>
      <c r="B104" s="58" t="str">
        <f t="shared" si="1"/>
        <v>가격 비교하기</v>
      </c>
      <c r="C104" s="70"/>
      <c r="D104" s="70"/>
      <c r="E104" s="61">
        <f t="shared" si="4"/>
        <v>0</v>
      </c>
      <c r="F104" s="75"/>
      <c r="G104" s="63" t="s">
        <v>509</v>
      </c>
      <c r="H104" s="71" t="s">
        <v>520</v>
      </c>
      <c r="I104" s="65">
        <v>15.0</v>
      </c>
      <c r="J104" s="71" t="s">
        <v>521</v>
      </c>
      <c r="K104" s="71" t="s">
        <v>522</v>
      </c>
      <c r="L104" s="71" t="s">
        <v>523</v>
      </c>
      <c r="M104" s="71" t="s">
        <v>524</v>
      </c>
      <c r="N104" s="72">
        <v>37.0</v>
      </c>
      <c r="O104" s="72">
        <v>7.0</v>
      </c>
      <c r="P104" s="74">
        <v>260.0</v>
      </c>
      <c r="Q104" s="68">
        <f t="shared" si="2"/>
        <v>416000</v>
      </c>
      <c r="R104" s="69">
        <f t="shared" si="3"/>
        <v>0.175</v>
      </c>
    </row>
    <row r="105" ht="135.75" customHeight="1">
      <c r="A105" s="57">
        <v>343200.0</v>
      </c>
      <c r="B105" s="58" t="str">
        <f t="shared" si="1"/>
        <v>가격 비교하기</v>
      </c>
      <c r="C105" s="70"/>
      <c r="D105" s="70"/>
      <c r="E105" s="61">
        <f t="shared" si="4"/>
        <v>0</v>
      </c>
      <c r="F105" s="75"/>
      <c r="G105" s="63" t="s">
        <v>509</v>
      </c>
      <c r="H105" s="64" t="s">
        <v>525</v>
      </c>
      <c r="I105" s="65">
        <v>15.0</v>
      </c>
      <c r="J105" s="64" t="s">
        <v>526</v>
      </c>
      <c r="K105" s="64" t="s">
        <v>527</v>
      </c>
      <c r="L105" s="64" t="s">
        <v>528</v>
      </c>
      <c r="M105" s="64" t="s">
        <v>529</v>
      </c>
      <c r="N105" s="66">
        <v>38.0</v>
      </c>
      <c r="O105" s="66">
        <v>7.0</v>
      </c>
      <c r="P105" s="74">
        <v>260.0</v>
      </c>
      <c r="Q105" s="68">
        <f t="shared" si="2"/>
        <v>416000</v>
      </c>
      <c r="R105" s="69">
        <f t="shared" si="3"/>
        <v>0.175</v>
      </c>
    </row>
    <row r="106" ht="135.75" customHeight="1">
      <c r="A106" s="57">
        <v>343200.0</v>
      </c>
      <c r="B106" s="58" t="str">
        <f t="shared" si="1"/>
        <v>가격 비교하기</v>
      </c>
      <c r="C106" s="70"/>
      <c r="D106" s="70"/>
      <c r="E106" s="61">
        <f t="shared" si="4"/>
        <v>0</v>
      </c>
      <c r="F106" s="75"/>
      <c r="G106" s="63" t="s">
        <v>509</v>
      </c>
      <c r="H106" s="71" t="s">
        <v>530</v>
      </c>
      <c r="I106" s="65">
        <v>15.0</v>
      </c>
      <c r="J106" s="71" t="s">
        <v>531</v>
      </c>
      <c r="K106" s="71" t="s">
        <v>532</v>
      </c>
      <c r="L106" s="71" t="s">
        <v>533</v>
      </c>
      <c r="M106" s="71" t="s">
        <v>534</v>
      </c>
      <c r="N106" s="72">
        <v>40.0</v>
      </c>
      <c r="O106" s="72">
        <v>1.0</v>
      </c>
      <c r="P106" s="74">
        <v>260.0</v>
      </c>
      <c r="Q106" s="68">
        <f t="shared" si="2"/>
        <v>416000</v>
      </c>
      <c r="R106" s="69">
        <f t="shared" si="3"/>
        <v>0.175</v>
      </c>
    </row>
    <row r="107" ht="135.75" customHeight="1">
      <c r="A107" s="57">
        <v>343200.0</v>
      </c>
      <c r="B107" s="58" t="str">
        <f t="shared" si="1"/>
        <v>가격 비교하기</v>
      </c>
      <c r="C107" s="70"/>
      <c r="D107" s="70"/>
      <c r="E107" s="61">
        <f t="shared" si="4"/>
        <v>0</v>
      </c>
      <c r="F107" s="75"/>
      <c r="G107" s="63" t="s">
        <v>509</v>
      </c>
      <c r="H107" s="64" t="s">
        <v>535</v>
      </c>
      <c r="I107" s="65">
        <v>15.0</v>
      </c>
      <c r="J107" s="64" t="s">
        <v>536</v>
      </c>
      <c r="K107" s="64" t="s">
        <v>537</v>
      </c>
      <c r="L107" s="64" t="s">
        <v>538</v>
      </c>
      <c r="M107" s="64" t="s">
        <v>539</v>
      </c>
      <c r="N107" s="66">
        <v>41.0</v>
      </c>
      <c r="O107" s="66">
        <v>1.0</v>
      </c>
      <c r="P107" s="74">
        <v>260.0</v>
      </c>
      <c r="Q107" s="68">
        <f t="shared" si="2"/>
        <v>416000</v>
      </c>
      <c r="R107" s="69">
        <f t="shared" si="3"/>
        <v>0.175</v>
      </c>
    </row>
    <row r="108" ht="135.75" customHeight="1">
      <c r="A108" s="57">
        <v>785400.0000000001</v>
      </c>
      <c r="B108" s="58" t="str">
        <f t="shared" si="1"/>
        <v>가격 비교하기</v>
      </c>
      <c r="C108" s="70"/>
      <c r="D108" s="70"/>
      <c r="E108" s="61">
        <f t="shared" si="4"/>
        <v>0</v>
      </c>
      <c r="F108" s="75"/>
      <c r="G108" s="63" t="s">
        <v>540</v>
      </c>
      <c r="H108" s="71" t="s">
        <v>541</v>
      </c>
      <c r="I108" s="65">
        <v>16.0</v>
      </c>
      <c r="J108" s="71" t="s">
        <v>542</v>
      </c>
      <c r="K108" s="71" t="s">
        <v>543</v>
      </c>
      <c r="L108" s="71" t="s">
        <v>544</v>
      </c>
      <c r="M108" s="71" t="s">
        <v>545</v>
      </c>
      <c r="N108" s="72">
        <v>35.0</v>
      </c>
      <c r="O108" s="72">
        <v>5.0</v>
      </c>
      <c r="P108" s="74">
        <v>595.0</v>
      </c>
      <c r="Q108" s="68">
        <f t="shared" si="2"/>
        <v>952000</v>
      </c>
      <c r="R108" s="69">
        <f t="shared" si="3"/>
        <v>0.175</v>
      </c>
    </row>
    <row r="109" ht="135.75" customHeight="1">
      <c r="A109" s="57">
        <v>785400.0000000001</v>
      </c>
      <c r="B109" s="58" t="str">
        <f t="shared" si="1"/>
        <v>가격 비교하기</v>
      </c>
      <c r="C109" s="70"/>
      <c r="D109" s="70"/>
      <c r="E109" s="61">
        <f t="shared" si="4"/>
        <v>0</v>
      </c>
      <c r="F109" s="75"/>
      <c r="G109" s="63" t="s">
        <v>540</v>
      </c>
      <c r="H109" s="64" t="s">
        <v>546</v>
      </c>
      <c r="I109" s="65">
        <v>16.0</v>
      </c>
      <c r="J109" s="64" t="s">
        <v>547</v>
      </c>
      <c r="K109" s="64" t="s">
        <v>548</v>
      </c>
      <c r="L109" s="64" t="s">
        <v>549</v>
      </c>
      <c r="M109" s="64" t="s">
        <v>550</v>
      </c>
      <c r="N109" s="66">
        <v>36.0</v>
      </c>
      <c r="O109" s="66">
        <v>7.0</v>
      </c>
      <c r="P109" s="74">
        <v>595.0</v>
      </c>
      <c r="Q109" s="68">
        <f t="shared" si="2"/>
        <v>952000</v>
      </c>
      <c r="R109" s="69">
        <f t="shared" si="3"/>
        <v>0.175</v>
      </c>
    </row>
    <row r="110" ht="135.75" customHeight="1">
      <c r="A110" s="57">
        <v>785400.0000000001</v>
      </c>
      <c r="B110" s="58" t="str">
        <f t="shared" si="1"/>
        <v>가격 비교하기</v>
      </c>
      <c r="C110" s="70"/>
      <c r="D110" s="70"/>
      <c r="E110" s="61">
        <f t="shared" si="4"/>
        <v>0</v>
      </c>
      <c r="F110" s="75"/>
      <c r="G110" s="63" t="s">
        <v>540</v>
      </c>
      <c r="H110" s="71" t="s">
        <v>551</v>
      </c>
      <c r="I110" s="65">
        <v>16.0</v>
      </c>
      <c r="J110" s="71" t="s">
        <v>552</v>
      </c>
      <c r="K110" s="71" t="s">
        <v>553</v>
      </c>
      <c r="L110" s="71" t="s">
        <v>554</v>
      </c>
      <c r="M110" s="71" t="s">
        <v>555</v>
      </c>
      <c r="N110" s="72">
        <v>37.0</v>
      </c>
      <c r="O110" s="72">
        <v>7.0</v>
      </c>
      <c r="P110" s="74">
        <v>595.0</v>
      </c>
      <c r="Q110" s="68">
        <f t="shared" si="2"/>
        <v>952000</v>
      </c>
      <c r="R110" s="69">
        <f t="shared" si="3"/>
        <v>0.175</v>
      </c>
    </row>
    <row r="111" ht="135.75" customHeight="1">
      <c r="A111" s="57">
        <v>785400.0000000001</v>
      </c>
      <c r="B111" s="58" t="str">
        <f t="shared" si="1"/>
        <v>가격 비교하기</v>
      </c>
      <c r="C111" s="70"/>
      <c r="D111" s="70"/>
      <c r="E111" s="61">
        <f t="shared" si="4"/>
        <v>0</v>
      </c>
      <c r="F111" s="75"/>
      <c r="G111" s="63" t="s">
        <v>540</v>
      </c>
      <c r="H111" s="64" t="s">
        <v>556</v>
      </c>
      <c r="I111" s="65">
        <v>16.0</v>
      </c>
      <c r="J111" s="64" t="s">
        <v>557</v>
      </c>
      <c r="K111" s="64" t="s">
        <v>558</v>
      </c>
      <c r="L111" s="64" t="s">
        <v>559</v>
      </c>
      <c r="M111" s="64" t="s">
        <v>560</v>
      </c>
      <c r="N111" s="66">
        <v>38.0</v>
      </c>
      <c r="O111" s="66">
        <v>7.0</v>
      </c>
      <c r="P111" s="74">
        <v>595.0</v>
      </c>
      <c r="Q111" s="68">
        <f t="shared" si="2"/>
        <v>952000</v>
      </c>
      <c r="R111" s="69">
        <f t="shared" si="3"/>
        <v>0.175</v>
      </c>
    </row>
    <row r="112" ht="135.75" customHeight="1">
      <c r="A112" s="57">
        <v>785400.0000000001</v>
      </c>
      <c r="B112" s="58" t="str">
        <f t="shared" si="1"/>
        <v>가격 비교하기</v>
      </c>
      <c r="C112" s="70"/>
      <c r="D112" s="70"/>
      <c r="E112" s="61">
        <f t="shared" si="4"/>
        <v>0</v>
      </c>
      <c r="F112" s="75"/>
      <c r="G112" s="63" t="s">
        <v>540</v>
      </c>
      <c r="H112" s="71" t="s">
        <v>561</v>
      </c>
      <c r="I112" s="65">
        <v>16.0</v>
      </c>
      <c r="J112" s="71" t="s">
        <v>562</v>
      </c>
      <c r="K112" s="71" t="s">
        <v>563</v>
      </c>
      <c r="L112" s="71" t="s">
        <v>564</v>
      </c>
      <c r="M112" s="71" t="s">
        <v>565</v>
      </c>
      <c r="N112" s="72">
        <v>39.0</v>
      </c>
      <c r="O112" s="72">
        <v>2.0</v>
      </c>
      <c r="P112" s="74">
        <v>595.0</v>
      </c>
      <c r="Q112" s="68">
        <f t="shared" si="2"/>
        <v>952000</v>
      </c>
      <c r="R112" s="69">
        <f t="shared" si="3"/>
        <v>0.175</v>
      </c>
    </row>
    <row r="113" ht="135.75" customHeight="1">
      <c r="A113" s="57">
        <v>785400.0000000001</v>
      </c>
      <c r="B113" s="58" t="str">
        <f t="shared" si="1"/>
        <v>가격 비교하기</v>
      </c>
      <c r="C113" s="70"/>
      <c r="D113" s="70"/>
      <c r="E113" s="61">
        <f t="shared" si="4"/>
        <v>0</v>
      </c>
      <c r="F113" s="75"/>
      <c r="G113" s="63" t="s">
        <v>540</v>
      </c>
      <c r="H113" s="64" t="s">
        <v>566</v>
      </c>
      <c r="I113" s="65">
        <v>16.0</v>
      </c>
      <c r="J113" s="64" t="s">
        <v>567</v>
      </c>
      <c r="K113" s="64" t="s">
        <v>568</v>
      </c>
      <c r="L113" s="64" t="s">
        <v>569</v>
      </c>
      <c r="M113" s="64" t="s">
        <v>570</v>
      </c>
      <c r="N113" s="66">
        <v>41.0</v>
      </c>
      <c r="O113" s="66">
        <v>1.0</v>
      </c>
      <c r="P113" s="74">
        <v>595.0</v>
      </c>
      <c r="Q113" s="68">
        <f t="shared" si="2"/>
        <v>952000</v>
      </c>
      <c r="R113" s="69">
        <f t="shared" si="3"/>
        <v>0.175</v>
      </c>
    </row>
    <row r="114" ht="135.75" customHeight="1">
      <c r="A114" s="77">
        <v>739200.0</v>
      </c>
      <c r="B114" s="58" t="str">
        <f t="shared" si="1"/>
        <v>가격 비교하기</v>
      </c>
      <c r="C114" s="70"/>
      <c r="D114" s="70"/>
      <c r="E114" s="61">
        <f t="shared" si="4"/>
        <v>0</v>
      </c>
      <c r="F114" s="62"/>
      <c r="G114" s="73" t="s">
        <v>571</v>
      </c>
      <c r="H114" s="64" t="s">
        <v>572</v>
      </c>
      <c r="I114" s="65">
        <v>18.0</v>
      </c>
      <c r="J114" s="64" t="s">
        <v>573</v>
      </c>
      <c r="K114" s="64" t="s">
        <v>574</v>
      </c>
      <c r="L114" s="64" t="s">
        <v>575</v>
      </c>
      <c r="M114" s="64" t="s">
        <v>576</v>
      </c>
      <c r="N114" s="64" t="s">
        <v>577</v>
      </c>
      <c r="O114" s="66">
        <v>2.0</v>
      </c>
      <c r="P114" s="74">
        <v>560.0</v>
      </c>
      <c r="Q114" s="68">
        <f t="shared" si="2"/>
        <v>896000</v>
      </c>
      <c r="R114" s="69">
        <f t="shared" si="3"/>
        <v>0.175</v>
      </c>
    </row>
    <row r="115" ht="135.75" customHeight="1">
      <c r="A115" s="57">
        <v>739200.0000000001</v>
      </c>
      <c r="B115" s="58" t="str">
        <f t="shared" si="1"/>
        <v>가격 비교하기</v>
      </c>
      <c r="C115" s="70"/>
      <c r="D115" s="70"/>
      <c r="E115" s="61">
        <f t="shared" si="4"/>
        <v>0</v>
      </c>
      <c r="F115" s="75"/>
      <c r="G115" s="63" t="s">
        <v>578</v>
      </c>
      <c r="H115" s="71" t="s">
        <v>579</v>
      </c>
      <c r="I115" s="65">
        <v>19.0</v>
      </c>
      <c r="J115" s="71" t="s">
        <v>580</v>
      </c>
      <c r="K115" s="71" t="s">
        <v>581</v>
      </c>
      <c r="L115" s="71" t="s">
        <v>582</v>
      </c>
      <c r="M115" s="71" t="s">
        <v>583</v>
      </c>
      <c r="N115" s="72">
        <v>35.0</v>
      </c>
      <c r="O115" s="72">
        <v>8.0</v>
      </c>
      <c r="P115" s="74">
        <v>560.0</v>
      </c>
      <c r="Q115" s="68">
        <f t="shared" si="2"/>
        <v>896000</v>
      </c>
      <c r="R115" s="69">
        <f t="shared" si="3"/>
        <v>0.175</v>
      </c>
    </row>
    <row r="116" ht="135.75" customHeight="1">
      <c r="A116" s="57">
        <v>739200.0000000001</v>
      </c>
      <c r="B116" s="58" t="str">
        <f t="shared" si="1"/>
        <v>가격 비교하기</v>
      </c>
      <c r="C116" s="70"/>
      <c r="D116" s="70"/>
      <c r="E116" s="61">
        <f t="shared" si="4"/>
        <v>0</v>
      </c>
      <c r="F116" s="75"/>
      <c r="G116" s="63" t="s">
        <v>578</v>
      </c>
      <c r="H116" s="64" t="s">
        <v>584</v>
      </c>
      <c r="I116" s="65">
        <v>19.0</v>
      </c>
      <c r="J116" s="64" t="s">
        <v>585</v>
      </c>
      <c r="K116" s="64" t="s">
        <v>586</v>
      </c>
      <c r="L116" s="64" t="s">
        <v>587</v>
      </c>
      <c r="M116" s="64" t="s">
        <v>588</v>
      </c>
      <c r="N116" s="66">
        <v>36.0</v>
      </c>
      <c r="O116" s="66">
        <v>1.0</v>
      </c>
      <c r="P116" s="74">
        <v>560.0</v>
      </c>
      <c r="Q116" s="68">
        <f t="shared" si="2"/>
        <v>896000</v>
      </c>
      <c r="R116" s="69">
        <f t="shared" si="3"/>
        <v>0.175</v>
      </c>
    </row>
    <row r="117" ht="135.75" customHeight="1">
      <c r="A117" s="57">
        <v>739200.0000000001</v>
      </c>
      <c r="B117" s="58" t="str">
        <f t="shared" si="1"/>
        <v>가격 비교하기</v>
      </c>
      <c r="C117" s="70"/>
      <c r="D117" s="70"/>
      <c r="E117" s="61">
        <f t="shared" si="4"/>
        <v>0</v>
      </c>
      <c r="F117" s="75"/>
      <c r="G117" s="63" t="s">
        <v>578</v>
      </c>
      <c r="H117" s="71" t="s">
        <v>589</v>
      </c>
      <c r="I117" s="65">
        <v>19.0</v>
      </c>
      <c r="J117" s="71" t="s">
        <v>590</v>
      </c>
      <c r="K117" s="71" t="s">
        <v>591</v>
      </c>
      <c r="L117" s="71" t="s">
        <v>592</v>
      </c>
      <c r="M117" s="71" t="s">
        <v>593</v>
      </c>
      <c r="N117" s="72">
        <v>36.0</v>
      </c>
      <c r="O117" s="72">
        <v>20.0</v>
      </c>
      <c r="P117" s="74">
        <v>560.0</v>
      </c>
      <c r="Q117" s="68">
        <f t="shared" si="2"/>
        <v>896000</v>
      </c>
      <c r="R117" s="69">
        <f t="shared" si="3"/>
        <v>0.175</v>
      </c>
    </row>
    <row r="118" ht="135.75" customHeight="1">
      <c r="A118" s="57">
        <v>739200.0000000001</v>
      </c>
      <c r="B118" s="58" t="str">
        <f t="shared" si="1"/>
        <v>가격 비교하기</v>
      </c>
      <c r="C118" s="70"/>
      <c r="D118" s="70"/>
      <c r="E118" s="61">
        <f t="shared" si="4"/>
        <v>0</v>
      </c>
      <c r="F118" s="75"/>
      <c r="G118" s="63" t="s">
        <v>578</v>
      </c>
      <c r="H118" s="64" t="s">
        <v>594</v>
      </c>
      <c r="I118" s="65">
        <v>19.0</v>
      </c>
      <c r="J118" s="64" t="s">
        <v>595</v>
      </c>
      <c r="K118" s="64" t="s">
        <v>596</v>
      </c>
      <c r="L118" s="64" t="s">
        <v>597</v>
      </c>
      <c r="M118" s="64" t="s">
        <v>598</v>
      </c>
      <c r="N118" s="66">
        <v>37.0</v>
      </c>
      <c r="O118" s="66">
        <v>7.0</v>
      </c>
      <c r="P118" s="74">
        <v>560.0</v>
      </c>
      <c r="Q118" s="68">
        <f t="shared" si="2"/>
        <v>896000</v>
      </c>
      <c r="R118" s="69">
        <f t="shared" si="3"/>
        <v>0.175</v>
      </c>
    </row>
    <row r="119" ht="135.75" customHeight="1">
      <c r="A119" s="57">
        <v>739200.0000000001</v>
      </c>
      <c r="B119" s="58" t="str">
        <f t="shared" si="1"/>
        <v>가격 비교하기</v>
      </c>
      <c r="C119" s="70"/>
      <c r="D119" s="70"/>
      <c r="E119" s="61">
        <f t="shared" si="4"/>
        <v>0</v>
      </c>
      <c r="F119" s="75"/>
      <c r="G119" s="63" t="s">
        <v>578</v>
      </c>
      <c r="H119" s="71" t="s">
        <v>599</v>
      </c>
      <c r="I119" s="65">
        <v>19.0</v>
      </c>
      <c r="J119" s="71" t="s">
        <v>600</v>
      </c>
      <c r="K119" s="71" t="s">
        <v>601</v>
      </c>
      <c r="L119" s="71" t="s">
        <v>602</v>
      </c>
      <c r="M119" s="71" t="s">
        <v>603</v>
      </c>
      <c r="N119" s="72">
        <v>37.0</v>
      </c>
      <c r="O119" s="72">
        <v>27.0</v>
      </c>
      <c r="P119" s="74">
        <v>560.0</v>
      </c>
      <c r="Q119" s="68">
        <f t="shared" si="2"/>
        <v>896000</v>
      </c>
      <c r="R119" s="69">
        <f t="shared" si="3"/>
        <v>0.175</v>
      </c>
    </row>
    <row r="120" ht="135.75" customHeight="1">
      <c r="A120" s="57">
        <v>739200.0000000001</v>
      </c>
      <c r="B120" s="58" t="str">
        <f t="shared" si="1"/>
        <v>가격 비교하기</v>
      </c>
      <c r="C120" s="70"/>
      <c r="D120" s="70"/>
      <c r="E120" s="61">
        <f t="shared" si="4"/>
        <v>0</v>
      </c>
      <c r="F120" s="75"/>
      <c r="G120" s="63" t="s">
        <v>578</v>
      </c>
      <c r="H120" s="64" t="s">
        <v>604</v>
      </c>
      <c r="I120" s="65">
        <v>19.0</v>
      </c>
      <c r="J120" s="64" t="s">
        <v>605</v>
      </c>
      <c r="K120" s="64" t="s">
        <v>606</v>
      </c>
      <c r="L120" s="64" t="s">
        <v>607</v>
      </c>
      <c r="M120" s="64" t="s">
        <v>608</v>
      </c>
      <c r="N120" s="66">
        <v>38.0</v>
      </c>
      <c r="O120" s="66">
        <v>7.0</v>
      </c>
      <c r="P120" s="74">
        <v>560.0</v>
      </c>
      <c r="Q120" s="68">
        <f t="shared" si="2"/>
        <v>896000</v>
      </c>
      <c r="R120" s="69">
        <f t="shared" si="3"/>
        <v>0.175</v>
      </c>
    </row>
    <row r="121" ht="135.75" customHeight="1">
      <c r="A121" s="57">
        <v>739200.0000000001</v>
      </c>
      <c r="B121" s="58" t="str">
        <f t="shared" si="1"/>
        <v>가격 비교하기</v>
      </c>
      <c r="C121" s="70"/>
      <c r="D121" s="70"/>
      <c r="E121" s="61">
        <f t="shared" si="4"/>
        <v>0</v>
      </c>
      <c r="F121" s="75"/>
      <c r="G121" s="63" t="s">
        <v>578</v>
      </c>
      <c r="H121" s="71" t="s">
        <v>609</v>
      </c>
      <c r="I121" s="65">
        <v>19.0</v>
      </c>
      <c r="J121" s="71" t="s">
        <v>610</v>
      </c>
      <c r="K121" s="71" t="s">
        <v>611</v>
      </c>
      <c r="L121" s="71" t="s">
        <v>612</v>
      </c>
      <c r="M121" s="71" t="s">
        <v>613</v>
      </c>
      <c r="N121" s="72">
        <v>38.0</v>
      </c>
      <c r="O121" s="72">
        <v>42.0</v>
      </c>
      <c r="P121" s="74">
        <v>560.0</v>
      </c>
      <c r="Q121" s="68">
        <f t="shared" si="2"/>
        <v>896000</v>
      </c>
      <c r="R121" s="69">
        <f t="shared" si="3"/>
        <v>0.175</v>
      </c>
    </row>
    <row r="122" ht="135.75" customHeight="1">
      <c r="A122" s="57">
        <v>739200.0000000001</v>
      </c>
      <c r="B122" s="58" t="str">
        <f t="shared" si="1"/>
        <v>가격 비교하기</v>
      </c>
      <c r="C122" s="70"/>
      <c r="D122" s="70"/>
      <c r="E122" s="61">
        <f t="shared" si="4"/>
        <v>0</v>
      </c>
      <c r="F122" s="75"/>
      <c r="G122" s="63" t="s">
        <v>578</v>
      </c>
      <c r="H122" s="64" t="s">
        <v>614</v>
      </c>
      <c r="I122" s="65">
        <v>19.0</v>
      </c>
      <c r="J122" s="64" t="s">
        <v>615</v>
      </c>
      <c r="K122" s="64" t="s">
        <v>616</v>
      </c>
      <c r="L122" s="64" t="s">
        <v>617</v>
      </c>
      <c r="M122" s="64" t="s">
        <v>618</v>
      </c>
      <c r="N122" s="66">
        <v>39.0</v>
      </c>
      <c r="O122" s="66">
        <v>6.0</v>
      </c>
      <c r="P122" s="74">
        <v>560.0</v>
      </c>
      <c r="Q122" s="68">
        <f t="shared" si="2"/>
        <v>896000</v>
      </c>
      <c r="R122" s="69">
        <f t="shared" si="3"/>
        <v>0.175</v>
      </c>
    </row>
    <row r="123" ht="135.75" customHeight="1">
      <c r="A123" s="57">
        <v>739200.0000000001</v>
      </c>
      <c r="B123" s="58" t="str">
        <f t="shared" si="1"/>
        <v>가격 비교하기</v>
      </c>
      <c r="C123" s="70"/>
      <c r="D123" s="70"/>
      <c r="E123" s="61">
        <f t="shared" si="4"/>
        <v>0</v>
      </c>
      <c r="F123" s="75"/>
      <c r="G123" s="63" t="s">
        <v>578</v>
      </c>
      <c r="H123" s="71" t="s">
        <v>619</v>
      </c>
      <c r="I123" s="65">
        <v>19.0</v>
      </c>
      <c r="J123" s="71" t="s">
        <v>620</v>
      </c>
      <c r="K123" s="71" t="s">
        <v>621</v>
      </c>
      <c r="L123" s="71" t="s">
        <v>622</v>
      </c>
      <c r="M123" s="71" t="s">
        <v>623</v>
      </c>
      <c r="N123" s="72">
        <v>39.0</v>
      </c>
      <c r="O123" s="72">
        <v>20.0</v>
      </c>
      <c r="P123" s="74">
        <v>560.0</v>
      </c>
      <c r="Q123" s="68">
        <f t="shared" si="2"/>
        <v>896000</v>
      </c>
      <c r="R123" s="69">
        <f t="shared" si="3"/>
        <v>0.175</v>
      </c>
    </row>
    <row r="124" ht="135.75" customHeight="1">
      <c r="A124" s="57">
        <v>739200.0000000001</v>
      </c>
      <c r="B124" s="58" t="str">
        <f t="shared" si="1"/>
        <v>가격 비교하기</v>
      </c>
      <c r="C124" s="70"/>
      <c r="D124" s="70"/>
      <c r="E124" s="61">
        <f t="shared" si="4"/>
        <v>0</v>
      </c>
      <c r="F124" s="75"/>
      <c r="G124" s="63" t="s">
        <v>578</v>
      </c>
      <c r="H124" s="64" t="s">
        <v>624</v>
      </c>
      <c r="I124" s="65">
        <v>19.0</v>
      </c>
      <c r="J124" s="64" t="s">
        <v>625</v>
      </c>
      <c r="K124" s="64" t="s">
        <v>626</v>
      </c>
      <c r="L124" s="64" t="s">
        <v>627</v>
      </c>
      <c r="M124" s="64" t="s">
        <v>628</v>
      </c>
      <c r="N124" s="66">
        <v>40.0</v>
      </c>
      <c r="O124" s="66">
        <v>3.0</v>
      </c>
      <c r="P124" s="74">
        <v>560.0</v>
      </c>
      <c r="Q124" s="68">
        <f t="shared" si="2"/>
        <v>896000</v>
      </c>
      <c r="R124" s="69">
        <f t="shared" si="3"/>
        <v>0.175</v>
      </c>
    </row>
    <row r="125" ht="135.75" customHeight="1">
      <c r="A125" s="57">
        <v>739200.0000000001</v>
      </c>
      <c r="B125" s="58" t="str">
        <f t="shared" si="1"/>
        <v>가격 비교하기</v>
      </c>
      <c r="C125" s="70"/>
      <c r="D125" s="70"/>
      <c r="E125" s="61">
        <f t="shared" si="4"/>
        <v>0</v>
      </c>
      <c r="F125" s="75"/>
      <c r="G125" s="63" t="s">
        <v>578</v>
      </c>
      <c r="H125" s="71" t="s">
        <v>629</v>
      </c>
      <c r="I125" s="65">
        <v>19.0</v>
      </c>
      <c r="J125" s="71" t="s">
        <v>630</v>
      </c>
      <c r="K125" s="71" t="s">
        <v>631</v>
      </c>
      <c r="L125" s="71" t="s">
        <v>632</v>
      </c>
      <c r="M125" s="71" t="s">
        <v>633</v>
      </c>
      <c r="N125" s="72">
        <v>40.0</v>
      </c>
      <c r="O125" s="72">
        <v>7.0</v>
      </c>
      <c r="P125" s="74">
        <v>560.0</v>
      </c>
      <c r="Q125" s="68">
        <f t="shared" si="2"/>
        <v>896000</v>
      </c>
      <c r="R125" s="69">
        <f t="shared" si="3"/>
        <v>0.175</v>
      </c>
    </row>
    <row r="126" ht="135.75" customHeight="1">
      <c r="A126" s="57">
        <v>739200.0000000001</v>
      </c>
      <c r="B126" s="58" t="str">
        <f t="shared" si="1"/>
        <v>가격 비교하기</v>
      </c>
      <c r="C126" s="70"/>
      <c r="D126" s="70"/>
      <c r="E126" s="61">
        <f t="shared" si="4"/>
        <v>0</v>
      </c>
      <c r="F126" s="75"/>
      <c r="G126" s="63" t="s">
        <v>578</v>
      </c>
      <c r="H126" s="64" t="s">
        <v>634</v>
      </c>
      <c r="I126" s="65">
        <v>19.0</v>
      </c>
      <c r="J126" s="64" t="s">
        <v>635</v>
      </c>
      <c r="K126" s="64" t="s">
        <v>636</v>
      </c>
      <c r="L126" s="64" t="s">
        <v>637</v>
      </c>
      <c r="M126" s="64" t="s">
        <v>638</v>
      </c>
      <c r="N126" s="66">
        <v>41.0</v>
      </c>
      <c r="O126" s="66">
        <v>1.0</v>
      </c>
      <c r="P126" s="74">
        <v>560.0</v>
      </c>
      <c r="Q126" s="68">
        <f t="shared" si="2"/>
        <v>896000</v>
      </c>
      <c r="R126" s="69">
        <f t="shared" si="3"/>
        <v>0.175</v>
      </c>
    </row>
    <row r="127" ht="135.75" customHeight="1">
      <c r="A127" s="57">
        <v>739200.0000000001</v>
      </c>
      <c r="B127" s="58" t="str">
        <f t="shared" si="1"/>
        <v>가격 비교하기</v>
      </c>
      <c r="C127" s="70"/>
      <c r="D127" s="70"/>
      <c r="E127" s="61">
        <f t="shared" si="4"/>
        <v>0</v>
      </c>
      <c r="F127" s="75"/>
      <c r="G127" s="63" t="s">
        <v>578</v>
      </c>
      <c r="H127" s="71" t="s">
        <v>639</v>
      </c>
      <c r="I127" s="65">
        <v>19.0</v>
      </c>
      <c r="J127" s="71" t="s">
        <v>640</v>
      </c>
      <c r="K127" s="71" t="s">
        <v>641</v>
      </c>
      <c r="L127" s="71" t="s">
        <v>642</v>
      </c>
      <c r="M127" s="71" t="s">
        <v>643</v>
      </c>
      <c r="N127" s="72">
        <v>41.0</v>
      </c>
      <c r="O127" s="72">
        <v>9.0</v>
      </c>
      <c r="P127" s="74">
        <v>560.0</v>
      </c>
      <c r="Q127" s="68">
        <f t="shared" si="2"/>
        <v>896000</v>
      </c>
      <c r="R127" s="69">
        <f t="shared" si="3"/>
        <v>0.175</v>
      </c>
    </row>
    <row r="128" ht="135.75" customHeight="1">
      <c r="A128" s="57">
        <v>739200.0000000001</v>
      </c>
      <c r="B128" s="58" t="str">
        <f t="shared" si="1"/>
        <v>가격 비교하기</v>
      </c>
      <c r="C128" s="70"/>
      <c r="D128" s="70"/>
      <c r="E128" s="61">
        <f t="shared" si="4"/>
        <v>0</v>
      </c>
      <c r="F128" s="62"/>
      <c r="G128" s="73" t="s">
        <v>644</v>
      </c>
      <c r="H128" s="64" t="s">
        <v>645</v>
      </c>
      <c r="I128" s="65">
        <v>20.0</v>
      </c>
      <c r="J128" s="64" t="s">
        <v>646</v>
      </c>
      <c r="K128" s="64" t="s">
        <v>647</v>
      </c>
      <c r="L128" s="64" t="s">
        <v>648</v>
      </c>
      <c r="M128" s="64" t="s">
        <v>649</v>
      </c>
      <c r="N128" s="66">
        <v>35.0</v>
      </c>
      <c r="O128" s="66">
        <v>7.0</v>
      </c>
      <c r="P128" s="74">
        <v>560.0</v>
      </c>
      <c r="Q128" s="68">
        <f t="shared" si="2"/>
        <v>896000</v>
      </c>
      <c r="R128" s="69">
        <f t="shared" si="3"/>
        <v>0.175</v>
      </c>
    </row>
    <row r="129" ht="135.75" customHeight="1">
      <c r="A129" s="57">
        <v>739200.0000000001</v>
      </c>
      <c r="B129" s="58" t="str">
        <f t="shared" si="1"/>
        <v>가격 비교하기</v>
      </c>
      <c r="C129" s="70"/>
      <c r="D129" s="70"/>
      <c r="E129" s="61">
        <f t="shared" si="4"/>
        <v>0</v>
      </c>
      <c r="F129" s="62"/>
      <c r="G129" s="73" t="s">
        <v>644</v>
      </c>
      <c r="H129" s="71" t="s">
        <v>650</v>
      </c>
      <c r="I129" s="65">
        <v>20.0</v>
      </c>
      <c r="J129" s="71" t="s">
        <v>651</v>
      </c>
      <c r="K129" s="71" t="s">
        <v>652</v>
      </c>
      <c r="L129" s="71" t="s">
        <v>653</v>
      </c>
      <c r="M129" s="71" t="s">
        <v>654</v>
      </c>
      <c r="N129" s="72">
        <v>36.0</v>
      </c>
      <c r="O129" s="72">
        <v>20.0</v>
      </c>
      <c r="P129" s="74">
        <v>560.0</v>
      </c>
      <c r="Q129" s="68">
        <f t="shared" si="2"/>
        <v>896000</v>
      </c>
      <c r="R129" s="69">
        <f t="shared" si="3"/>
        <v>0.175</v>
      </c>
    </row>
    <row r="130" ht="135.75" customHeight="1">
      <c r="A130" s="57">
        <v>739200.0000000001</v>
      </c>
      <c r="B130" s="58" t="str">
        <f t="shared" si="1"/>
        <v>가격 비교하기</v>
      </c>
      <c r="C130" s="70"/>
      <c r="D130" s="70"/>
      <c r="E130" s="61">
        <f t="shared" si="4"/>
        <v>0</v>
      </c>
      <c r="F130" s="62"/>
      <c r="G130" s="73" t="s">
        <v>644</v>
      </c>
      <c r="H130" s="71" t="s">
        <v>655</v>
      </c>
      <c r="I130" s="65">
        <v>20.0</v>
      </c>
      <c r="J130" s="71" t="s">
        <v>656</v>
      </c>
      <c r="K130" s="71" t="s">
        <v>657</v>
      </c>
      <c r="L130" s="71" t="s">
        <v>658</v>
      </c>
      <c r="M130" s="71" t="s">
        <v>659</v>
      </c>
      <c r="N130" s="72">
        <v>37.0</v>
      </c>
      <c r="O130" s="72">
        <v>31.0</v>
      </c>
      <c r="P130" s="74">
        <v>560.0</v>
      </c>
      <c r="Q130" s="68">
        <f t="shared" si="2"/>
        <v>896000</v>
      </c>
      <c r="R130" s="69">
        <f t="shared" si="3"/>
        <v>0.175</v>
      </c>
    </row>
    <row r="131" ht="135.75" customHeight="1">
      <c r="A131" s="57">
        <v>739200.0000000001</v>
      </c>
      <c r="B131" s="58" t="str">
        <f t="shared" si="1"/>
        <v>가격 비교하기</v>
      </c>
      <c r="C131" s="70"/>
      <c r="D131" s="70"/>
      <c r="E131" s="61">
        <f t="shared" si="4"/>
        <v>0</v>
      </c>
      <c r="F131" s="62"/>
      <c r="G131" s="73" t="s">
        <v>644</v>
      </c>
      <c r="H131" s="64" t="s">
        <v>660</v>
      </c>
      <c r="I131" s="65">
        <v>20.0</v>
      </c>
      <c r="J131" s="64" t="s">
        <v>661</v>
      </c>
      <c r="K131" s="64" t="s">
        <v>662</v>
      </c>
      <c r="L131" s="64" t="s">
        <v>663</v>
      </c>
      <c r="M131" s="64" t="s">
        <v>664</v>
      </c>
      <c r="N131" s="66">
        <v>38.0</v>
      </c>
      <c r="O131" s="66">
        <v>41.0</v>
      </c>
      <c r="P131" s="74">
        <v>560.0</v>
      </c>
      <c r="Q131" s="68">
        <f t="shared" si="2"/>
        <v>896000</v>
      </c>
      <c r="R131" s="69">
        <f t="shared" si="3"/>
        <v>0.175</v>
      </c>
    </row>
    <row r="132" ht="135.75" customHeight="1">
      <c r="A132" s="57">
        <v>739200.0000000001</v>
      </c>
      <c r="B132" s="58" t="str">
        <f t="shared" si="1"/>
        <v>가격 비교하기</v>
      </c>
      <c r="C132" s="70"/>
      <c r="D132" s="70"/>
      <c r="E132" s="61">
        <f t="shared" si="4"/>
        <v>0</v>
      </c>
      <c r="F132" s="62"/>
      <c r="G132" s="73" t="s">
        <v>644</v>
      </c>
      <c r="H132" s="64" t="s">
        <v>665</v>
      </c>
      <c r="I132" s="65">
        <v>20.0</v>
      </c>
      <c r="J132" s="64" t="s">
        <v>666</v>
      </c>
      <c r="K132" s="64" t="s">
        <v>667</v>
      </c>
      <c r="L132" s="64" t="s">
        <v>668</v>
      </c>
      <c r="M132" s="64" t="s">
        <v>669</v>
      </c>
      <c r="N132" s="66">
        <v>39.0</v>
      </c>
      <c r="O132" s="66">
        <v>21.0</v>
      </c>
      <c r="P132" s="74">
        <v>560.0</v>
      </c>
      <c r="Q132" s="68">
        <f t="shared" si="2"/>
        <v>896000</v>
      </c>
      <c r="R132" s="69">
        <f t="shared" si="3"/>
        <v>0.175</v>
      </c>
    </row>
    <row r="133" ht="135.75" customHeight="1">
      <c r="A133" s="57">
        <v>739200.0000000001</v>
      </c>
      <c r="B133" s="58" t="str">
        <f t="shared" si="1"/>
        <v>가격 비교하기</v>
      </c>
      <c r="C133" s="70"/>
      <c r="D133" s="70"/>
      <c r="E133" s="61">
        <f t="shared" si="4"/>
        <v>0</v>
      </c>
      <c r="F133" s="62"/>
      <c r="G133" s="73" t="s">
        <v>644</v>
      </c>
      <c r="H133" s="71" t="s">
        <v>670</v>
      </c>
      <c r="I133" s="65">
        <v>20.0</v>
      </c>
      <c r="J133" s="71" t="s">
        <v>671</v>
      </c>
      <c r="K133" s="71" t="s">
        <v>672</v>
      </c>
      <c r="L133" s="71" t="s">
        <v>673</v>
      </c>
      <c r="M133" s="71" t="s">
        <v>674</v>
      </c>
      <c r="N133" s="72">
        <v>40.0</v>
      </c>
      <c r="O133" s="72">
        <v>12.0</v>
      </c>
      <c r="P133" s="74">
        <v>560.0</v>
      </c>
      <c r="Q133" s="68">
        <f t="shared" si="2"/>
        <v>896000</v>
      </c>
      <c r="R133" s="69">
        <f t="shared" si="3"/>
        <v>0.175</v>
      </c>
    </row>
    <row r="134" ht="135.75" customHeight="1">
      <c r="A134" s="57">
        <v>739200.0000000001</v>
      </c>
      <c r="B134" s="58" t="str">
        <f t="shared" si="1"/>
        <v>가격 비교하기</v>
      </c>
      <c r="C134" s="70"/>
      <c r="D134" s="70"/>
      <c r="E134" s="61">
        <f t="shared" si="4"/>
        <v>0</v>
      </c>
      <c r="F134" s="62"/>
      <c r="G134" s="78" t="s">
        <v>644</v>
      </c>
      <c r="H134" s="64" t="s">
        <v>675</v>
      </c>
      <c r="I134" s="65">
        <v>20.0</v>
      </c>
      <c r="J134" s="64" t="s">
        <v>676</v>
      </c>
      <c r="K134" s="64" t="s">
        <v>677</v>
      </c>
      <c r="L134" s="64" t="s">
        <v>678</v>
      </c>
      <c r="M134" s="64" t="s">
        <v>679</v>
      </c>
      <c r="N134" s="66">
        <v>41.0</v>
      </c>
      <c r="O134" s="66">
        <v>5.0</v>
      </c>
      <c r="P134" s="74">
        <v>560.0</v>
      </c>
      <c r="Q134" s="68">
        <f t="shared" si="2"/>
        <v>896000</v>
      </c>
      <c r="R134" s="69">
        <f t="shared" si="3"/>
        <v>0.175</v>
      </c>
    </row>
    <row r="135" ht="135.75" customHeight="1">
      <c r="A135" s="57">
        <v>1815000.0000000002</v>
      </c>
      <c r="B135" s="58" t="str">
        <f t="shared" si="1"/>
        <v>가격 비교하기</v>
      </c>
      <c r="C135" s="70"/>
      <c r="D135" s="70"/>
      <c r="E135" s="61">
        <f t="shared" si="4"/>
        <v>0</v>
      </c>
      <c r="F135" s="75"/>
      <c r="G135" s="73" t="s">
        <v>680</v>
      </c>
      <c r="H135" s="64" t="s">
        <v>681</v>
      </c>
      <c r="I135" s="65">
        <v>21.0</v>
      </c>
      <c r="J135" s="64" t="s">
        <v>682</v>
      </c>
      <c r="K135" s="64" t="s">
        <v>683</v>
      </c>
      <c r="L135" s="64" t="s">
        <v>684</v>
      </c>
      <c r="M135" s="64" t="s">
        <v>685</v>
      </c>
      <c r="N135" s="64" t="s">
        <v>686</v>
      </c>
      <c r="O135" s="66">
        <v>33.0</v>
      </c>
      <c r="P135" s="74">
        <v>1375.0</v>
      </c>
      <c r="Q135" s="68">
        <f t="shared" si="2"/>
        <v>2200000</v>
      </c>
      <c r="R135" s="69">
        <f t="shared" si="3"/>
        <v>0.175</v>
      </c>
    </row>
    <row r="136" ht="135.75" customHeight="1">
      <c r="A136" s="57">
        <v>1504800.0000000002</v>
      </c>
      <c r="B136" s="58" t="str">
        <f t="shared" si="1"/>
        <v>가격 비교하기</v>
      </c>
      <c r="C136" s="70"/>
      <c r="D136" s="70"/>
      <c r="E136" s="61">
        <f t="shared" si="4"/>
        <v>0</v>
      </c>
      <c r="F136" s="75"/>
      <c r="G136" s="63" t="s">
        <v>687</v>
      </c>
      <c r="H136" s="71" t="s">
        <v>688</v>
      </c>
      <c r="I136" s="65">
        <v>22.0</v>
      </c>
      <c r="J136" s="71" t="s">
        <v>689</v>
      </c>
      <c r="K136" s="71" t="s">
        <v>690</v>
      </c>
      <c r="L136" s="71" t="s">
        <v>691</v>
      </c>
      <c r="M136" s="71" t="s">
        <v>692</v>
      </c>
      <c r="N136" s="71" t="s">
        <v>693</v>
      </c>
      <c r="O136" s="72">
        <v>61.0</v>
      </c>
      <c r="P136" s="74">
        <v>1140.0</v>
      </c>
      <c r="Q136" s="68">
        <f t="shared" si="2"/>
        <v>1824000</v>
      </c>
      <c r="R136" s="69">
        <f t="shared" si="3"/>
        <v>0.175</v>
      </c>
    </row>
    <row r="137" ht="135.75" customHeight="1">
      <c r="A137" s="57">
        <v>3379200.0000000005</v>
      </c>
      <c r="B137" s="58" t="str">
        <f t="shared" si="1"/>
        <v>가격 비교하기</v>
      </c>
      <c r="C137" s="70"/>
      <c r="D137" s="70"/>
      <c r="E137" s="61">
        <f t="shared" si="4"/>
        <v>0</v>
      </c>
      <c r="F137" s="62"/>
      <c r="G137" s="63" t="s">
        <v>694</v>
      </c>
      <c r="H137" s="64" t="s">
        <v>695</v>
      </c>
      <c r="I137" s="65">
        <v>24.0</v>
      </c>
      <c r="J137" s="64" t="s">
        <v>696</v>
      </c>
      <c r="K137" s="64" t="s">
        <v>697</v>
      </c>
      <c r="L137" s="64" t="s">
        <v>698</v>
      </c>
      <c r="M137" s="64" t="s">
        <v>699</v>
      </c>
      <c r="N137" s="64" t="s">
        <v>700</v>
      </c>
      <c r="O137" s="66">
        <v>6.0</v>
      </c>
      <c r="P137" s="74">
        <v>2560.0</v>
      </c>
      <c r="Q137" s="68">
        <f t="shared" si="2"/>
        <v>4096000</v>
      </c>
      <c r="R137" s="69">
        <f t="shared" si="3"/>
        <v>0.175</v>
      </c>
    </row>
    <row r="138" ht="135.75" customHeight="1">
      <c r="A138" s="57">
        <v>2633400.0</v>
      </c>
      <c r="B138" s="58" t="str">
        <f t="shared" si="1"/>
        <v>가격 비교하기</v>
      </c>
      <c r="C138" s="70"/>
      <c r="D138" s="70"/>
      <c r="E138" s="61">
        <f t="shared" si="4"/>
        <v>0</v>
      </c>
      <c r="F138" s="75"/>
      <c r="G138" s="63" t="s">
        <v>701</v>
      </c>
      <c r="H138" s="71" t="s">
        <v>702</v>
      </c>
      <c r="I138" s="65">
        <v>26.0</v>
      </c>
      <c r="J138" s="71" t="s">
        <v>703</v>
      </c>
      <c r="K138" s="71" t="s">
        <v>704</v>
      </c>
      <c r="L138" s="71" t="s">
        <v>705</v>
      </c>
      <c r="M138" s="71" t="s">
        <v>706</v>
      </c>
      <c r="N138" s="71" t="s">
        <v>707</v>
      </c>
      <c r="O138" s="72">
        <v>23.0</v>
      </c>
      <c r="P138" s="74">
        <v>1995.0</v>
      </c>
      <c r="Q138" s="68">
        <f t="shared" si="2"/>
        <v>3192000</v>
      </c>
      <c r="R138" s="69">
        <f t="shared" si="3"/>
        <v>0.175</v>
      </c>
    </row>
    <row r="139" ht="135.75" customHeight="1">
      <c r="A139" s="57">
        <v>534600.0</v>
      </c>
      <c r="B139" s="58" t="str">
        <f t="shared" si="1"/>
        <v>가격 비교하기</v>
      </c>
      <c r="C139" s="70"/>
      <c r="D139" s="70"/>
      <c r="E139" s="61">
        <f t="shared" si="4"/>
        <v>0</v>
      </c>
      <c r="F139" s="62"/>
      <c r="G139" s="73" t="s">
        <v>708</v>
      </c>
      <c r="H139" s="64" t="s">
        <v>709</v>
      </c>
      <c r="I139" s="65">
        <v>27.0</v>
      </c>
      <c r="J139" s="64" t="s">
        <v>710</v>
      </c>
      <c r="K139" s="64" t="s">
        <v>711</v>
      </c>
      <c r="L139" s="64" t="s">
        <v>712</v>
      </c>
      <c r="M139" s="64" t="s">
        <v>713</v>
      </c>
      <c r="N139" s="66">
        <v>35.0</v>
      </c>
      <c r="O139" s="66">
        <v>21.0</v>
      </c>
      <c r="P139" s="74">
        <v>405.0</v>
      </c>
      <c r="Q139" s="68">
        <f t="shared" si="2"/>
        <v>648000</v>
      </c>
      <c r="R139" s="69">
        <f t="shared" si="3"/>
        <v>0.175</v>
      </c>
    </row>
    <row r="140" ht="135.75" customHeight="1">
      <c r="A140" s="57">
        <v>534600.0</v>
      </c>
      <c r="B140" s="58" t="str">
        <f t="shared" si="1"/>
        <v>가격 비교하기</v>
      </c>
      <c r="C140" s="70"/>
      <c r="D140" s="70"/>
      <c r="E140" s="61">
        <f t="shared" si="4"/>
        <v>0</v>
      </c>
      <c r="F140" s="62"/>
      <c r="G140" s="73" t="s">
        <v>708</v>
      </c>
      <c r="H140" s="71" t="s">
        <v>714</v>
      </c>
      <c r="I140" s="65">
        <v>27.0</v>
      </c>
      <c r="J140" s="71" t="s">
        <v>715</v>
      </c>
      <c r="K140" s="71" t="s">
        <v>716</v>
      </c>
      <c r="L140" s="71" t="s">
        <v>717</v>
      </c>
      <c r="M140" s="71" t="s">
        <v>718</v>
      </c>
      <c r="N140" s="72">
        <v>36.0</v>
      </c>
      <c r="O140" s="72">
        <v>41.0</v>
      </c>
      <c r="P140" s="74">
        <v>405.0</v>
      </c>
      <c r="Q140" s="68">
        <f t="shared" si="2"/>
        <v>648000</v>
      </c>
      <c r="R140" s="69">
        <f t="shared" si="3"/>
        <v>0.175</v>
      </c>
    </row>
    <row r="141" ht="135.75" customHeight="1">
      <c r="A141" s="57">
        <v>534600.0</v>
      </c>
      <c r="B141" s="58" t="str">
        <f t="shared" si="1"/>
        <v>가격 비교하기</v>
      </c>
      <c r="C141" s="70"/>
      <c r="D141" s="70"/>
      <c r="E141" s="61">
        <f t="shared" si="4"/>
        <v>0</v>
      </c>
      <c r="F141" s="62"/>
      <c r="G141" s="73" t="s">
        <v>708</v>
      </c>
      <c r="H141" s="64" t="s">
        <v>719</v>
      </c>
      <c r="I141" s="65">
        <v>27.0</v>
      </c>
      <c r="J141" s="64" t="s">
        <v>720</v>
      </c>
      <c r="K141" s="64" t="s">
        <v>721</v>
      </c>
      <c r="L141" s="64" t="s">
        <v>722</v>
      </c>
      <c r="M141" s="64" t="s">
        <v>723</v>
      </c>
      <c r="N141" s="66">
        <v>37.0</v>
      </c>
      <c r="O141" s="66">
        <v>55.0</v>
      </c>
      <c r="P141" s="74">
        <v>405.0</v>
      </c>
      <c r="Q141" s="68">
        <f t="shared" si="2"/>
        <v>648000</v>
      </c>
      <c r="R141" s="69">
        <f t="shared" si="3"/>
        <v>0.175</v>
      </c>
    </row>
    <row r="142" ht="135.75" customHeight="1">
      <c r="A142" s="57">
        <v>534600.0</v>
      </c>
      <c r="B142" s="58" t="str">
        <f t="shared" si="1"/>
        <v>가격 비교하기</v>
      </c>
      <c r="C142" s="70"/>
      <c r="D142" s="70"/>
      <c r="E142" s="61">
        <f t="shared" si="4"/>
        <v>0</v>
      </c>
      <c r="F142" s="62"/>
      <c r="G142" s="73" t="s">
        <v>708</v>
      </c>
      <c r="H142" s="71" t="s">
        <v>724</v>
      </c>
      <c r="I142" s="65">
        <v>27.0</v>
      </c>
      <c r="J142" s="71" t="s">
        <v>725</v>
      </c>
      <c r="K142" s="71" t="s">
        <v>726</v>
      </c>
      <c r="L142" s="71" t="s">
        <v>727</v>
      </c>
      <c r="M142" s="71" t="s">
        <v>728</v>
      </c>
      <c r="N142" s="72">
        <v>38.0</v>
      </c>
      <c r="O142" s="72">
        <v>63.0</v>
      </c>
      <c r="P142" s="74">
        <v>405.0</v>
      </c>
      <c r="Q142" s="68">
        <f t="shared" si="2"/>
        <v>648000</v>
      </c>
      <c r="R142" s="69">
        <f t="shared" si="3"/>
        <v>0.175</v>
      </c>
    </row>
    <row r="143" ht="135.75" customHeight="1">
      <c r="A143" s="57">
        <v>534600.0</v>
      </c>
      <c r="B143" s="58" t="str">
        <f t="shared" si="1"/>
        <v>가격 비교하기</v>
      </c>
      <c r="C143" s="70"/>
      <c r="D143" s="70"/>
      <c r="E143" s="61">
        <f t="shared" si="4"/>
        <v>0</v>
      </c>
      <c r="F143" s="62"/>
      <c r="G143" s="73" t="s">
        <v>708</v>
      </c>
      <c r="H143" s="64" t="s">
        <v>729</v>
      </c>
      <c r="I143" s="65">
        <v>27.0</v>
      </c>
      <c r="J143" s="64" t="s">
        <v>730</v>
      </c>
      <c r="K143" s="64" t="s">
        <v>731</v>
      </c>
      <c r="L143" s="64" t="s">
        <v>732</v>
      </c>
      <c r="M143" s="64" t="s">
        <v>733</v>
      </c>
      <c r="N143" s="66">
        <v>39.0</v>
      </c>
      <c r="O143" s="66">
        <v>38.0</v>
      </c>
      <c r="P143" s="74">
        <v>405.0</v>
      </c>
      <c r="Q143" s="68">
        <f t="shared" si="2"/>
        <v>648000</v>
      </c>
      <c r="R143" s="69">
        <f t="shared" si="3"/>
        <v>0.175</v>
      </c>
    </row>
    <row r="144" ht="135.75" customHeight="1">
      <c r="A144" s="57">
        <v>534600.0</v>
      </c>
      <c r="B144" s="58" t="str">
        <f t="shared" si="1"/>
        <v>가격 비교하기</v>
      </c>
      <c r="C144" s="70"/>
      <c r="D144" s="70"/>
      <c r="E144" s="61">
        <f t="shared" si="4"/>
        <v>0</v>
      </c>
      <c r="F144" s="62"/>
      <c r="G144" s="73" t="s">
        <v>708</v>
      </c>
      <c r="H144" s="71" t="s">
        <v>734</v>
      </c>
      <c r="I144" s="65">
        <v>27.0</v>
      </c>
      <c r="J144" s="71" t="s">
        <v>735</v>
      </c>
      <c r="K144" s="71" t="s">
        <v>736</v>
      </c>
      <c r="L144" s="71" t="s">
        <v>737</v>
      </c>
      <c r="M144" s="71" t="s">
        <v>738</v>
      </c>
      <c r="N144" s="72">
        <v>40.0</v>
      </c>
      <c r="O144" s="72">
        <v>30.0</v>
      </c>
      <c r="P144" s="74">
        <v>405.0</v>
      </c>
      <c r="Q144" s="68">
        <f t="shared" si="2"/>
        <v>648000</v>
      </c>
      <c r="R144" s="69">
        <f t="shared" si="3"/>
        <v>0.175</v>
      </c>
    </row>
    <row r="145" ht="135.75" customHeight="1">
      <c r="A145" s="57">
        <v>534600.0</v>
      </c>
      <c r="B145" s="58" t="str">
        <f t="shared" si="1"/>
        <v>가격 비교하기</v>
      </c>
      <c r="C145" s="70"/>
      <c r="D145" s="70"/>
      <c r="E145" s="61">
        <f t="shared" si="4"/>
        <v>0</v>
      </c>
      <c r="F145" s="62"/>
      <c r="G145" s="73" t="s">
        <v>708</v>
      </c>
      <c r="H145" s="71" t="s">
        <v>739</v>
      </c>
      <c r="I145" s="65">
        <v>27.0</v>
      </c>
      <c r="J145" s="71" t="s">
        <v>740</v>
      </c>
      <c r="K145" s="71" t="s">
        <v>741</v>
      </c>
      <c r="L145" s="71" t="s">
        <v>742</v>
      </c>
      <c r="M145" s="71" t="s">
        <v>743</v>
      </c>
      <c r="N145" s="72">
        <v>41.0</v>
      </c>
      <c r="O145" s="72">
        <v>8.0</v>
      </c>
      <c r="P145" s="74">
        <v>405.0</v>
      </c>
      <c r="Q145" s="68">
        <f t="shared" si="2"/>
        <v>648000</v>
      </c>
      <c r="R145" s="69">
        <f t="shared" si="3"/>
        <v>0.175</v>
      </c>
    </row>
    <row r="146" ht="135.75" customHeight="1">
      <c r="A146" s="57">
        <v>415800.00000000006</v>
      </c>
      <c r="B146" s="58" t="str">
        <f t="shared" si="1"/>
        <v>가격 비교하기</v>
      </c>
      <c r="C146" s="70"/>
      <c r="D146" s="70"/>
      <c r="E146" s="61">
        <f t="shared" si="4"/>
        <v>0</v>
      </c>
      <c r="F146" s="62"/>
      <c r="G146" s="73" t="s">
        <v>744</v>
      </c>
      <c r="H146" s="64" t="s">
        <v>745</v>
      </c>
      <c r="I146" s="65">
        <v>28.0</v>
      </c>
      <c r="J146" s="64" t="s">
        <v>746</v>
      </c>
      <c r="K146" s="64" t="s">
        <v>747</v>
      </c>
      <c r="L146" s="64" t="s">
        <v>748</v>
      </c>
      <c r="M146" s="64" t="s">
        <v>749</v>
      </c>
      <c r="N146" s="64" t="s">
        <v>750</v>
      </c>
      <c r="O146" s="66">
        <v>148.0</v>
      </c>
      <c r="P146" s="74">
        <v>315.0</v>
      </c>
      <c r="Q146" s="68">
        <f t="shared" si="2"/>
        <v>504000</v>
      </c>
      <c r="R146" s="69">
        <f t="shared" si="3"/>
        <v>0.175</v>
      </c>
    </row>
    <row r="147" ht="135.75" customHeight="1">
      <c r="A147" s="57">
        <v>719400.0</v>
      </c>
      <c r="B147" s="58" t="str">
        <f t="shared" si="1"/>
        <v>가격 비교하기</v>
      </c>
      <c r="C147" s="70"/>
      <c r="D147" s="70"/>
      <c r="E147" s="61">
        <f t="shared" si="4"/>
        <v>0</v>
      </c>
      <c r="F147" s="75"/>
      <c r="G147" s="63" t="s">
        <v>751</v>
      </c>
      <c r="H147" s="71" t="s">
        <v>752</v>
      </c>
      <c r="I147" s="65">
        <v>29.0</v>
      </c>
      <c r="J147" s="71" t="s">
        <v>753</v>
      </c>
      <c r="K147" s="71" t="s">
        <v>754</v>
      </c>
      <c r="L147" s="71" t="s">
        <v>755</v>
      </c>
      <c r="M147" s="71" t="s">
        <v>756</v>
      </c>
      <c r="N147" s="71" t="s">
        <v>757</v>
      </c>
      <c r="O147" s="72">
        <v>89.0</v>
      </c>
      <c r="P147" s="74">
        <v>545.0</v>
      </c>
      <c r="Q147" s="68">
        <f t="shared" si="2"/>
        <v>872000</v>
      </c>
      <c r="R147" s="69">
        <f t="shared" si="3"/>
        <v>0.175</v>
      </c>
    </row>
    <row r="148" ht="135.75" customHeight="1">
      <c r="A148" s="57">
        <v>534600.0</v>
      </c>
      <c r="B148" s="58" t="str">
        <f t="shared" si="1"/>
        <v>가격 비교하기</v>
      </c>
      <c r="C148" s="70"/>
      <c r="D148" s="70"/>
      <c r="E148" s="61">
        <f t="shared" si="4"/>
        <v>0</v>
      </c>
      <c r="F148" s="62"/>
      <c r="G148" s="73" t="s">
        <v>758</v>
      </c>
      <c r="H148" s="64" t="s">
        <v>759</v>
      </c>
      <c r="I148" s="65">
        <v>30.0</v>
      </c>
      <c r="J148" s="64" t="s">
        <v>760</v>
      </c>
      <c r="K148" s="64" t="s">
        <v>761</v>
      </c>
      <c r="L148" s="64" t="s">
        <v>762</v>
      </c>
      <c r="M148" s="64" t="s">
        <v>763</v>
      </c>
      <c r="N148" s="64" t="s">
        <v>764</v>
      </c>
      <c r="O148" s="66">
        <v>101.0</v>
      </c>
      <c r="P148" s="74">
        <v>405.0</v>
      </c>
      <c r="Q148" s="68">
        <f t="shared" si="2"/>
        <v>648000</v>
      </c>
      <c r="R148" s="69">
        <f t="shared" si="3"/>
        <v>0.175</v>
      </c>
    </row>
    <row r="149" ht="135.75" customHeight="1">
      <c r="A149" s="57">
        <v>653400.0</v>
      </c>
      <c r="B149" s="58" t="str">
        <f t="shared" si="1"/>
        <v>가격 비교하기</v>
      </c>
      <c r="C149" s="70"/>
      <c r="D149" s="70"/>
      <c r="E149" s="61">
        <f t="shared" si="4"/>
        <v>0</v>
      </c>
      <c r="F149" s="75"/>
      <c r="G149" s="63" t="s">
        <v>765</v>
      </c>
      <c r="H149" s="71" t="s">
        <v>766</v>
      </c>
      <c r="I149" s="65">
        <v>31.0</v>
      </c>
      <c r="J149" s="71" t="s">
        <v>767</v>
      </c>
      <c r="K149" s="71" t="s">
        <v>768</v>
      </c>
      <c r="L149" s="71" t="s">
        <v>769</v>
      </c>
      <c r="M149" s="71" t="s">
        <v>770</v>
      </c>
      <c r="N149" s="72">
        <v>35.0</v>
      </c>
      <c r="O149" s="72">
        <v>8.0</v>
      </c>
      <c r="P149" s="74">
        <v>495.0</v>
      </c>
      <c r="Q149" s="68">
        <f t="shared" si="2"/>
        <v>792000</v>
      </c>
      <c r="R149" s="69">
        <f t="shared" si="3"/>
        <v>0.175</v>
      </c>
    </row>
    <row r="150" ht="135.75" customHeight="1">
      <c r="A150" s="57">
        <v>653400.0</v>
      </c>
      <c r="B150" s="58" t="str">
        <f t="shared" si="1"/>
        <v>가격 비교하기</v>
      </c>
      <c r="C150" s="70"/>
      <c r="D150" s="70"/>
      <c r="E150" s="61">
        <f t="shared" si="4"/>
        <v>0</v>
      </c>
      <c r="F150" s="75"/>
      <c r="G150" s="63" t="s">
        <v>765</v>
      </c>
      <c r="H150" s="64" t="s">
        <v>771</v>
      </c>
      <c r="I150" s="65">
        <v>31.0</v>
      </c>
      <c r="J150" s="64" t="s">
        <v>772</v>
      </c>
      <c r="K150" s="64" t="s">
        <v>773</v>
      </c>
      <c r="L150" s="64" t="s">
        <v>774</v>
      </c>
      <c r="M150" s="64" t="s">
        <v>775</v>
      </c>
      <c r="N150" s="66">
        <v>36.0</v>
      </c>
      <c r="O150" s="66">
        <v>14.0</v>
      </c>
      <c r="P150" s="74">
        <v>495.0</v>
      </c>
      <c r="Q150" s="68">
        <f t="shared" si="2"/>
        <v>792000</v>
      </c>
      <c r="R150" s="69">
        <f t="shared" si="3"/>
        <v>0.175</v>
      </c>
    </row>
    <row r="151" ht="135.75" customHeight="1">
      <c r="A151" s="57">
        <v>653400.0</v>
      </c>
      <c r="B151" s="58" t="str">
        <f t="shared" si="1"/>
        <v>가격 비교하기</v>
      </c>
      <c r="C151" s="70"/>
      <c r="D151" s="70"/>
      <c r="E151" s="61">
        <f t="shared" si="4"/>
        <v>0</v>
      </c>
      <c r="F151" s="75"/>
      <c r="G151" s="63" t="s">
        <v>765</v>
      </c>
      <c r="H151" s="71" t="s">
        <v>776</v>
      </c>
      <c r="I151" s="65">
        <v>31.0</v>
      </c>
      <c r="J151" s="71" t="s">
        <v>777</v>
      </c>
      <c r="K151" s="71" t="s">
        <v>778</v>
      </c>
      <c r="L151" s="71" t="s">
        <v>779</v>
      </c>
      <c r="M151" s="71" t="s">
        <v>780</v>
      </c>
      <c r="N151" s="72">
        <v>37.0</v>
      </c>
      <c r="O151" s="72">
        <v>19.0</v>
      </c>
      <c r="P151" s="74">
        <v>495.0</v>
      </c>
      <c r="Q151" s="68">
        <f t="shared" si="2"/>
        <v>792000</v>
      </c>
      <c r="R151" s="69">
        <f t="shared" si="3"/>
        <v>0.175</v>
      </c>
    </row>
    <row r="152" ht="135.75" customHeight="1">
      <c r="A152" s="57">
        <v>653400.0</v>
      </c>
      <c r="B152" s="58" t="str">
        <f t="shared" si="1"/>
        <v>가격 비교하기</v>
      </c>
      <c r="C152" s="70"/>
      <c r="D152" s="70"/>
      <c r="E152" s="61">
        <f t="shared" si="4"/>
        <v>0</v>
      </c>
      <c r="F152" s="75"/>
      <c r="G152" s="63" t="s">
        <v>765</v>
      </c>
      <c r="H152" s="64" t="s">
        <v>781</v>
      </c>
      <c r="I152" s="65">
        <v>31.0</v>
      </c>
      <c r="J152" s="64" t="s">
        <v>782</v>
      </c>
      <c r="K152" s="64" t="s">
        <v>783</v>
      </c>
      <c r="L152" s="64" t="s">
        <v>784</v>
      </c>
      <c r="M152" s="64" t="s">
        <v>785</v>
      </c>
      <c r="N152" s="66">
        <v>38.0</v>
      </c>
      <c r="O152" s="66">
        <v>24.0</v>
      </c>
      <c r="P152" s="74">
        <v>495.0</v>
      </c>
      <c r="Q152" s="68">
        <f t="shared" si="2"/>
        <v>792000</v>
      </c>
      <c r="R152" s="69">
        <f t="shared" si="3"/>
        <v>0.175</v>
      </c>
    </row>
    <row r="153" ht="135.75" customHeight="1">
      <c r="A153" s="57">
        <v>653400.0</v>
      </c>
      <c r="B153" s="58" t="str">
        <f t="shared" si="1"/>
        <v>가격 비교하기</v>
      </c>
      <c r="C153" s="70"/>
      <c r="D153" s="70"/>
      <c r="E153" s="61">
        <f t="shared" si="4"/>
        <v>0</v>
      </c>
      <c r="F153" s="75"/>
      <c r="G153" s="63" t="s">
        <v>765</v>
      </c>
      <c r="H153" s="71" t="s">
        <v>786</v>
      </c>
      <c r="I153" s="65">
        <v>31.0</v>
      </c>
      <c r="J153" s="71" t="s">
        <v>787</v>
      </c>
      <c r="K153" s="71" t="s">
        <v>788</v>
      </c>
      <c r="L153" s="71" t="s">
        <v>789</v>
      </c>
      <c r="M153" s="71" t="s">
        <v>790</v>
      </c>
      <c r="N153" s="72">
        <v>39.0</v>
      </c>
      <c r="O153" s="72">
        <v>15.0</v>
      </c>
      <c r="P153" s="74">
        <v>495.0</v>
      </c>
      <c r="Q153" s="68">
        <f t="shared" si="2"/>
        <v>792000</v>
      </c>
      <c r="R153" s="69">
        <f t="shared" si="3"/>
        <v>0.175</v>
      </c>
    </row>
    <row r="154" ht="135.75" customHeight="1">
      <c r="A154" s="57">
        <v>653400.0</v>
      </c>
      <c r="B154" s="58" t="str">
        <f t="shared" si="1"/>
        <v>가격 비교하기</v>
      </c>
      <c r="C154" s="70"/>
      <c r="D154" s="70"/>
      <c r="E154" s="61">
        <f t="shared" si="4"/>
        <v>0</v>
      </c>
      <c r="F154" s="75"/>
      <c r="G154" s="63" t="s">
        <v>765</v>
      </c>
      <c r="H154" s="64" t="s">
        <v>791</v>
      </c>
      <c r="I154" s="65">
        <v>31.0</v>
      </c>
      <c r="J154" s="64" t="s">
        <v>792</v>
      </c>
      <c r="K154" s="64" t="s">
        <v>793</v>
      </c>
      <c r="L154" s="64" t="s">
        <v>794</v>
      </c>
      <c r="M154" s="64" t="s">
        <v>795</v>
      </c>
      <c r="N154" s="66">
        <v>40.0</v>
      </c>
      <c r="O154" s="66">
        <v>5.0</v>
      </c>
      <c r="P154" s="74">
        <v>495.0</v>
      </c>
      <c r="Q154" s="68">
        <f t="shared" si="2"/>
        <v>792000</v>
      </c>
      <c r="R154" s="69">
        <f t="shared" si="3"/>
        <v>0.175</v>
      </c>
    </row>
    <row r="155" ht="135.75" customHeight="1">
      <c r="A155" s="57">
        <v>653400.0</v>
      </c>
      <c r="B155" s="58" t="str">
        <f t="shared" si="1"/>
        <v>가격 비교하기</v>
      </c>
      <c r="C155" s="70"/>
      <c r="D155" s="70"/>
      <c r="E155" s="61">
        <f t="shared" si="4"/>
        <v>0</v>
      </c>
      <c r="F155" s="75"/>
      <c r="G155" s="63" t="s">
        <v>765</v>
      </c>
      <c r="H155" s="71" t="s">
        <v>796</v>
      </c>
      <c r="I155" s="65">
        <v>31.0</v>
      </c>
      <c r="J155" s="71" t="s">
        <v>797</v>
      </c>
      <c r="K155" s="71" t="s">
        <v>798</v>
      </c>
      <c r="L155" s="71" t="s">
        <v>799</v>
      </c>
      <c r="M155" s="71" t="s">
        <v>800</v>
      </c>
      <c r="N155" s="72">
        <v>41.0</v>
      </c>
      <c r="O155" s="72">
        <v>3.0</v>
      </c>
      <c r="P155" s="74">
        <v>495.0</v>
      </c>
      <c r="Q155" s="68">
        <f t="shared" si="2"/>
        <v>792000</v>
      </c>
      <c r="R155" s="69">
        <f t="shared" si="3"/>
        <v>0.175</v>
      </c>
    </row>
    <row r="156" ht="135.75" customHeight="1">
      <c r="A156" s="57">
        <v>422400.00000000006</v>
      </c>
      <c r="B156" s="58" t="str">
        <f t="shared" si="1"/>
        <v>가격 비교하기</v>
      </c>
      <c r="C156" s="70"/>
      <c r="D156" s="70"/>
      <c r="E156" s="61">
        <f t="shared" si="4"/>
        <v>0</v>
      </c>
      <c r="F156" s="75"/>
      <c r="G156" s="63" t="s">
        <v>801</v>
      </c>
      <c r="H156" s="71" t="s">
        <v>802</v>
      </c>
      <c r="I156" s="65">
        <v>32.0</v>
      </c>
      <c r="J156" s="71" t="s">
        <v>803</v>
      </c>
      <c r="K156" s="71" t="s">
        <v>804</v>
      </c>
      <c r="L156" s="71" t="s">
        <v>805</v>
      </c>
      <c r="M156" s="71" t="s">
        <v>806</v>
      </c>
      <c r="N156" s="71" t="s">
        <v>807</v>
      </c>
      <c r="O156" s="72">
        <v>155.0</v>
      </c>
      <c r="P156" s="74">
        <v>320.0</v>
      </c>
      <c r="Q156" s="68">
        <f t="shared" si="2"/>
        <v>512000</v>
      </c>
      <c r="R156" s="69">
        <f t="shared" si="3"/>
        <v>0.175</v>
      </c>
    </row>
    <row r="157" ht="135.75" customHeight="1">
      <c r="A157" s="57">
        <v>297000.0</v>
      </c>
      <c r="B157" s="58" t="str">
        <f t="shared" si="1"/>
        <v>가격 비교하기</v>
      </c>
      <c r="C157" s="70"/>
      <c r="D157" s="70"/>
      <c r="E157" s="61">
        <f t="shared" si="4"/>
        <v>0</v>
      </c>
      <c r="F157" s="62"/>
      <c r="G157" s="73" t="s">
        <v>808</v>
      </c>
      <c r="H157" s="64" t="s">
        <v>809</v>
      </c>
      <c r="I157" s="65">
        <v>33.0</v>
      </c>
      <c r="J157" s="64" t="s">
        <v>810</v>
      </c>
      <c r="K157" s="64" t="s">
        <v>811</v>
      </c>
      <c r="L157" s="64" t="s">
        <v>812</v>
      </c>
      <c r="M157" s="64" t="s">
        <v>813</v>
      </c>
      <c r="N157" s="64" t="s">
        <v>814</v>
      </c>
      <c r="O157" s="66">
        <v>140.0</v>
      </c>
      <c r="P157" s="74">
        <v>225.0</v>
      </c>
      <c r="Q157" s="68">
        <f t="shared" si="2"/>
        <v>360000</v>
      </c>
      <c r="R157" s="69">
        <f t="shared" si="3"/>
        <v>0.175</v>
      </c>
    </row>
    <row r="158" ht="135.75" customHeight="1">
      <c r="A158" s="57">
        <v>1782000.0000000002</v>
      </c>
      <c r="B158" s="58" t="str">
        <f t="shared" si="1"/>
        <v>가격 비교하기</v>
      </c>
      <c r="C158" s="70"/>
      <c r="D158" s="70"/>
      <c r="E158" s="61">
        <f t="shared" si="4"/>
        <v>0</v>
      </c>
      <c r="F158" s="75"/>
      <c r="G158" s="63" t="s">
        <v>815</v>
      </c>
      <c r="H158" s="71" t="s">
        <v>816</v>
      </c>
      <c r="I158" s="65">
        <v>34.0</v>
      </c>
      <c r="J158" s="71" t="s">
        <v>817</v>
      </c>
      <c r="K158" s="71" t="s">
        <v>818</v>
      </c>
      <c r="L158" s="71" t="s">
        <v>819</v>
      </c>
      <c r="M158" s="71" t="s">
        <v>820</v>
      </c>
      <c r="N158" s="71" t="s">
        <v>821</v>
      </c>
      <c r="O158" s="72">
        <v>24.0</v>
      </c>
      <c r="P158" s="74">
        <v>1350.0</v>
      </c>
      <c r="Q158" s="68">
        <f t="shared" si="2"/>
        <v>2160000</v>
      </c>
      <c r="R158" s="69">
        <f t="shared" si="3"/>
        <v>0.175</v>
      </c>
    </row>
    <row r="159" ht="135.75" customHeight="1">
      <c r="A159" s="57">
        <v>2046000.0000000002</v>
      </c>
      <c r="B159" s="58" t="str">
        <f t="shared" si="1"/>
        <v>가격 비교하기</v>
      </c>
      <c r="C159" s="70"/>
      <c r="D159" s="70"/>
      <c r="E159" s="61">
        <f t="shared" si="4"/>
        <v>0</v>
      </c>
      <c r="F159" s="62"/>
      <c r="G159" s="73" t="s">
        <v>822</v>
      </c>
      <c r="H159" s="64" t="s">
        <v>823</v>
      </c>
      <c r="I159" s="65">
        <v>35.0</v>
      </c>
      <c r="J159" s="64" t="s">
        <v>824</v>
      </c>
      <c r="K159" s="64" t="s">
        <v>825</v>
      </c>
      <c r="L159" s="64" t="s">
        <v>826</v>
      </c>
      <c r="M159" s="64" t="s">
        <v>827</v>
      </c>
      <c r="N159" s="64" t="s">
        <v>828</v>
      </c>
      <c r="O159" s="66">
        <v>27.0</v>
      </c>
      <c r="P159" s="74">
        <v>1550.0</v>
      </c>
      <c r="Q159" s="68">
        <f t="shared" si="2"/>
        <v>2480000</v>
      </c>
      <c r="R159" s="69">
        <f t="shared" si="3"/>
        <v>0.175</v>
      </c>
    </row>
    <row r="160" ht="135.75" customHeight="1">
      <c r="A160" s="57">
        <v>1782000.0000000002</v>
      </c>
      <c r="B160" s="58" t="str">
        <f t="shared" si="1"/>
        <v>가격 비교하기</v>
      </c>
      <c r="C160" s="70"/>
      <c r="D160" s="70"/>
      <c r="E160" s="61">
        <f t="shared" si="4"/>
        <v>0</v>
      </c>
      <c r="F160" s="75"/>
      <c r="G160" s="63" t="s">
        <v>829</v>
      </c>
      <c r="H160" s="71" t="s">
        <v>830</v>
      </c>
      <c r="I160" s="65">
        <v>36.0</v>
      </c>
      <c r="J160" s="71" t="s">
        <v>831</v>
      </c>
      <c r="K160" s="71" t="s">
        <v>832</v>
      </c>
      <c r="L160" s="71" t="s">
        <v>833</v>
      </c>
      <c r="M160" s="71" t="s">
        <v>834</v>
      </c>
      <c r="N160" s="71" t="s">
        <v>835</v>
      </c>
      <c r="O160" s="72">
        <v>9.0</v>
      </c>
      <c r="P160" s="74">
        <v>1350.0</v>
      </c>
      <c r="Q160" s="68">
        <f t="shared" si="2"/>
        <v>2160000</v>
      </c>
      <c r="R160" s="69">
        <f t="shared" si="3"/>
        <v>0.175</v>
      </c>
    </row>
    <row r="161" ht="12.75" customHeight="1">
      <c r="A161" s="79"/>
      <c r="B161" s="79"/>
      <c r="C161" s="79"/>
      <c r="D161" s="79"/>
      <c r="E161" s="79"/>
      <c r="F161" s="79"/>
      <c r="G161" s="80"/>
      <c r="H161" s="79"/>
      <c r="I161" s="79"/>
      <c r="J161" s="79"/>
      <c r="K161" s="79"/>
      <c r="L161" s="79"/>
      <c r="M161" s="79"/>
      <c r="N161" s="79"/>
      <c r="O161" s="79"/>
      <c r="P161" s="81"/>
      <c r="Q161" s="82"/>
      <c r="R161" s="82"/>
    </row>
  </sheetData>
  <autoFilter ref="$H$1:$H$161"/>
  <mergeCells count="6">
    <mergeCell ref="B2:C2"/>
    <mergeCell ref="A3:A8"/>
    <mergeCell ref="D3:D8"/>
    <mergeCell ref="E3:E8"/>
    <mergeCell ref="B4:C4"/>
    <mergeCell ref="I4:O7"/>
  </mergeCells>
  <hyperlinks>
    <hyperlink r:id="rId1" ref="C9"/>
    <hyperlink r:id="rId2" ref="D9"/>
    <hyperlink r:id="rId3" ref="E9"/>
  </hyperlinks>
  <printOptions/>
  <pageMargins bottom="0.75" footer="0.0" header="0.0" left="0.7" right="0.7" top="0.75"/>
  <pageSetup paperSize="9" orientation="portrait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3.29"/>
    <col customWidth="1" min="2" max="2" width="8.57"/>
    <col customWidth="1" min="3" max="3" width="10.71"/>
    <col customWidth="1" min="4" max="4" width="12.29"/>
    <col customWidth="1" min="5" max="5" width="10.86"/>
    <col customWidth="1" min="6" max="6" width="6.86"/>
    <col customWidth="1" min="7" max="7" width="13.57"/>
  </cols>
  <sheetData>
    <row r="1" ht="24.0" customHeight="1">
      <c r="A1" s="83" t="s">
        <v>836</v>
      </c>
      <c r="E1" s="84" t="s">
        <v>837</v>
      </c>
    </row>
    <row r="2" ht="36.75" customHeight="1">
      <c r="A2" s="85" t="s">
        <v>838</v>
      </c>
      <c r="B2" s="86" t="str">
        <f>IFERROR(__xludf.DUMMYFUNCTION("filter('Table 1'!F:F,'Table 1'!O:O&gt;0)"),"IMAGE")</f>
        <v>IMAGE</v>
      </c>
      <c r="C2" s="86" t="str">
        <f>IFERROR(__xludf.DUMMYFUNCTION("filter('Table 1'!J:J,'Table 1'!O:O&gt;0)"),"BRAND")</f>
        <v>BRAND</v>
      </c>
      <c r="D2" s="86" t="str">
        <f>IFERROR(__xludf.DUMMYFUNCTION("filter('Table 1'!G:G,'Table 1'!O:O&gt;0)"),"DESIGN ID")</f>
        <v>DESIGN ID</v>
      </c>
      <c r="E2" s="87" t="str">
        <f>IFERROR(__xludf.DUMMYFUNCTION("filter('Table 1'!A:A,'Table 1'!O:O&gt;0)"),"매치스럭스 공급가")</f>
        <v>매치스럭스 공급가</v>
      </c>
      <c r="F2" s="88" t="str">
        <f>IFERROR(__xludf.DUMMYFUNCTION("filter('Table 1'!R:R,'Table 1'!O:O&gt;0)"),"현지가
할인률")</f>
        <v>현지가
할인률</v>
      </c>
      <c r="G2" s="87" t="str">
        <f>IFERROR(__xludf.DUMMYFUNCTION("filter('Table 1'!B:B,'Table 1'!O:O&gt;0)"),"머스트잇 가격비교")</f>
        <v>머스트잇 가격비교</v>
      </c>
    </row>
    <row r="3" ht="51.75" customHeight="1">
      <c r="A3" s="89">
        <v>1.0</v>
      </c>
      <c r="B3" s="90" t="str">
        <f>IFERROR(__xludf.DUMMYFUNCTION("""COMPUTED_VALUE"""),"")</f>
        <v/>
      </c>
      <c r="C3" s="91" t="str">
        <f>IFERROR(__xludf.DUMMYFUNCTION("""COMPUTED_VALUE"""),"Alexander McQueen")</f>
        <v>Alexander McQueen</v>
      </c>
      <c r="D3" s="91" t="str">
        <f>IFERROR(__xludf.DUMMYFUNCTION("""COMPUTED_VALUE"""),"553770WHFB U9053")</f>
        <v>553770WHFB U9053</v>
      </c>
      <c r="E3" s="92">
        <f>IFERROR(__xludf.DUMMYFUNCTION("""COMPUTED_VALUE"""),480480.00000000006)</f>
        <v>480480</v>
      </c>
      <c r="F3" s="93">
        <f>IFERROR(__xludf.DUMMYFUNCTION("""COMPUTED_VALUE"""),0.2849999999999999)</f>
        <v>0.285</v>
      </c>
      <c r="G3" s="94" t="str">
        <f>IFERROR(__xludf.DUMMYFUNCTION("""COMPUTED_VALUE"""),"가격 비교하기")</f>
        <v>가격 비교하기</v>
      </c>
    </row>
    <row r="4" ht="51.75" customHeight="1">
      <c r="A4" s="95">
        <v>2.0</v>
      </c>
      <c r="B4" s="96" t="str">
        <f>IFERROR(__xludf.DUMMYFUNCTION("""COMPUTED_VALUE"""),"")</f>
        <v/>
      </c>
      <c r="C4" s="97" t="str">
        <f>IFERROR(__xludf.DUMMYFUNCTION("""COMPUTED_VALUE"""),"Alexander McQueen")</f>
        <v>Alexander McQueen</v>
      </c>
      <c r="D4" s="97" t="str">
        <f>IFERROR(__xludf.DUMMYFUNCTION("""COMPUTED_VALUE"""),"553770WHFB U9053")</f>
        <v>553770WHFB U9053</v>
      </c>
      <c r="E4" s="98">
        <f>IFERROR(__xludf.DUMMYFUNCTION("""COMPUTED_VALUE"""),480480.00000000006)</f>
        <v>480480</v>
      </c>
      <c r="F4" s="99">
        <f>IFERROR(__xludf.DUMMYFUNCTION("""COMPUTED_VALUE"""),0.2849999999999999)</f>
        <v>0.285</v>
      </c>
      <c r="G4" s="100" t="str">
        <f>IFERROR(__xludf.DUMMYFUNCTION("""COMPUTED_VALUE"""),"가격 비교하기")</f>
        <v>가격 비교하기</v>
      </c>
    </row>
    <row r="5" ht="51.75" customHeight="1">
      <c r="A5" s="89">
        <v>3.0</v>
      </c>
      <c r="B5" s="90" t="str">
        <f>IFERROR(__xludf.DUMMYFUNCTION("""COMPUTED_VALUE"""),"")</f>
        <v/>
      </c>
      <c r="C5" s="91" t="str">
        <f>IFERROR(__xludf.DUMMYFUNCTION("""COMPUTED_VALUE"""),"Alexander McQueen")</f>
        <v>Alexander McQueen</v>
      </c>
      <c r="D5" s="91" t="str">
        <f>IFERROR(__xludf.DUMMYFUNCTION("""COMPUTED_VALUE"""),"553770WHFB U9053")</f>
        <v>553770WHFB U9053</v>
      </c>
      <c r="E5" s="92">
        <f>IFERROR(__xludf.DUMMYFUNCTION("""COMPUTED_VALUE"""),480480.00000000006)</f>
        <v>480480</v>
      </c>
      <c r="F5" s="93">
        <f>IFERROR(__xludf.DUMMYFUNCTION("""COMPUTED_VALUE"""),0.2849999999999999)</f>
        <v>0.285</v>
      </c>
      <c r="G5" s="94" t="str">
        <f>IFERROR(__xludf.DUMMYFUNCTION("""COMPUTED_VALUE"""),"가격 비교하기")</f>
        <v>가격 비교하기</v>
      </c>
    </row>
    <row r="6" ht="51.75" customHeight="1">
      <c r="A6" s="95">
        <v>4.0</v>
      </c>
      <c r="B6" s="96" t="str">
        <f>IFERROR(__xludf.DUMMYFUNCTION("""COMPUTED_VALUE"""),"")</f>
        <v/>
      </c>
      <c r="C6" s="97" t="str">
        <f>IFERROR(__xludf.DUMMYFUNCTION("""COMPUTED_VALUE"""),"Alexander McQueen")</f>
        <v>Alexander McQueen</v>
      </c>
      <c r="D6" s="97" t="str">
        <f>IFERROR(__xludf.DUMMYFUNCTION("""COMPUTED_VALUE"""),"553770WHFB U9053")</f>
        <v>553770WHFB U9053</v>
      </c>
      <c r="E6" s="98">
        <f>IFERROR(__xludf.DUMMYFUNCTION("""COMPUTED_VALUE"""),480480.00000000006)</f>
        <v>480480</v>
      </c>
      <c r="F6" s="99">
        <f>IFERROR(__xludf.DUMMYFUNCTION("""COMPUTED_VALUE"""),0.2849999999999999)</f>
        <v>0.285</v>
      </c>
      <c r="G6" s="100" t="str">
        <f>IFERROR(__xludf.DUMMYFUNCTION("""COMPUTED_VALUE"""),"가격 비교하기")</f>
        <v>가격 비교하기</v>
      </c>
    </row>
    <row r="7" ht="51.75" customHeight="1">
      <c r="A7" s="89">
        <v>5.0</v>
      </c>
      <c r="B7" s="90" t="str">
        <f>IFERROR(__xludf.DUMMYFUNCTION("""COMPUTED_VALUE"""),"")</f>
        <v/>
      </c>
      <c r="C7" s="91" t="str">
        <f>IFERROR(__xludf.DUMMYFUNCTION("""COMPUTED_VALUE"""),"Alexander McQueen")</f>
        <v>Alexander McQueen</v>
      </c>
      <c r="D7" s="91" t="str">
        <f>IFERROR(__xludf.DUMMYFUNCTION("""COMPUTED_VALUE"""),"553770WHFB U9053")</f>
        <v>553770WHFB U9053</v>
      </c>
      <c r="E7" s="92">
        <f>IFERROR(__xludf.DUMMYFUNCTION("""COMPUTED_VALUE"""),480480.00000000006)</f>
        <v>480480</v>
      </c>
      <c r="F7" s="93">
        <f>IFERROR(__xludf.DUMMYFUNCTION("""COMPUTED_VALUE"""),0.2849999999999999)</f>
        <v>0.285</v>
      </c>
      <c r="G7" s="94" t="str">
        <f>IFERROR(__xludf.DUMMYFUNCTION("""COMPUTED_VALUE"""),"가격 비교하기")</f>
        <v>가격 비교하기</v>
      </c>
    </row>
    <row r="8" ht="51.75" customHeight="1">
      <c r="A8" s="95">
        <v>6.0</v>
      </c>
      <c r="B8" s="96" t="str">
        <f>IFERROR(__xludf.DUMMYFUNCTION("""COMPUTED_VALUE"""),"")</f>
        <v/>
      </c>
      <c r="C8" s="97" t="str">
        <f>IFERROR(__xludf.DUMMYFUNCTION("""COMPUTED_VALUE"""),"Alexander McQueen")</f>
        <v>Alexander McQueen</v>
      </c>
      <c r="D8" s="97" t="str">
        <f>IFERROR(__xludf.DUMMYFUNCTION("""COMPUTED_VALUE"""),"553770WHFB U9053")</f>
        <v>553770WHFB U9053</v>
      </c>
      <c r="E8" s="98">
        <f>IFERROR(__xludf.DUMMYFUNCTION("""COMPUTED_VALUE"""),480480.00000000006)</f>
        <v>480480</v>
      </c>
      <c r="F8" s="99">
        <f>IFERROR(__xludf.DUMMYFUNCTION("""COMPUTED_VALUE"""),0.2849999999999999)</f>
        <v>0.285</v>
      </c>
      <c r="G8" s="100" t="str">
        <f>IFERROR(__xludf.DUMMYFUNCTION("""COMPUTED_VALUE"""),"가격 비교하기")</f>
        <v>가격 비교하기</v>
      </c>
    </row>
    <row r="9" ht="51.75" customHeight="1">
      <c r="A9" s="89">
        <v>7.0</v>
      </c>
      <c r="B9" s="90" t="str">
        <f>IFERROR(__xludf.DUMMYFUNCTION("""COMPUTED_VALUE"""),"")</f>
        <v/>
      </c>
      <c r="C9" s="91" t="str">
        <f>IFERROR(__xludf.DUMMYFUNCTION("""COMPUTED_VALUE"""),"Alexander McQueen")</f>
        <v>Alexander McQueen</v>
      </c>
      <c r="D9" s="91" t="str">
        <f>IFERROR(__xludf.DUMMYFUNCTION("""COMPUTED_VALUE"""),"553770WHFB U9053")</f>
        <v>553770WHFB U9053</v>
      </c>
      <c r="E9" s="92">
        <f>IFERROR(__xludf.DUMMYFUNCTION("""COMPUTED_VALUE"""),480480.00000000006)</f>
        <v>480480</v>
      </c>
      <c r="F9" s="93">
        <f>IFERROR(__xludf.DUMMYFUNCTION("""COMPUTED_VALUE"""),0.2849999999999999)</f>
        <v>0.285</v>
      </c>
      <c r="G9" s="94" t="str">
        <f>IFERROR(__xludf.DUMMYFUNCTION("""COMPUTED_VALUE"""),"가격 비교하기")</f>
        <v>가격 비교하기</v>
      </c>
    </row>
    <row r="10" ht="51.75" customHeight="1">
      <c r="A10" s="95">
        <v>8.0</v>
      </c>
      <c r="B10" s="96" t="str">
        <f>IFERROR(__xludf.DUMMYFUNCTION("""COMPUTED_VALUE"""),"")</f>
        <v/>
      </c>
      <c r="C10" s="97" t="str">
        <f>IFERROR(__xludf.DUMMYFUNCTION("""COMPUTED_VALUE"""),"Alexander McQueen")</f>
        <v>Alexander McQueen</v>
      </c>
      <c r="D10" s="97" t="str">
        <f>IFERROR(__xludf.DUMMYFUNCTION("""COMPUTED_VALUE"""),"635714WHZ6 11081WHZ61
1081")</f>
        <v>635714WHZ6 11081WHZ61
1081</v>
      </c>
      <c r="E10" s="98">
        <f>IFERROR(__xludf.DUMMYFUNCTION("""COMPUTED_VALUE"""),778800.0000000001)</f>
        <v>778800</v>
      </c>
      <c r="F10" s="99">
        <f>IFERROR(__xludf.DUMMYFUNCTION("""COMPUTED_VALUE"""),0.17499999999999988)</f>
        <v>0.175</v>
      </c>
      <c r="G10" s="100" t="str">
        <f>IFERROR(__xludf.DUMMYFUNCTION("""COMPUTED_VALUE"""),"가격 비교하기")</f>
        <v>가격 비교하기</v>
      </c>
    </row>
    <row r="11" ht="51.75" customHeight="1">
      <c r="A11" s="89">
        <v>9.0</v>
      </c>
      <c r="B11" s="90" t="str">
        <f>IFERROR(__xludf.DUMMYFUNCTION("""COMPUTED_VALUE"""),"")</f>
        <v/>
      </c>
      <c r="C11" s="91" t="str">
        <f>IFERROR(__xludf.DUMMYFUNCTION("""COMPUTED_VALUE"""),"Alexander McQueen")</f>
        <v>Alexander McQueen</v>
      </c>
      <c r="D11" s="91" t="str">
        <f>IFERROR(__xludf.DUMMYFUNCTION("""COMPUTED_VALUE"""),"635714WHZ6 11081WHZ61
1081")</f>
        <v>635714WHZ6 11081WHZ61
1081</v>
      </c>
      <c r="E11" s="92">
        <f>IFERROR(__xludf.DUMMYFUNCTION("""COMPUTED_VALUE"""),778800.0000000001)</f>
        <v>778800</v>
      </c>
      <c r="F11" s="93">
        <f>IFERROR(__xludf.DUMMYFUNCTION("""COMPUTED_VALUE"""),0.17499999999999988)</f>
        <v>0.175</v>
      </c>
      <c r="G11" s="94" t="str">
        <f>IFERROR(__xludf.DUMMYFUNCTION("""COMPUTED_VALUE"""),"가격 비교하기")</f>
        <v>가격 비교하기</v>
      </c>
    </row>
    <row r="12" ht="51.75" customHeight="1">
      <c r="A12" s="95">
        <v>10.0</v>
      </c>
      <c r="B12" s="96" t="str">
        <f>IFERROR(__xludf.DUMMYFUNCTION("""COMPUTED_VALUE"""),"")</f>
        <v/>
      </c>
      <c r="C12" s="97" t="str">
        <f>IFERROR(__xludf.DUMMYFUNCTION("""COMPUTED_VALUE"""),"Alexander McQueen")</f>
        <v>Alexander McQueen</v>
      </c>
      <c r="D12" s="97" t="str">
        <f>IFERROR(__xludf.DUMMYFUNCTION("""COMPUTED_VALUE"""),"635714WHZ6 11081WHZ61
1081")</f>
        <v>635714WHZ6 11081WHZ61
1081</v>
      </c>
      <c r="E12" s="98">
        <f>IFERROR(__xludf.DUMMYFUNCTION("""COMPUTED_VALUE"""),778800.0000000001)</f>
        <v>778800</v>
      </c>
      <c r="F12" s="99">
        <f>IFERROR(__xludf.DUMMYFUNCTION("""COMPUTED_VALUE"""),0.17499999999999988)</f>
        <v>0.175</v>
      </c>
      <c r="G12" s="100" t="str">
        <f>IFERROR(__xludf.DUMMYFUNCTION("""COMPUTED_VALUE"""),"가격 비교하기")</f>
        <v>가격 비교하기</v>
      </c>
    </row>
    <row r="13" ht="51.75" customHeight="1">
      <c r="A13" s="89">
        <v>11.0</v>
      </c>
      <c r="B13" s="90" t="str">
        <f>IFERROR(__xludf.DUMMYFUNCTION("""COMPUTED_VALUE"""),"")</f>
        <v/>
      </c>
      <c r="C13" s="91" t="str">
        <f>IFERROR(__xludf.DUMMYFUNCTION("""COMPUTED_VALUE"""),"Alexander McQueen")</f>
        <v>Alexander McQueen</v>
      </c>
      <c r="D13" s="91" t="str">
        <f>IFERROR(__xludf.DUMMYFUNCTION("""COMPUTED_VALUE"""),"635714WHZ6 11081WHZ61
1081")</f>
        <v>635714WHZ6 11081WHZ61
1081</v>
      </c>
      <c r="E13" s="92">
        <f>IFERROR(__xludf.DUMMYFUNCTION("""COMPUTED_VALUE"""),778800.0000000001)</f>
        <v>778800</v>
      </c>
      <c r="F13" s="93">
        <f>IFERROR(__xludf.DUMMYFUNCTION("""COMPUTED_VALUE"""),0.17499999999999988)</f>
        <v>0.175</v>
      </c>
      <c r="G13" s="94" t="str">
        <f>IFERROR(__xludf.DUMMYFUNCTION("""COMPUTED_VALUE"""),"가격 비교하기")</f>
        <v>가격 비교하기</v>
      </c>
    </row>
    <row r="14" ht="51.75" customHeight="1">
      <c r="A14" s="95">
        <v>12.0</v>
      </c>
      <c r="B14" s="96" t="str">
        <f>IFERROR(__xludf.DUMMYFUNCTION("""COMPUTED_VALUE"""),"")</f>
        <v/>
      </c>
      <c r="C14" s="97" t="str">
        <f>IFERROR(__xludf.DUMMYFUNCTION("""COMPUTED_VALUE"""),"Alexander McQueen")</f>
        <v>Alexander McQueen</v>
      </c>
      <c r="D14" s="97" t="str">
        <f>IFERROR(__xludf.DUMMYFUNCTION("""COMPUTED_VALUE"""),"635714WHZ6 11081WHZ61
1081")</f>
        <v>635714WHZ6 11081WHZ61
1081</v>
      </c>
      <c r="E14" s="98">
        <f>IFERROR(__xludf.DUMMYFUNCTION("""COMPUTED_VALUE"""),778800.0000000001)</f>
        <v>778800</v>
      </c>
      <c r="F14" s="99">
        <f>IFERROR(__xludf.DUMMYFUNCTION("""COMPUTED_VALUE"""),0.17499999999999988)</f>
        <v>0.175</v>
      </c>
      <c r="G14" s="100" t="str">
        <f>IFERROR(__xludf.DUMMYFUNCTION("""COMPUTED_VALUE"""),"가격 비교하기")</f>
        <v>가격 비교하기</v>
      </c>
    </row>
    <row r="15" ht="51.75" customHeight="1">
      <c r="A15" s="89">
        <v>13.0</v>
      </c>
      <c r="B15" s="90" t="str">
        <f>IFERROR(__xludf.DUMMYFUNCTION("""COMPUTED_VALUE"""),"")</f>
        <v/>
      </c>
      <c r="C15" s="91" t="str">
        <f>IFERROR(__xludf.DUMMYFUNCTION("""COMPUTED_VALUE"""),"Alexander McQueen")</f>
        <v>Alexander McQueen</v>
      </c>
      <c r="D15" s="91" t="str">
        <f>IFERROR(__xludf.DUMMYFUNCTION("""COMPUTED_VALUE"""),"635714WHZ6 11081WHZ61
1081")</f>
        <v>635714WHZ6 11081WHZ61
1081</v>
      </c>
      <c r="E15" s="92">
        <f>IFERROR(__xludf.DUMMYFUNCTION("""COMPUTED_VALUE"""),778800.0000000001)</f>
        <v>778800</v>
      </c>
      <c r="F15" s="93">
        <f>IFERROR(__xludf.DUMMYFUNCTION("""COMPUTED_VALUE"""),0.17499999999999988)</f>
        <v>0.175</v>
      </c>
      <c r="G15" s="94" t="str">
        <f>IFERROR(__xludf.DUMMYFUNCTION("""COMPUTED_VALUE"""),"가격 비교하기")</f>
        <v>가격 비교하기</v>
      </c>
    </row>
    <row r="16" ht="51.75" customHeight="1">
      <c r="A16" s="95">
        <v>14.0</v>
      </c>
      <c r="B16" s="96" t="str">
        <f>IFERROR(__xludf.DUMMYFUNCTION("""COMPUTED_VALUE"""),"")</f>
        <v/>
      </c>
      <c r="C16" s="97" t="str">
        <f>IFERROR(__xludf.DUMMYFUNCTION("""COMPUTED_VALUE"""),"Alexander McQueen")</f>
        <v>Alexander McQueen</v>
      </c>
      <c r="D16" s="97" t="str">
        <f>IFERROR(__xludf.DUMMYFUNCTION("""COMPUTED_VALUE"""),"635714WHZ6 11081WHZ61
1081")</f>
        <v>635714WHZ6 11081WHZ61
1081</v>
      </c>
      <c r="E16" s="98">
        <f>IFERROR(__xludf.DUMMYFUNCTION("""COMPUTED_VALUE"""),778800.0000000001)</f>
        <v>778800</v>
      </c>
      <c r="F16" s="99">
        <f>IFERROR(__xludf.DUMMYFUNCTION("""COMPUTED_VALUE"""),0.17499999999999988)</f>
        <v>0.175</v>
      </c>
      <c r="G16" s="100" t="str">
        <f>IFERROR(__xludf.DUMMYFUNCTION("""COMPUTED_VALUE"""),"가격 비교하기")</f>
        <v>가격 비교하기</v>
      </c>
    </row>
    <row r="17" ht="51.75" customHeight="1">
      <c r="A17" s="89">
        <v>15.0</v>
      </c>
      <c r="B17" s="90" t="str">
        <f>IFERROR(__xludf.DUMMYFUNCTION("""COMPUTED_VALUE"""),"")</f>
        <v/>
      </c>
      <c r="C17" s="91" t="str">
        <f>IFERROR(__xludf.DUMMYFUNCTION("""COMPUTED_VALUE"""),"Alexander McQueen")</f>
        <v>Alexander McQueen</v>
      </c>
      <c r="D17" s="91" t="str">
        <f>IFERROR(__xludf.DUMMYFUNCTION("""COMPUTED_VALUE"""),"635714WHZ6 11081WHZ61
1081")</f>
        <v>635714WHZ6 11081WHZ61
1081</v>
      </c>
      <c r="E17" s="92">
        <f>IFERROR(__xludf.DUMMYFUNCTION("""COMPUTED_VALUE"""),778800.0000000001)</f>
        <v>778800</v>
      </c>
      <c r="F17" s="93">
        <f>IFERROR(__xludf.DUMMYFUNCTION("""COMPUTED_VALUE"""),0.17499999999999988)</f>
        <v>0.175</v>
      </c>
      <c r="G17" s="94" t="str">
        <f>IFERROR(__xludf.DUMMYFUNCTION("""COMPUTED_VALUE"""),"가격 비교하기")</f>
        <v>가격 비교하기</v>
      </c>
    </row>
    <row r="18" ht="51.75" customHeight="1">
      <c r="A18" s="95">
        <v>16.0</v>
      </c>
      <c r="B18" s="96" t="str">
        <f>IFERROR(__xludf.DUMMYFUNCTION("""COMPUTED_VALUE"""),"")</f>
        <v/>
      </c>
      <c r="C18" s="97" t="str">
        <f>IFERROR(__xludf.DUMMYFUNCTION("""COMPUTED_VALUE"""),"Alexander McQueen")</f>
        <v>Alexander McQueen</v>
      </c>
      <c r="D18" s="97" t="str">
        <f>IFERROR(__xludf.DUMMYFUNCTION("""COMPUTED_VALUE"""),"635714WHZ6 11081WHZ61
1081")</f>
        <v>635714WHZ6 11081WHZ61
1081</v>
      </c>
      <c r="E18" s="98">
        <f>IFERROR(__xludf.DUMMYFUNCTION("""COMPUTED_VALUE"""),778800.0000000001)</f>
        <v>778800</v>
      </c>
      <c r="F18" s="99">
        <f>IFERROR(__xludf.DUMMYFUNCTION("""COMPUTED_VALUE"""),0.17499999999999988)</f>
        <v>0.175</v>
      </c>
      <c r="G18" s="100" t="str">
        <f>IFERROR(__xludf.DUMMYFUNCTION("""COMPUTED_VALUE"""),"가격 비교하기")</f>
        <v>가격 비교하기</v>
      </c>
    </row>
    <row r="19" ht="51.75" customHeight="1">
      <c r="A19" s="89">
        <v>17.0</v>
      </c>
      <c r="B19" s="90" t="str">
        <f>IFERROR(__xludf.DUMMYFUNCTION("""COMPUTED_VALUE"""),"")</f>
        <v/>
      </c>
      <c r="C19" s="91" t="str">
        <f>IFERROR(__xludf.DUMMYFUNCTION("""COMPUTED_VALUE"""),"Alexander McQueen")</f>
        <v>Alexander McQueen</v>
      </c>
      <c r="D19" s="91" t="str">
        <f>IFERROR(__xludf.DUMMYFUNCTION("""COMPUTED_VALUE"""),"635714WHZ6 11081WHZ61
1081")</f>
        <v>635714WHZ6 11081WHZ61
1081</v>
      </c>
      <c r="E19" s="92">
        <f>IFERROR(__xludf.DUMMYFUNCTION("""COMPUTED_VALUE"""),778800.0000000001)</f>
        <v>778800</v>
      </c>
      <c r="F19" s="93">
        <f>IFERROR(__xludf.DUMMYFUNCTION("""COMPUTED_VALUE"""),0.17499999999999988)</f>
        <v>0.175</v>
      </c>
      <c r="G19" s="94" t="str">
        <f>IFERROR(__xludf.DUMMYFUNCTION("""COMPUTED_VALUE"""),"가격 비교하기")</f>
        <v>가격 비교하기</v>
      </c>
    </row>
    <row r="20" ht="51.75" customHeight="1">
      <c r="A20" s="95">
        <v>18.0</v>
      </c>
      <c r="B20" s="96" t="str">
        <f>IFERROR(__xludf.DUMMYFUNCTION("""COMPUTED_VALUE"""),"")</f>
        <v/>
      </c>
      <c r="C20" s="97" t="str">
        <f>IFERROR(__xludf.DUMMYFUNCTION("""COMPUTED_VALUE"""),"Alexander McQueen")</f>
        <v>Alexander McQueen</v>
      </c>
      <c r="D20" s="97" t="str">
        <f>IFERROR(__xludf.DUMMYFUNCTION("""COMPUTED_VALUE"""),"553770WHG P01000WHG
P01000")</f>
        <v>553770WHG P01000WHG
P01000</v>
      </c>
      <c r="E20" s="98">
        <f>IFERROR(__xludf.DUMMYFUNCTION("""COMPUTED_VALUE"""),480480.00000000006)</f>
        <v>480480</v>
      </c>
      <c r="F20" s="99">
        <f>IFERROR(__xludf.DUMMYFUNCTION("""COMPUTED_VALUE"""),0.2849999999999999)</f>
        <v>0.285</v>
      </c>
      <c r="G20" s="100" t="str">
        <f>IFERROR(__xludf.DUMMYFUNCTION("""COMPUTED_VALUE"""),"가격 비교하기")</f>
        <v>가격 비교하기</v>
      </c>
    </row>
    <row r="21" ht="51.75" customHeight="1">
      <c r="A21" s="89">
        <v>19.0</v>
      </c>
      <c r="B21" s="90" t="str">
        <f>IFERROR(__xludf.DUMMYFUNCTION("""COMPUTED_VALUE"""),"")</f>
        <v/>
      </c>
      <c r="C21" s="91" t="str">
        <f>IFERROR(__xludf.DUMMYFUNCTION("""COMPUTED_VALUE"""),"Alexander McQueen")</f>
        <v>Alexander McQueen</v>
      </c>
      <c r="D21" s="91" t="str">
        <f>IFERROR(__xludf.DUMMYFUNCTION("""COMPUTED_VALUE"""),"553770WHG P01000WHG
P01000")</f>
        <v>553770WHG P01000WHG
P01000</v>
      </c>
      <c r="E21" s="92">
        <f>IFERROR(__xludf.DUMMYFUNCTION("""COMPUTED_VALUE"""),480480.00000000006)</f>
        <v>480480</v>
      </c>
      <c r="F21" s="93">
        <f>IFERROR(__xludf.DUMMYFUNCTION("""COMPUTED_VALUE"""),0.2849999999999999)</f>
        <v>0.285</v>
      </c>
      <c r="G21" s="94" t="str">
        <f>IFERROR(__xludf.DUMMYFUNCTION("""COMPUTED_VALUE"""),"가격 비교하기")</f>
        <v>가격 비교하기</v>
      </c>
    </row>
    <row r="22" ht="51.75" customHeight="1">
      <c r="A22" s="95">
        <v>20.0</v>
      </c>
      <c r="B22" s="96" t="str">
        <f>IFERROR(__xludf.DUMMYFUNCTION("""COMPUTED_VALUE"""),"")</f>
        <v/>
      </c>
      <c r="C22" s="97" t="str">
        <f>IFERROR(__xludf.DUMMYFUNCTION("""COMPUTED_VALUE"""),"Alexander McQueen")</f>
        <v>Alexander McQueen</v>
      </c>
      <c r="D22" s="97" t="str">
        <f>IFERROR(__xludf.DUMMYFUNCTION("""COMPUTED_VALUE"""),"553770WHG P01000WHG
P01000")</f>
        <v>553770WHG P01000WHG
P01000</v>
      </c>
      <c r="E22" s="98">
        <f>IFERROR(__xludf.DUMMYFUNCTION("""COMPUTED_VALUE"""),480480.00000000006)</f>
        <v>480480</v>
      </c>
      <c r="F22" s="99">
        <f>IFERROR(__xludf.DUMMYFUNCTION("""COMPUTED_VALUE"""),0.2849999999999999)</f>
        <v>0.285</v>
      </c>
      <c r="G22" s="100" t="str">
        <f>IFERROR(__xludf.DUMMYFUNCTION("""COMPUTED_VALUE"""),"가격 비교하기")</f>
        <v>가격 비교하기</v>
      </c>
    </row>
    <row r="23" ht="51.75" customHeight="1">
      <c r="A23" s="89">
        <v>21.0</v>
      </c>
      <c r="B23" s="90" t="str">
        <f>IFERROR(__xludf.DUMMYFUNCTION("""COMPUTED_VALUE"""),"")</f>
        <v/>
      </c>
      <c r="C23" s="91" t="str">
        <f>IFERROR(__xludf.DUMMYFUNCTION("""COMPUTED_VALUE"""),"Alexander McQueen")</f>
        <v>Alexander McQueen</v>
      </c>
      <c r="D23" s="91" t="str">
        <f>IFERROR(__xludf.DUMMYFUNCTION("""COMPUTED_VALUE"""),"553770WHG P01000WHG
P01000")</f>
        <v>553770WHG P01000WHG
P01000</v>
      </c>
      <c r="E23" s="92">
        <f>IFERROR(__xludf.DUMMYFUNCTION("""COMPUTED_VALUE"""),480480.00000000006)</f>
        <v>480480</v>
      </c>
      <c r="F23" s="93">
        <f>IFERROR(__xludf.DUMMYFUNCTION("""COMPUTED_VALUE"""),0.2849999999999999)</f>
        <v>0.285</v>
      </c>
      <c r="G23" s="94" t="str">
        <f>IFERROR(__xludf.DUMMYFUNCTION("""COMPUTED_VALUE"""),"가격 비교하기")</f>
        <v>가격 비교하기</v>
      </c>
    </row>
    <row r="24" ht="51.75" customHeight="1">
      <c r="A24" s="95">
        <v>22.0</v>
      </c>
      <c r="B24" s="96" t="str">
        <f>IFERROR(__xludf.DUMMYFUNCTION("""COMPUTED_VALUE"""),"")</f>
        <v/>
      </c>
      <c r="C24" s="97" t="str">
        <f>IFERROR(__xludf.DUMMYFUNCTION("""COMPUTED_VALUE"""),"Alexander McQueen")</f>
        <v>Alexander McQueen</v>
      </c>
      <c r="D24" s="97" t="str">
        <f>IFERROR(__xludf.DUMMYFUNCTION("""COMPUTED_VALUE"""),"553770WHG P01000WHG
P01000")</f>
        <v>553770WHG P01000WHG
P01000</v>
      </c>
      <c r="E24" s="98">
        <f>IFERROR(__xludf.DUMMYFUNCTION("""COMPUTED_VALUE"""),480480.00000000006)</f>
        <v>480480</v>
      </c>
      <c r="F24" s="99">
        <f>IFERROR(__xludf.DUMMYFUNCTION("""COMPUTED_VALUE"""),0.2849999999999999)</f>
        <v>0.285</v>
      </c>
      <c r="G24" s="100" t="str">
        <f>IFERROR(__xludf.DUMMYFUNCTION("""COMPUTED_VALUE"""),"가격 비교하기")</f>
        <v>가격 비교하기</v>
      </c>
    </row>
    <row r="25" ht="51.75" customHeight="1">
      <c r="A25" s="89">
        <v>23.0</v>
      </c>
      <c r="B25" s="90" t="str">
        <f>IFERROR(__xludf.DUMMYFUNCTION("""COMPUTED_VALUE"""),"")</f>
        <v/>
      </c>
      <c r="C25" s="91" t="str">
        <f>IFERROR(__xludf.DUMMYFUNCTION("""COMPUTED_VALUE"""),"Alexander McQueen")</f>
        <v>Alexander McQueen</v>
      </c>
      <c r="D25" s="91" t="str">
        <f>IFERROR(__xludf.DUMMYFUNCTION("""COMPUTED_VALUE"""),"553770WHG P01000WHG
P01000")</f>
        <v>553770WHG P01000WHG
P01000</v>
      </c>
      <c r="E25" s="92">
        <f>IFERROR(__xludf.DUMMYFUNCTION("""COMPUTED_VALUE"""),480480.00000000006)</f>
        <v>480480</v>
      </c>
      <c r="F25" s="93">
        <f>IFERROR(__xludf.DUMMYFUNCTION("""COMPUTED_VALUE"""),0.2849999999999999)</f>
        <v>0.285</v>
      </c>
      <c r="G25" s="94" t="str">
        <f>IFERROR(__xludf.DUMMYFUNCTION("""COMPUTED_VALUE"""),"가격 비교하기")</f>
        <v>가격 비교하기</v>
      </c>
    </row>
    <row r="26" ht="51.75" customHeight="1">
      <c r="A26" s="95">
        <v>24.0</v>
      </c>
      <c r="B26" s="96" t="str">
        <f>IFERROR(__xludf.DUMMYFUNCTION("""COMPUTED_VALUE"""),"")</f>
        <v/>
      </c>
      <c r="C26" s="97" t="str">
        <f>IFERROR(__xludf.DUMMYFUNCTION("""COMPUTED_VALUE"""),"Alexander McQueen")</f>
        <v>Alexander McQueen</v>
      </c>
      <c r="D26" s="97" t="str">
        <f>IFERROR(__xludf.DUMMYFUNCTION("""COMPUTED_VALUE"""),"553770WHG P01000WHG
P01000")</f>
        <v>553770WHG P01000WHG
P01000</v>
      </c>
      <c r="E26" s="98">
        <f>IFERROR(__xludf.DUMMYFUNCTION("""COMPUTED_VALUE"""),480480.00000000006)</f>
        <v>480480</v>
      </c>
      <c r="F26" s="99">
        <f>IFERROR(__xludf.DUMMYFUNCTION("""COMPUTED_VALUE"""),0.2849999999999999)</f>
        <v>0.285</v>
      </c>
      <c r="G26" s="100" t="str">
        <f>IFERROR(__xludf.DUMMYFUNCTION("""COMPUTED_VALUE"""),"가격 비교하기")</f>
        <v>가격 비교하기</v>
      </c>
    </row>
    <row r="27" ht="51.75" customHeight="1">
      <c r="A27" s="89">
        <v>25.0</v>
      </c>
      <c r="B27" s="90" t="str">
        <f>IFERROR(__xludf.DUMMYFUNCTION("""COMPUTED_VALUE"""),"")</f>
        <v/>
      </c>
      <c r="C27" s="91" t="str">
        <f>IFERROR(__xludf.DUMMYFUNCTION("""COMPUTED_VALUE"""),"Alexander McQueen")</f>
        <v>Alexander McQueen</v>
      </c>
      <c r="D27" s="91" t="str">
        <f>IFERROR(__xludf.DUMMYFUNCTION("""COMPUTED_VALUE"""),"553770WHG P01000WHG
P01000")</f>
        <v>553770WHG P01000WHG
P01000</v>
      </c>
      <c r="E27" s="92">
        <f>IFERROR(__xludf.DUMMYFUNCTION("""COMPUTED_VALUE"""),480480.00000000006)</f>
        <v>480480</v>
      </c>
      <c r="F27" s="93">
        <f>IFERROR(__xludf.DUMMYFUNCTION("""COMPUTED_VALUE"""),0.2849999999999999)</f>
        <v>0.285</v>
      </c>
      <c r="G27" s="94" t="str">
        <f>IFERROR(__xludf.DUMMYFUNCTION("""COMPUTED_VALUE"""),"가격 비교하기")</f>
        <v>가격 비교하기</v>
      </c>
    </row>
    <row r="28" ht="51.75" customHeight="1">
      <c r="A28" s="95">
        <v>26.0</v>
      </c>
      <c r="B28" s="96" t="str">
        <f>IFERROR(__xludf.DUMMYFUNCTION("""COMPUTED_VALUE"""),"")</f>
        <v/>
      </c>
      <c r="C28" s="97" t="str">
        <f>IFERROR(__xludf.DUMMYFUNCTION("""COMPUTED_VALUE"""),"Alexander McQueen")</f>
        <v>Alexander McQueen</v>
      </c>
      <c r="D28" s="97" t="str">
        <f>IFERROR(__xludf.DUMMYFUNCTION("""COMPUTED_VALUE"""),"553770WHG P01000WHG
P01000")</f>
        <v>553770WHG P01000WHG
P01000</v>
      </c>
      <c r="E28" s="98">
        <f>IFERROR(__xludf.DUMMYFUNCTION("""COMPUTED_VALUE"""),480480.00000000006)</f>
        <v>480480</v>
      </c>
      <c r="F28" s="99">
        <f>IFERROR(__xludf.DUMMYFUNCTION("""COMPUTED_VALUE"""),0.2849999999999999)</f>
        <v>0.285</v>
      </c>
      <c r="G28" s="100" t="str">
        <f>IFERROR(__xludf.DUMMYFUNCTION("""COMPUTED_VALUE"""),"가격 비교하기")</f>
        <v>가격 비교하기</v>
      </c>
    </row>
    <row r="29" ht="51.75" customHeight="1">
      <c r="A29" s="89">
        <v>27.0</v>
      </c>
      <c r="B29" s="90" t="str">
        <f>IFERROR(__xludf.DUMMYFUNCTION("""COMPUTED_VALUE"""),"")</f>
        <v/>
      </c>
      <c r="C29" s="91" t="str">
        <f>IFERROR(__xludf.DUMMYFUNCTION("""COMPUTED_VALUE"""),"Alexander McQueen")</f>
        <v>Alexander McQueen</v>
      </c>
      <c r="D29" s="91" t="str">
        <f>IFERROR(__xludf.DUMMYFUNCTION("""COMPUTED_VALUE"""),"553770WHG P01000WHG
P01000")</f>
        <v>553770WHG P01000WHG
P01000</v>
      </c>
      <c r="E29" s="92">
        <f>IFERROR(__xludf.DUMMYFUNCTION("""COMPUTED_VALUE"""),480480.00000000006)</f>
        <v>480480</v>
      </c>
      <c r="F29" s="93">
        <f>IFERROR(__xludf.DUMMYFUNCTION("""COMPUTED_VALUE"""),0.2849999999999999)</f>
        <v>0.285</v>
      </c>
      <c r="G29" s="94" t="str">
        <f>IFERROR(__xludf.DUMMYFUNCTION("""COMPUTED_VALUE"""),"가격 비교하기")</f>
        <v>가격 비교하기</v>
      </c>
    </row>
    <row r="30" ht="51.75" customHeight="1">
      <c r="A30" s="95">
        <v>28.0</v>
      </c>
      <c r="B30" s="96" t="str">
        <f>IFERROR(__xludf.DUMMYFUNCTION("""COMPUTED_VALUE"""),"")</f>
        <v/>
      </c>
      <c r="C30" s="97" t="str">
        <f>IFERROR(__xludf.DUMMYFUNCTION("""COMPUTED_VALUE"""),"Alexander McQueen")</f>
        <v>Alexander McQueen</v>
      </c>
      <c r="D30" s="97" t="str">
        <f>IFERROR(__xludf.DUMMYFUNCTION("""COMPUTED_VALUE"""),"553770WHG P01000WHG
P01000")</f>
        <v>553770WHG P01000WHG
P01000</v>
      </c>
      <c r="E30" s="98">
        <f>IFERROR(__xludf.DUMMYFUNCTION("""COMPUTED_VALUE"""),480480.00000000006)</f>
        <v>480480</v>
      </c>
      <c r="F30" s="99">
        <f>IFERROR(__xludf.DUMMYFUNCTION("""COMPUTED_VALUE"""),0.2849999999999999)</f>
        <v>0.285</v>
      </c>
      <c r="G30" s="100" t="str">
        <f>IFERROR(__xludf.DUMMYFUNCTION("""COMPUTED_VALUE"""),"가격 비교하기")</f>
        <v>가격 비교하기</v>
      </c>
    </row>
    <row r="31" ht="51.75" customHeight="1">
      <c r="A31" s="89">
        <v>29.0</v>
      </c>
      <c r="B31" s="90" t="str">
        <f>IFERROR(__xludf.DUMMYFUNCTION("""COMPUTED_VALUE"""),"")</f>
        <v/>
      </c>
      <c r="C31" s="91" t="str">
        <f>IFERROR(__xludf.DUMMYFUNCTION("""COMPUTED_VALUE"""),"Alexander McQueen")</f>
        <v>Alexander McQueen</v>
      </c>
      <c r="D31" s="91" t="str">
        <f>IFERROR(__xludf.DUMMYFUNCTION("""COMPUTED_VALUE"""),"553770WHG P01000WHG
P01000")</f>
        <v>553770WHG P01000WHG
P01000</v>
      </c>
      <c r="E31" s="92">
        <f>IFERROR(__xludf.DUMMYFUNCTION("""COMPUTED_VALUE"""),480480.00000000006)</f>
        <v>480480</v>
      </c>
      <c r="F31" s="93">
        <f>IFERROR(__xludf.DUMMYFUNCTION("""COMPUTED_VALUE"""),0.2849999999999999)</f>
        <v>0.285</v>
      </c>
      <c r="G31" s="94" t="str">
        <f>IFERROR(__xludf.DUMMYFUNCTION("""COMPUTED_VALUE"""),"가격 비교하기")</f>
        <v>가격 비교하기</v>
      </c>
    </row>
    <row r="32" ht="51.75" customHeight="1">
      <c r="A32" s="95">
        <v>30.0</v>
      </c>
      <c r="B32" s="96" t="str">
        <f>IFERROR(__xludf.DUMMYFUNCTION("""COMPUTED_VALUE"""),"")</f>
        <v/>
      </c>
      <c r="C32" s="97" t="str">
        <f>IFERROR(__xludf.DUMMYFUNCTION("""COMPUTED_VALUE"""),"Alexander McQueen")</f>
        <v>Alexander McQueen</v>
      </c>
      <c r="D32" s="97" t="str">
        <f>IFERROR(__xludf.DUMMYFUNCTION("""COMPUTED_VALUE"""),"553770WHG P01000WHG
P01000")</f>
        <v>553770WHG P01000WHG
P01000</v>
      </c>
      <c r="E32" s="98">
        <f>IFERROR(__xludf.DUMMYFUNCTION("""COMPUTED_VALUE"""),480480.00000000006)</f>
        <v>480480</v>
      </c>
      <c r="F32" s="99">
        <f>IFERROR(__xludf.DUMMYFUNCTION("""COMPUTED_VALUE"""),0.2849999999999999)</f>
        <v>0.285</v>
      </c>
      <c r="G32" s="100" t="str">
        <f>IFERROR(__xludf.DUMMYFUNCTION("""COMPUTED_VALUE"""),"가격 비교하기")</f>
        <v>가격 비교하기</v>
      </c>
    </row>
    <row r="33" ht="51.75" customHeight="1">
      <c r="A33" s="89">
        <v>31.0</v>
      </c>
      <c r="B33" s="90" t="str">
        <f>IFERROR(__xludf.DUMMYFUNCTION("""COMPUTED_VALUE"""),"")</f>
        <v/>
      </c>
      <c r="C33" s="91" t="str">
        <f>IFERROR(__xludf.DUMMYFUNCTION("""COMPUTED_VALUE"""),"Alexander McQueen")</f>
        <v>Alexander McQueen</v>
      </c>
      <c r="D33" s="91" t="str">
        <f>IFERROR(__xludf.DUMMYFUNCTION("""COMPUTED_VALUE"""),"586398WHX5 2 10001000")</f>
        <v>586398WHX5 2 10001000</v>
      </c>
      <c r="E33" s="92">
        <f>IFERROR(__xludf.DUMMYFUNCTION("""COMPUTED_VALUE"""),514800.00000000006)</f>
        <v>514800</v>
      </c>
      <c r="F33" s="93">
        <f>IFERROR(__xludf.DUMMYFUNCTION("""COMPUTED_VALUE"""),0.2849999999999999)</f>
        <v>0.285</v>
      </c>
      <c r="G33" s="94" t="str">
        <f>IFERROR(__xludf.DUMMYFUNCTION("""COMPUTED_VALUE"""),"가격 비교하기")</f>
        <v>가격 비교하기</v>
      </c>
    </row>
    <row r="34" ht="51.75" customHeight="1">
      <c r="A34" s="95">
        <v>32.0</v>
      </c>
      <c r="B34" s="96" t="str">
        <f>IFERROR(__xludf.DUMMYFUNCTION("""COMPUTED_VALUE"""),"")</f>
        <v/>
      </c>
      <c r="C34" s="97" t="str">
        <f>IFERROR(__xludf.DUMMYFUNCTION("""COMPUTED_VALUE"""),"Alexander McQueen")</f>
        <v>Alexander McQueen</v>
      </c>
      <c r="D34" s="97" t="str">
        <f>IFERROR(__xludf.DUMMYFUNCTION("""COMPUTED_VALUE"""),"586398WHX5 2 10001000")</f>
        <v>586398WHX5 2 10001000</v>
      </c>
      <c r="E34" s="98">
        <f>IFERROR(__xludf.DUMMYFUNCTION("""COMPUTED_VALUE"""),514800.00000000006)</f>
        <v>514800</v>
      </c>
      <c r="F34" s="99">
        <f>IFERROR(__xludf.DUMMYFUNCTION("""COMPUTED_VALUE"""),0.2849999999999999)</f>
        <v>0.285</v>
      </c>
      <c r="G34" s="100" t="str">
        <f>IFERROR(__xludf.DUMMYFUNCTION("""COMPUTED_VALUE"""),"가격 비교하기")</f>
        <v>가격 비교하기</v>
      </c>
    </row>
    <row r="35" ht="51.75" customHeight="1">
      <c r="A35" s="89">
        <v>33.0</v>
      </c>
      <c r="B35" s="90" t="str">
        <f>IFERROR(__xludf.DUMMYFUNCTION("""COMPUTED_VALUE"""),"")</f>
        <v/>
      </c>
      <c r="C35" s="91" t="str">
        <f>IFERROR(__xludf.DUMMYFUNCTION("""COMPUTED_VALUE"""),"Alexander McQueen")</f>
        <v>Alexander McQueen</v>
      </c>
      <c r="D35" s="91" t="str">
        <f>IFERROR(__xludf.DUMMYFUNCTION("""COMPUTED_VALUE"""),"586398WHX5 2 10001000")</f>
        <v>586398WHX5 2 10001000</v>
      </c>
      <c r="E35" s="92">
        <f>IFERROR(__xludf.DUMMYFUNCTION("""COMPUTED_VALUE"""),514800.00000000006)</f>
        <v>514800</v>
      </c>
      <c r="F35" s="93">
        <f>IFERROR(__xludf.DUMMYFUNCTION("""COMPUTED_VALUE"""),0.2849999999999999)</f>
        <v>0.285</v>
      </c>
      <c r="G35" s="94" t="str">
        <f>IFERROR(__xludf.DUMMYFUNCTION("""COMPUTED_VALUE"""),"가격 비교하기")</f>
        <v>가격 비교하기</v>
      </c>
    </row>
    <row r="36" ht="51.75" customHeight="1">
      <c r="A36" s="95">
        <v>34.0</v>
      </c>
      <c r="B36" s="96" t="str">
        <f>IFERROR(__xludf.DUMMYFUNCTION("""COMPUTED_VALUE"""),"")</f>
        <v/>
      </c>
      <c r="C36" s="97" t="str">
        <f>IFERROR(__xludf.DUMMYFUNCTION("""COMPUTED_VALUE"""),"Alexander McQueen")</f>
        <v>Alexander McQueen</v>
      </c>
      <c r="D36" s="97" t="str">
        <f>IFERROR(__xludf.DUMMYFUNCTION("""COMPUTED_VALUE"""),"586398WHX5 2 10001000")</f>
        <v>586398WHX5 2 10001000</v>
      </c>
      <c r="E36" s="98">
        <f>IFERROR(__xludf.DUMMYFUNCTION("""COMPUTED_VALUE"""),514800.00000000006)</f>
        <v>514800</v>
      </c>
      <c r="F36" s="99">
        <f>IFERROR(__xludf.DUMMYFUNCTION("""COMPUTED_VALUE"""),0.2849999999999999)</f>
        <v>0.285</v>
      </c>
      <c r="G36" s="100" t="str">
        <f>IFERROR(__xludf.DUMMYFUNCTION("""COMPUTED_VALUE"""),"가격 비교하기")</f>
        <v>가격 비교하기</v>
      </c>
    </row>
    <row r="37" ht="51.75" customHeight="1">
      <c r="A37" s="89">
        <v>35.0</v>
      </c>
      <c r="B37" s="90" t="str">
        <f>IFERROR(__xludf.DUMMYFUNCTION("""COMPUTED_VALUE"""),"")</f>
        <v/>
      </c>
      <c r="C37" s="91" t="str">
        <f>IFERROR(__xludf.DUMMYFUNCTION("""COMPUTED_VALUE"""),"Alexander McQueen")</f>
        <v>Alexander McQueen</v>
      </c>
      <c r="D37" s="91" t="str">
        <f>IFERROR(__xludf.DUMMYFUNCTION("""COMPUTED_VALUE"""),"586398WHX5 2 10001000")</f>
        <v>586398WHX5 2 10001000</v>
      </c>
      <c r="E37" s="92">
        <f>IFERROR(__xludf.DUMMYFUNCTION("""COMPUTED_VALUE"""),514800.00000000006)</f>
        <v>514800</v>
      </c>
      <c r="F37" s="93">
        <f>IFERROR(__xludf.DUMMYFUNCTION("""COMPUTED_VALUE"""),0.2849999999999999)</f>
        <v>0.285</v>
      </c>
      <c r="G37" s="94" t="str">
        <f>IFERROR(__xludf.DUMMYFUNCTION("""COMPUTED_VALUE"""),"가격 비교하기")</f>
        <v>가격 비교하기</v>
      </c>
    </row>
    <row r="38" ht="51.75" customHeight="1">
      <c r="A38" s="95">
        <v>36.0</v>
      </c>
      <c r="B38" s="96" t="str">
        <f>IFERROR(__xludf.DUMMYFUNCTION("""COMPUTED_VALUE"""),"")</f>
        <v/>
      </c>
      <c r="C38" s="97" t="str">
        <f>IFERROR(__xludf.DUMMYFUNCTION("""COMPUTED_VALUE"""),"Alexander McQueen")</f>
        <v>Alexander McQueen</v>
      </c>
      <c r="D38" s="97" t="str">
        <f>IFERROR(__xludf.DUMMYFUNCTION("""COMPUTED_VALUE"""),"586398WHX5 2 10001000")</f>
        <v>586398WHX5 2 10001000</v>
      </c>
      <c r="E38" s="98">
        <f>IFERROR(__xludf.DUMMYFUNCTION("""COMPUTED_VALUE"""),514800.00000000006)</f>
        <v>514800</v>
      </c>
      <c r="F38" s="99">
        <f>IFERROR(__xludf.DUMMYFUNCTION("""COMPUTED_VALUE"""),0.2849999999999999)</f>
        <v>0.285</v>
      </c>
      <c r="G38" s="100" t="str">
        <f>IFERROR(__xludf.DUMMYFUNCTION("""COMPUTED_VALUE"""),"가격 비교하기")</f>
        <v>가격 비교하기</v>
      </c>
    </row>
    <row r="39" ht="51.75" customHeight="1">
      <c r="A39" s="89">
        <v>37.0</v>
      </c>
      <c r="B39" s="90" t="str">
        <f>IFERROR(__xludf.DUMMYFUNCTION("""COMPUTED_VALUE"""),"")</f>
        <v/>
      </c>
      <c r="C39" s="91" t="str">
        <f>IFERROR(__xludf.DUMMYFUNCTION("""COMPUTED_VALUE"""),"Alexander McQueen")</f>
        <v>Alexander McQueen</v>
      </c>
      <c r="D39" s="91" t="str">
        <f>IFERROR(__xludf.DUMMYFUNCTION("""COMPUTED_VALUE"""),"586398WHX5 2 10001000")</f>
        <v>586398WHX5 2 10001000</v>
      </c>
      <c r="E39" s="92">
        <f>IFERROR(__xludf.DUMMYFUNCTION("""COMPUTED_VALUE"""),514800.00000000006)</f>
        <v>514800</v>
      </c>
      <c r="F39" s="93">
        <f>IFERROR(__xludf.DUMMYFUNCTION("""COMPUTED_VALUE"""),0.2849999999999999)</f>
        <v>0.285</v>
      </c>
      <c r="G39" s="94" t="str">
        <f>IFERROR(__xludf.DUMMYFUNCTION("""COMPUTED_VALUE"""),"가격 비교하기")</f>
        <v>가격 비교하기</v>
      </c>
    </row>
    <row r="40" ht="51.75" customHeight="1">
      <c r="A40" s="95">
        <v>38.0</v>
      </c>
      <c r="B40" s="96" t="str">
        <f>IFERROR(__xludf.DUMMYFUNCTION("""COMPUTED_VALUE"""),"")</f>
        <v/>
      </c>
      <c r="C40" s="97" t="str">
        <f>IFERROR(__xludf.DUMMYFUNCTION("""COMPUTED_VALUE"""),"Alexander McQueen")</f>
        <v>Alexander McQueen</v>
      </c>
      <c r="D40" s="97" t="str">
        <f>IFERROR(__xludf.DUMMYFUNCTION("""COMPUTED_VALUE"""),"586398WHX5 2 10001000")</f>
        <v>586398WHX5 2 10001000</v>
      </c>
      <c r="E40" s="98">
        <f>IFERROR(__xludf.DUMMYFUNCTION("""COMPUTED_VALUE"""),514800.00000000006)</f>
        <v>514800</v>
      </c>
      <c r="F40" s="99">
        <f>IFERROR(__xludf.DUMMYFUNCTION("""COMPUTED_VALUE"""),0.2849999999999999)</f>
        <v>0.285</v>
      </c>
      <c r="G40" s="100" t="str">
        <f>IFERROR(__xludf.DUMMYFUNCTION("""COMPUTED_VALUE"""),"가격 비교하기")</f>
        <v>가격 비교하기</v>
      </c>
    </row>
    <row r="41" ht="51.75" customHeight="1">
      <c r="A41" s="89">
        <v>39.0</v>
      </c>
      <c r="B41" s="90" t="str">
        <f>IFERROR(__xludf.DUMMYFUNCTION("""COMPUTED_VALUE"""),"")</f>
        <v/>
      </c>
      <c r="C41" s="91" t="str">
        <f>IFERROR(__xludf.DUMMYFUNCTION("""COMPUTED_VALUE"""),"Alexander McQueen")</f>
        <v>Alexander McQueen</v>
      </c>
      <c r="D41" s="91" t="str">
        <f>IFERROR(__xludf.DUMMYFUNCTION("""COMPUTED_VALUE"""),"586398WHX5 2 10001000")</f>
        <v>586398WHX5 2 10001000</v>
      </c>
      <c r="E41" s="92">
        <f>IFERROR(__xludf.DUMMYFUNCTION("""COMPUTED_VALUE"""),514800.00000000006)</f>
        <v>514800</v>
      </c>
      <c r="F41" s="93">
        <f>IFERROR(__xludf.DUMMYFUNCTION("""COMPUTED_VALUE"""),0.2849999999999999)</f>
        <v>0.285</v>
      </c>
      <c r="G41" s="94" t="str">
        <f>IFERROR(__xludf.DUMMYFUNCTION("""COMPUTED_VALUE"""),"가격 비교하기")</f>
        <v>가격 비교하기</v>
      </c>
    </row>
    <row r="42" ht="51.75" customHeight="1">
      <c r="A42" s="95">
        <v>40.0</v>
      </c>
      <c r="B42" s="96" t="str">
        <f>IFERROR(__xludf.DUMMYFUNCTION("""COMPUTED_VALUE"""),"")</f>
        <v/>
      </c>
      <c r="C42" s="97" t="str">
        <f>IFERROR(__xludf.DUMMYFUNCTION("""COMPUTED_VALUE"""),"Alexander McQueen")</f>
        <v>Alexander McQueen</v>
      </c>
      <c r="D42" s="97" t="str">
        <f>IFERROR(__xludf.DUMMYFUNCTION("""COMPUTED_VALUE"""),"586398WHX5 2 10001000")</f>
        <v>586398WHX5 2 10001000</v>
      </c>
      <c r="E42" s="98">
        <f>IFERROR(__xludf.DUMMYFUNCTION("""COMPUTED_VALUE"""),514800.00000000006)</f>
        <v>514800</v>
      </c>
      <c r="F42" s="99">
        <f>IFERROR(__xludf.DUMMYFUNCTION("""COMPUTED_VALUE"""),0.2849999999999999)</f>
        <v>0.285</v>
      </c>
      <c r="G42" s="100" t="str">
        <f>IFERROR(__xludf.DUMMYFUNCTION("""COMPUTED_VALUE"""),"가격 비교하기")</f>
        <v>가격 비교하기</v>
      </c>
    </row>
    <row r="43" ht="51.75" customHeight="1">
      <c r="A43" s="89">
        <v>41.0</v>
      </c>
      <c r="B43" s="90" t="str">
        <f>IFERROR(__xludf.DUMMYFUNCTION("""COMPUTED_VALUE"""),"")</f>
        <v/>
      </c>
      <c r="C43" s="91" t="str">
        <f>IFERROR(__xludf.DUMMYFUNCTION("""COMPUTED_VALUE"""),"Alexander McQueen")</f>
        <v>Alexander McQueen</v>
      </c>
      <c r="D43" s="91" t="str">
        <f>IFERROR(__xludf.DUMMYFUNCTION("""COMPUTED_VALUE"""),"586398WHX5 2 10001000")</f>
        <v>586398WHX5 2 10001000</v>
      </c>
      <c r="E43" s="92">
        <f>IFERROR(__xludf.DUMMYFUNCTION("""COMPUTED_VALUE"""),514800.00000000006)</f>
        <v>514800</v>
      </c>
      <c r="F43" s="93">
        <f>IFERROR(__xludf.DUMMYFUNCTION("""COMPUTED_VALUE"""),0.2849999999999999)</f>
        <v>0.285</v>
      </c>
      <c r="G43" s="94" t="str">
        <f>IFERROR(__xludf.DUMMYFUNCTION("""COMPUTED_VALUE"""),"가격 비교하기")</f>
        <v>가격 비교하기</v>
      </c>
    </row>
    <row r="44" ht="51.75" customHeight="1">
      <c r="A44" s="95">
        <v>42.0</v>
      </c>
      <c r="B44" s="96" t="str">
        <f>IFERROR(__xludf.DUMMYFUNCTION("""COMPUTED_VALUE"""),"")</f>
        <v/>
      </c>
      <c r="C44" s="97" t="str">
        <f>IFERROR(__xludf.DUMMYFUNCTION("""COMPUTED_VALUE"""),"Alexander McQueen")</f>
        <v>Alexander McQueen</v>
      </c>
      <c r="D44" s="97" t="str">
        <f>IFERROR(__xludf.DUMMYFUNCTION("""COMPUTED_VALUE"""),"611706W4M V21000")</f>
        <v>611706W4M V21000</v>
      </c>
      <c r="E44" s="98">
        <f>IFERROR(__xludf.DUMMYFUNCTION("""COMPUTED_VALUE"""),617760.0)</f>
        <v>617760</v>
      </c>
      <c r="F44" s="99">
        <f>IFERROR(__xludf.DUMMYFUNCTION("""COMPUTED_VALUE"""),0.285)</f>
        <v>0.285</v>
      </c>
      <c r="G44" s="100" t="str">
        <f>IFERROR(__xludf.DUMMYFUNCTION("""COMPUTED_VALUE"""),"가격 비교하기")</f>
        <v>가격 비교하기</v>
      </c>
    </row>
    <row r="45" ht="51.75" customHeight="1">
      <c r="A45" s="89">
        <v>43.0</v>
      </c>
      <c r="B45" s="90" t="str">
        <f>IFERROR(__xludf.DUMMYFUNCTION("""COMPUTED_VALUE"""),"")</f>
        <v/>
      </c>
      <c r="C45" s="91" t="str">
        <f>IFERROR(__xludf.DUMMYFUNCTION("""COMPUTED_VALUE"""),"Alexander McQueen")</f>
        <v>Alexander McQueen</v>
      </c>
      <c r="D45" s="91" t="str">
        <f>IFERROR(__xludf.DUMMYFUNCTION("""COMPUTED_VALUE"""),"611706W4M V21000")</f>
        <v>611706W4M V21000</v>
      </c>
      <c r="E45" s="92">
        <f>IFERROR(__xludf.DUMMYFUNCTION("""COMPUTED_VALUE"""),617760.0)</f>
        <v>617760</v>
      </c>
      <c r="F45" s="93">
        <f>IFERROR(__xludf.DUMMYFUNCTION("""COMPUTED_VALUE"""),0.285)</f>
        <v>0.285</v>
      </c>
      <c r="G45" s="94" t="str">
        <f>IFERROR(__xludf.DUMMYFUNCTION("""COMPUTED_VALUE"""),"가격 비교하기")</f>
        <v>가격 비교하기</v>
      </c>
    </row>
    <row r="46" ht="51.75" customHeight="1">
      <c r="A46" s="95">
        <v>44.0</v>
      </c>
      <c r="B46" s="96" t="str">
        <f>IFERROR(__xludf.DUMMYFUNCTION("""COMPUTED_VALUE"""),"")</f>
        <v/>
      </c>
      <c r="C46" s="97" t="str">
        <f>IFERROR(__xludf.DUMMYFUNCTION("""COMPUTED_VALUE"""),"Alexander McQueen")</f>
        <v>Alexander McQueen</v>
      </c>
      <c r="D46" s="97" t="str">
        <f>IFERROR(__xludf.DUMMYFUNCTION("""COMPUTED_VALUE"""),"611706W4M V21000")</f>
        <v>611706W4M V21000</v>
      </c>
      <c r="E46" s="98">
        <f>IFERROR(__xludf.DUMMYFUNCTION("""COMPUTED_VALUE"""),617760.0)</f>
        <v>617760</v>
      </c>
      <c r="F46" s="99">
        <f>IFERROR(__xludf.DUMMYFUNCTION("""COMPUTED_VALUE"""),0.285)</f>
        <v>0.285</v>
      </c>
      <c r="G46" s="100" t="str">
        <f>IFERROR(__xludf.DUMMYFUNCTION("""COMPUTED_VALUE"""),"가격 비교하기")</f>
        <v>가격 비교하기</v>
      </c>
    </row>
    <row r="47" ht="51.75" customHeight="1">
      <c r="A47" s="89">
        <v>45.0</v>
      </c>
      <c r="B47" s="90" t="str">
        <f>IFERROR(__xludf.DUMMYFUNCTION("""COMPUTED_VALUE"""),"")</f>
        <v/>
      </c>
      <c r="C47" s="91" t="str">
        <f>IFERROR(__xludf.DUMMYFUNCTION("""COMPUTED_VALUE"""),"Alexander McQueen")</f>
        <v>Alexander McQueen</v>
      </c>
      <c r="D47" s="91" t="str">
        <f>IFERROR(__xludf.DUMMYFUNCTION("""COMPUTED_VALUE"""),"611706W4M V21000")</f>
        <v>611706W4M V21000</v>
      </c>
      <c r="E47" s="92">
        <f>IFERROR(__xludf.DUMMYFUNCTION("""COMPUTED_VALUE"""),617760.0)</f>
        <v>617760</v>
      </c>
      <c r="F47" s="93">
        <f>IFERROR(__xludf.DUMMYFUNCTION("""COMPUTED_VALUE"""),0.285)</f>
        <v>0.285</v>
      </c>
      <c r="G47" s="94" t="str">
        <f>IFERROR(__xludf.DUMMYFUNCTION("""COMPUTED_VALUE"""),"가격 비교하기")</f>
        <v>가격 비교하기</v>
      </c>
    </row>
    <row r="48" ht="51.75" customHeight="1">
      <c r="A48" s="95">
        <v>46.0</v>
      </c>
      <c r="B48" s="96" t="str">
        <f>IFERROR(__xludf.DUMMYFUNCTION("""COMPUTED_VALUE"""),"")</f>
        <v/>
      </c>
      <c r="C48" s="97" t="str">
        <f>IFERROR(__xludf.DUMMYFUNCTION("""COMPUTED_VALUE"""),"Alexander McQueen")</f>
        <v>Alexander McQueen</v>
      </c>
      <c r="D48" s="97" t="str">
        <f>IFERROR(__xludf.DUMMYFUNCTION("""COMPUTED_VALUE"""),"611706W4M V21000")</f>
        <v>611706W4M V21000</v>
      </c>
      <c r="E48" s="98">
        <f>IFERROR(__xludf.DUMMYFUNCTION("""COMPUTED_VALUE"""),617760.0)</f>
        <v>617760</v>
      </c>
      <c r="F48" s="99">
        <f>IFERROR(__xludf.DUMMYFUNCTION("""COMPUTED_VALUE"""),0.285)</f>
        <v>0.285</v>
      </c>
      <c r="G48" s="100" t="str">
        <f>IFERROR(__xludf.DUMMYFUNCTION("""COMPUTED_VALUE"""),"가격 비교하기")</f>
        <v>가격 비교하기</v>
      </c>
    </row>
    <row r="49" ht="51.75" customHeight="1">
      <c r="A49" s="89">
        <v>47.0</v>
      </c>
      <c r="B49" s="90" t="str">
        <f>IFERROR(__xludf.DUMMYFUNCTION("""COMPUTED_VALUE"""),"")</f>
        <v/>
      </c>
      <c r="C49" s="91" t="str">
        <f>IFERROR(__xludf.DUMMYFUNCTION("""COMPUTED_VALUE"""),"Alexander McQueen")</f>
        <v>Alexander McQueen</v>
      </c>
      <c r="D49" s="91" t="str">
        <f>IFERROR(__xludf.DUMMYFUNCTION("""COMPUTED_VALUE"""),"611706W4M V21000")</f>
        <v>611706W4M V21000</v>
      </c>
      <c r="E49" s="92">
        <f>IFERROR(__xludf.DUMMYFUNCTION("""COMPUTED_VALUE"""),617760.0)</f>
        <v>617760</v>
      </c>
      <c r="F49" s="93">
        <f>IFERROR(__xludf.DUMMYFUNCTION("""COMPUTED_VALUE"""),0.285)</f>
        <v>0.285</v>
      </c>
      <c r="G49" s="94" t="str">
        <f>IFERROR(__xludf.DUMMYFUNCTION("""COMPUTED_VALUE"""),"가격 비교하기")</f>
        <v>가격 비교하기</v>
      </c>
    </row>
    <row r="50" ht="51.75" customHeight="1">
      <c r="A50" s="95">
        <v>48.0</v>
      </c>
      <c r="B50" s="96" t="str">
        <f>IFERROR(__xludf.DUMMYFUNCTION("""COMPUTED_VALUE"""),"")</f>
        <v/>
      </c>
      <c r="C50" s="97" t="str">
        <f>IFERROR(__xludf.DUMMYFUNCTION("""COMPUTED_VALUE"""),"Alexander McQueen")</f>
        <v>Alexander McQueen</v>
      </c>
      <c r="D50" s="97" t="str">
        <f>IFERROR(__xludf.DUMMYFUNCTION("""COMPUTED_VALUE"""),"611706W4M V21000")</f>
        <v>611706W4M V21000</v>
      </c>
      <c r="E50" s="98">
        <f>IFERROR(__xludf.DUMMYFUNCTION("""COMPUTED_VALUE"""),617760.0)</f>
        <v>617760</v>
      </c>
      <c r="F50" s="99">
        <f>IFERROR(__xludf.DUMMYFUNCTION("""COMPUTED_VALUE"""),0.285)</f>
        <v>0.285</v>
      </c>
      <c r="G50" s="100" t="str">
        <f>IFERROR(__xludf.DUMMYFUNCTION("""COMPUTED_VALUE"""),"가격 비교하기")</f>
        <v>가격 비교하기</v>
      </c>
    </row>
    <row r="51" ht="51.75" customHeight="1">
      <c r="A51" s="89">
        <v>49.0</v>
      </c>
      <c r="B51" s="90" t="str">
        <f>IFERROR(__xludf.DUMMYFUNCTION("""COMPUTED_VALUE"""),"")</f>
        <v/>
      </c>
      <c r="C51" s="91" t="str">
        <f>IFERROR(__xludf.DUMMYFUNCTION("""COMPUTED_VALUE"""),"Alexander McQueen")</f>
        <v>Alexander McQueen</v>
      </c>
      <c r="D51" s="91" t="str">
        <f>IFERROR(__xludf.DUMMYFUNCTION("""COMPUTED_VALUE"""),"611706W4M V21000")</f>
        <v>611706W4M V21000</v>
      </c>
      <c r="E51" s="92">
        <f>IFERROR(__xludf.DUMMYFUNCTION("""COMPUTED_VALUE"""),617760.0)</f>
        <v>617760</v>
      </c>
      <c r="F51" s="93">
        <f>IFERROR(__xludf.DUMMYFUNCTION("""COMPUTED_VALUE"""),0.285)</f>
        <v>0.285</v>
      </c>
      <c r="G51" s="94" t="str">
        <f>IFERROR(__xludf.DUMMYFUNCTION("""COMPUTED_VALUE"""),"가격 비교하기")</f>
        <v>가격 비교하기</v>
      </c>
    </row>
    <row r="52" ht="51.75" customHeight="1">
      <c r="A52" s="95">
        <v>50.0</v>
      </c>
      <c r="B52" s="96" t="str">
        <f>IFERROR(__xludf.DUMMYFUNCTION("""COMPUTED_VALUE"""),"")</f>
        <v/>
      </c>
      <c r="C52" s="97" t="str">
        <f>IFERROR(__xludf.DUMMYFUNCTION("""COMPUTED_VALUE"""),"Alexander McQueen")</f>
        <v>Alexander McQueen</v>
      </c>
      <c r="D52" s="97" t="str">
        <f>IFERROR(__xludf.DUMMYFUNCTION("""COMPUTED_VALUE"""),"611706W4M V21000")</f>
        <v>611706W4M V21000</v>
      </c>
      <c r="E52" s="98">
        <f>IFERROR(__xludf.DUMMYFUNCTION("""COMPUTED_VALUE"""),617760.0)</f>
        <v>617760</v>
      </c>
      <c r="F52" s="99">
        <f>IFERROR(__xludf.DUMMYFUNCTION("""COMPUTED_VALUE"""),0.285)</f>
        <v>0.285</v>
      </c>
      <c r="G52" s="100" t="str">
        <f>IFERROR(__xludf.DUMMYFUNCTION("""COMPUTED_VALUE"""),"가격 비교하기")</f>
        <v>가격 비교하기</v>
      </c>
    </row>
    <row r="53" ht="51.75" customHeight="1">
      <c r="A53" s="89">
        <v>51.0</v>
      </c>
      <c r="B53" s="90" t="str">
        <f>IFERROR(__xludf.DUMMYFUNCTION("""COMPUTED_VALUE"""),"")</f>
        <v/>
      </c>
      <c r="C53" s="91" t="str">
        <f>IFERROR(__xludf.DUMMYFUNCTION("""COMPUTED_VALUE"""),"Alexander McQueen")</f>
        <v>Alexander McQueen</v>
      </c>
      <c r="D53" s="91" t="str">
        <f>IFERROR(__xludf.DUMMYFUNCTION("""COMPUTED_VALUE"""),"611706W4M V21000")</f>
        <v>611706W4M V21000</v>
      </c>
      <c r="E53" s="92">
        <f>IFERROR(__xludf.DUMMYFUNCTION("""COMPUTED_VALUE"""),617760.0)</f>
        <v>617760</v>
      </c>
      <c r="F53" s="93">
        <f>IFERROR(__xludf.DUMMYFUNCTION("""COMPUTED_VALUE"""),0.285)</f>
        <v>0.285</v>
      </c>
      <c r="G53" s="94" t="str">
        <f>IFERROR(__xludf.DUMMYFUNCTION("""COMPUTED_VALUE"""),"가격 비교하기")</f>
        <v>가격 비교하기</v>
      </c>
    </row>
    <row r="54" ht="51.75" customHeight="1">
      <c r="A54" s="95">
        <v>52.0</v>
      </c>
      <c r="B54" s="96" t="str">
        <f>IFERROR(__xludf.DUMMYFUNCTION("""COMPUTED_VALUE"""),"")</f>
        <v/>
      </c>
      <c r="C54" s="97" t="str">
        <f>IFERROR(__xludf.DUMMYFUNCTION("""COMPUTED_VALUE"""),"Alexander McQueen")</f>
        <v>Alexander McQueen</v>
      </c>
      <c r="D54" s="97" t="str">
        <f>IFERROR(__xludf.DUMMYFUNCTION("""COMPUTED_VALUE"""),"611706W4M V21000")</f>
        <v>611706W4M V21000</v>
      </c>
      <c r="E54" s="98">
        <f>IFERROR(__xludf.DUMMYFUNCTION("""COMPUTED_VALUE"""),617760.0)</f>
        <v>617760</v>
      </c>
      <c r="F54" s="99">
        <f>IFERROR(__xludf.DUMMYFUNCTION("""COMPUTED_VALUE"""),0.285)</f>
        <v>0.285</v>
      </c>
      <c r="G54" s="100" t="str">
        <f>IFERROR(__xludf.DUMMYFUNCTION("""COMPUTED_VALUE"""),"가격 비교하기")</f>
        <v>가격 비교하기</v>
      </c>
    </row>
    <row r="55" ht="51.75" customHeight="1">
      <c r="A55" s="89">
        <v>53.0</v>
      </c>
      <c r="B55" s="90" t="str">
        <f>IFERROR(__xludf.DUMMYFUNCTION("""COMPUTED_VALUE"""),"")</f>
        <v/>
      </c>
      <c r="C55" s="91" t="str">
        <f>IFERROR(__xludf.DUMMYFUNCTION("""COMPUTED_VALUE"""),"Alexander McQueen")</f>
        <v>Alexander McQueen</v>
      </c>
      <c r="D55" s="91" t="str">
        <f>IFERROR(__xludf.DUMMYFUNCTION("""COMPUTED_VALUE"""),"611706W4M V21000")</f>
        <v>611706W4M V21000</v>
      </c>
      <c r="E55" s="92">
        <f>IFERROR(__xludf.DUMMYFUNCTION("""COMPUTED_VALUE"""),617760.0)</f>
        <v>617760</v>
      </c>
      <c r="F55" s="93">
        <f>IFERROR(__xludf.DUMMYFUNCTION("""COMPUTED_VALUE"""),0.285)</f>
        <v>0.285</v>
      </c>
      <c r="G55" s="94" t="str">
        <f>IFERROR(__xludf.DUMMYFUNCTION("""COMPUTED_VALUE"""),"가격 비교하기")</f>
        <v>가격 비교하기</v>
      </c>
    </row>
    <row r="56" ht="51.75" customHeight="1">
      <c r="A56" s="95">
        <v>54.0</v>
      </c>
      <c r="B56" s="96" t="str">
        <f>IFERROR(__xludf.DUMMYFUNCTION("""COMPUTED_VALUE"""),"")</f>
        <v/>
      </c>
      <c r="C56" s="97" t="str">
        <f>IFERROR(__xludf.DUMMYFUNCTION("""COMPUTED_VALUE"""),"Alexander McQueen")</f>
        <v>Alexander McQueen</v>
      </c>
      <c r="D56" s="97" t="str">
        <f>IFERROR(__xludf.DUMMYFUNCTION("""COMPUTED_VALUE"""),"666367WHZ8 41000BLACK/
BLACK")</f>
        <v>666367WHZ8 41000BLACK/
BLACK</v>
      </c>
      <c r="E56" s="98">
        <f>IFERROR(__xludf.DUMMYFUNCTION("""COMPUTED_VALUE"""),674960.0)</f>
        <v>674960</v>
      </c>
      <c r="F56" s="99">
        <f>IFERROR(__xludf.DUMMYFUNCTION("""COMPUTED_VALUE"""),0.285)</f>
        <v>0.285</v>
      </c>
      <c r="G56" s="100" t="str">
        <f>IFERROR(__xludf.DUMMYFUNCTION("""COMPUTED_VALUE"""),"가격 비교하기")</f>
        <v>가격 비교하기</v>
      </c>
    </row>
    <row r="57" ht="51.75" customHeight="1">
      <c r="A57" s="89">
        <v>55.0</v>
      </c>
      <c r="B57" s="90" t="str">
        <f>IFERROR(__xludf.DUMMYFUNCTION("""COMPUTED_VALUE"""),"")</f>
        <v/>
      </c>
      <c r="C57" s="91" t="str">
        <f>IFERROR(__xludf.DUMMYFUNCTION("""COMPUTED_VALUE"""),"Alexander McQueen")</f>
        <v>Alexander McQueen</v>
      </c>
      <c r="D57" s="91" t="str">
        <f>IFERROR(__xludf.DUMMYFUNCTION("""COMPUTED_VALUE"""),"666367WHZ8 41000BLACK/
BLACK")</f>
        <v>666367WHZ8 41000BLACK/
BLACK</v>
      </c>
      <c r="E57" s="92">
        <f>IFERROR(__xludf.DUMMYFUNCTION("""COMPUTED_VALUE"""),674960.0)</f>
        <v>674960</v>
      </c>
      <c r="F57" s="93">
        <f>IFERROR(__xludf.DUMMYFUNCTION("""COMPUTED_VALUE"""),0.285)</f>
        <v>0.285</v>
      </c>
      <c r="G57" s="94" t="str">
        <f>IFERROR(__xludf.DUMMYFUNCTION("""COMPUTED_VALUE"""),"가격 비교하기")</f>
        <v>가격 비교하기</v>
      </c>
    </row>
    <row r="58" ht="51.75" customHeight="1">
      <c r="A58" s="95">
        <v>56.0</v>
      </c>
      <c r="B58" s="96" t="str">
        <f>IFERROR(__xludf.DUMMYFUNCTION("""COMPUTED_VALUE"""),"")</f>
        <v/>
      </c>
      <c r="C58" s="97" t="str">
        <f>IFERROR(__xludf.DUMMYFUNCTION("""COMPUTED_VALUE"""),"Alexander McQueen")</f>
        <v>Alexander McQueen</v>
      </c>
      <c r="D58" s="97" t="str">
        <f>IFERROR(__xludf.DUMMYFUNCTION("""COMPUTED_VALUE"""),"666367WHZ8 41000BLACK/
BLACK")</f>
        <v>666367WHZ8 41000BLACK/
BLACK</v>
      </c>
      <c r="E58" s="98">
        <f>IFERROR(__xludf.DUMMYFUNCTION("""COMPUTED_VALUE"""),674960.0)</f>
        <v>674960</v>
      </c>
      <c r="F58" s="99">
        <f>IFERROR(__xludf.DUMMYFUNCTION("""COMPUTED_VALUE"""),0.285)</f>
        <v>0.285</v>
      </c>
      <c r="G58" s="100" t="str">
        <f>IFERROR(__xludf.DUMMYFUNCTION("""COMPUTED_VALUE"""),"가격 비교하기")</f>
        <v>가격 비교하기</v>
      </c>
    </row>
    <row r="59" ht="51.75" customHeight="1">
      <c r="A59" s="89">
        <v>57.0</v>
      </c>
      <c r="B59" s="90" t="str">
        <f>IFERROR(__xludf.DUMMYFUNCTION("""COMPUTED_VALUE"""),"")</f>
        <v/>
      </c>
      <c r="C59" s="91" t="str">
        <f>IFERROR(__xludf.DUMMYFUNCTION("""COMPUTED_VALUE"""),"Alexander McQueen")</f>
        <v>Alexander McQueen</v>
      </c>
      <c r="D59" s="91" t="str">
        <f>IFERROR(__xludf.DUMMYFUNCTION("""COMPUTED_VALUE"""),"666367WHZ8 41000BLACK/
BLACK")</f>
        <v>666367WHZ8 41000BLACK/
BLACK</v>
      </c>
      <c r="E59" s="92">
        <f>IFERROR(__xludf.DUMMYFUNCTION("""COMPUTED_VALUE"""),674960.0)</f>
        <v>674960</v>
      </c>
      <c r="F59" s="93">
        <f>IFERROR(__xludf.DUMMYFUNCTION("""COMPUTED_VALUE"""),0.285)</f>
        <v>0.285</v>
      </c>
      <c r="G59" s="94" t="str">
        <f>IFERROR(__xludf.DUMMYFUNCTION("""COMPUTED_VALUE"""),"가격 비교하기")</f>
        <v>가격 비교하기</v>
      </c>
    </row>
    <row r="60" ht="51.75" customHeight="1">
      <c r="A60" s="95">
        <v>58.0</v>
      </c>
      <c r="B60" s="96" t="str">
        <f>IFERROR(__xludf.DUMMYFUNCTION("""COMPUTED_VALUE"""),"")</f>
        <v/>
      </c>
      <c r="C60" s="97" t="str">
        <f>IFERROR(__xludf.DUMMYFUNCTION("""COMPUTED_VALUE"""),"Alexander McQueen")</f>
        <v>Alexander McQueen</v>
      </c>
      <c r="D60" s="97" t="str">
        <f>IFERROR(__xludf.DUMMYFUNCTION("""COMPUTED_VALUE"""),"666367WHZ8 41000BLACK/
BLACK")</f>
        <v>666367WHZ8 41000BLACK/
BLACK</v>
      </c>
      <c r="E60" s="98">
        <f>IFERROR(__xludf.DUMMYFUNCTION("""COMPUTED_VALUE"""),674960.0)</f>
        <v>674960</v>
      </c>
      <c r="F60" s="99">
        <f>IFERROR(__xludf.DUMMYFUNCTION("""COMPUTED_VALUE"""),0.285)</f>
        <v>0.285</v>
      </c>
      <c r="G60" s="100" t="str">
        <f>IFERROR(__xludf.DUMMYFUNCTION("""COMPUTED_VALUE"""),"가격 비교하기")</f>
        <v>가격 비교하기</v>
      </c>
    </row>
    <row r="61" ht="51.75" customHeight="1">
      <c r="A61" s="89">
        <v>59.0</v>
      </c>
      <c r="B61" s="90" t="str">
        <f>IFERROR(__xludf.DUMMYFUNCTION("""COMPUTED_VALUE"""),"")</f>
        <v/>
      </c>
      <c r="C61" s="91" t="str">
        <f>IFERROR(__xludf.DUMMYFUNCTION("""COMPUTED_VALUE"""),"Alexander McQueen")</f>
        <v>Alexander McQueen</v>
      </c>
      <c r="D61" s="91" t="str">
        <f>IFERROR(__xludf.DUMMYFUNCTION("""COMPUTED_VALUE"""),"666367WHZ8 41000BLACK/
BLACK")</f>
        <v>666367WHZ8 41000BLACK/
BLACK</v>
      </c>
      <c r="E61" s="92">
        <f>IFERROR(__xludf.DUMMYFUNCTION("""COMPUTED_VALUE"""),674960.0)</f>
        <v>674960</v>
      </c>
      <c r="F61" s="93">
        <f>IFERROR(__xludf.DUMMYFUNCTION("""COMPUTED_VALUE"""),0.285)</f>
        <v>0.285</v>
      </c>
      <c r="G61" s="94" t="str">
        <f>IFERROR(__xludf.DUMMYFUNCTION("""COMPUTED_VALUE"""),"가격 비교하기")</f>
        <v>가격 비교하기</v>
      </c>
    </row>
    <row r="62" ht="51.75" customHeight="1">
      <c r="A62" s="95">
        <v>60.0</v>
      </c>
      <c r="B62" s="96" t="str">
        <f>IFERROR(__xludf.DUMMYFUNCTION("""COMPUTED_VALUE"""),"")</f>
        <v/>
      </c>
      <c r="C62" s="97" t="str">
        <f>IFERROR(__xludf.DUMMYFUNCTION("""COMPUTED_VALUE"""),"Alexander McQueen")</f>
        <v>Alexander McQueen</v>
      </c>
      <c r="D62" s="97" t="str">
        <f>IFERROR(__xludf.DUMMYFUNCTION("""COMPUTED_VALUE"""),"666367WHZ8 41000BLACK/
BLACK")</f>
        <v>666367WHZ8 41000BLACK/
BLACK</v>
      </c>
      <c r="E62" s="98">
        <f>IFERROR(__xludf.DUMMYFUNCTION("""COMPUTED_VALUE"""),674960.0)</f>
        <v>674960</v>
      </c>
      <c r="F62" s="99">
        <f>IFERROR(__xludf.DUMMYFUNCTION("""COMPUTED_VALUE"""),0.285)</f>
        <v>0.285</v>
      </c>
      <c r="G62" s="100" t="str">
        <f>IFERROR(__xludf.DUMMYFUNCTION("""COMPUTED_VALUE"""),"가격 비교하기")</f>
        <v>가격 비교하기</v>
      </c>
    </row>
    <row r="63" ht="51.75" customHeight="1">
      <c r="A63" s="89">
        <v>61.0</v>
      </c>
      <c r="B63" s="90" t="str">
        <f>IFERROR(__xludf.DUMMYFUNCTION("""COMPUTED_VALUE"""),"")</f>
        <v/>
      </c>
      <c r="C63" s="91" t="str">
        <f>IFERROR(__xludf.DUMMYFUNCTION("""COMPUTED_VALUE"""),"Alexander McQueen")</f>
        <v>Alexander McQueen</v>
      </c>
      <c r="D63" s="91" t="str">
        <f>IFERROR(__xludf.DUMMYFUNCTION("""COMPUTED_VALUE"""),"666367WHZ8 41000BLACK/
BLACK")</f>
        <v>666367WHZ8 41000BLACK/
BLACK</v>
      </c>
      <c r="E63" s="92">
        <f>IFERROR(__xludf.DUMMYFUNCTION("""COMPUTED_VALUE"""),674960.0)</f>
        <v>674960</v>
      </c>
      <c r="F63" s="93">
        <f>IFERROR(__xludf.DUMMYFUNCTION("""COMPUTED_VALUE"""),0.285)</f>
        <v>0.285</v>
      </c>
      <c r="G63" s="94" t="str">
        <f>IFERROR(__xludf.DUMMYFUNCTION("""COMPUTED_VALUE"""),"가격 비교하기")</f>
        <v>가격 비교하기</v>
      </c>
    </row>
    <row r="64" ht="51.75" customHeight="1">
      <c r="A64" s="95">
        <v>62.0</v>
      </c>
      <c r="B64" s="96" t="str">
        <f>IFERROR(__xludf.DUMMYFUNCTION("""COMPUTED_VALUE"""),"")</f>
        <v/>
      </c>
      <c r="C64" s="97" t="str">
        <f>IFERROR(__xludf.DUMMYFUNCTION("""COMPUTED_VALUE"""),"Alexander McQueen")</f>
        <v>Alexander McQueen</v>
      </c>
      <c r="D64" s="97" t="str">
        <f>IFERROR(__xludf.DUMMYFUNCTION("""COMPUTED_VALUE"""),"666367WHZ8 41000BLACK/
BLACK")</f>
        <v>666367WHZ8 41000BLACK/
BLACK</v>
      </c>
      <c r="E64" s="98">
        <f>IFERROR(__xludf.DUMMYFUNCTION("""COMPUTED_VALUE"""),674960.0)</f>
        <v>674960</v>
      </c>
      <c r="F64" s="99">
        <f>IFERROR(__xludf.DUMMYFUNCTION("""COMPUTED_VALUE"""),0.285)</f>
        <v>0.285</v>
      </c>
      <c r="G64" s="100" t="str">
        <f>IFERROR(__xludf.DUMMYFUNCTION("""COMPUTED_VALUE"""),"가격 비교하기")</f>
        <v>가격 비교하기</v>
      </c>
    </row>
    <row r="65" ht="51.75" customHeight="1">
      <c r="A65" s="89">
        <v>63.0</v>
      </c>
      <c r="B65" s="90" t="str">
        <f>IFERROR(__xludf.DUMMYFUNCTION("""COMPUTED_VALUE"""),"")</f>
        <v/>
      </c>
      <c r="C65" s="91" t="str">
        <f>IFERROR(__xludf.DUMMYFUNCTION("""COMPUTED_VALUE"""),"Alexander McQueen")</f>
        <v>Alexander McQueen</v>
      </c>
      <c r="D65" s="91" t="str">
        <f>IFERROR(__xludf.DUMMYFUNCTION("""COMPUTED_VALUE"""),"666367WHZ8 41000BLACK/
BLACK")</f>
        <v>666367WHZ8 41000BLACK/
BLACK</v>
      </c>
      <c r="E65" s="92">
        <f>IFERROR(__xludf.DUMMYFUNCTION("""COMPUTED_VALUE"""),674960.0)</f>
        <v>674960</v>
      </c>
      <c r="F65" s="93">
        <f>IFERROR(__xludf.DUMMYFUNCTION("""COMPUTED_VALUE"""),0.285)</f>
        <v>0.285</v>
      </c>
      <c r="G65" s="94" t="str">
        <f>IFERROR(__xludf.DUMMYFUNCTION("""COMPUTED_VALUE"""),"가격 비교하기")</f>
        <v>가격 비교하기</v>
      </c>
    </row>
    <row r="66" ht="51.75" customHeight="1">
      <c r="A66" s="95">
        <v>64.0</v>
      </c>
      <c r="B66" s="96" t="str">
        <f>IFERROR(__xludf.DUMMYFUNCTION("""COMPUTED_VALUE"""),"")</f>
        <v/>
      </c>
      <c r="C66" s="97" t="str">
        <f>IFERROR(__xludf.DUMMYFUNCTION("""COMPUTED_VALUE"""),"Alexander McQueen")</f>
        <v>Alexander McQueen</v>
      </c>
      <c r="D66" s="97" t="str">
        <f>IFERROR(__xludf.DUMMYFUNCTION("""COMPUTED_VALUE"""),"666367WHZ8 41000BLACK/
BLACK")</f>
        <v>666367WHZ8 41000BLACK/
BLACK</v>
      </c>
      <c r="E66" s="98">
        <f>IFERROR(__xludf.DUMMYFUNCTION("""COMPUTED_VALUE"""),674960.0)</f>
        <v>674960</v>
      </c>
      <c r="F66" s="99">
        <f>IFERROR(__xludf.DUMMYFUNCTION("""COMPUTED_VALUE"""),0.285)</f>
        <v>0.285</v>
      </c>
      <c r="G66" s="100" t="str">
        <f>IFERROR(__xludf.DUMMYFUNCTION("""COMPUTED_VALUE"""),"가격 비교하기")</f>
        <v>가격 비교하기</v>
      </c>
    </row>
    <row r="67" ht="51.75" customHeight="1">
      <c r="A67" s="89">
        <v>65.0</v>
      </c>
      <c r="B67" s="90" t="str">
        <f>IFERROR(__xludf.DUMMYFUNCTION("""COMPUTED_VALUE"""),"")</f>
        <v/>
      </c>
      <c r="C67" s="91" t="str">
        <f>IFERROR(__xludf.DUMMYFUNCTION("""COMPUTED_VALUE"""),"Alexander McQueen")</f>
        <v>Alexander McQueen</v>
      </c>
      <c r="D67" s="91" t="str">
        <f>IFERROR(__xludf.DUMMYFUNCTION("""COMPUTED_VALUE"""),"666367WHZ8 41000BLACK/
BLACK")</f>
        <v>666367WHZ8 41000BLACK/
BLACK</v>
      </c>
      <c r="E67" s="92">
        <f>IFERROR(__xludf.DUMMYFUNCTION("""COMPUTED_VALUE"""),674960.0)</f>
        <v>674960</v>
      </c>
      <c r="F67" s="93">
        <f>IFERROR(__xludf.DUMMYFUNCTION("""COMPUTED_VALUE"""),0.285)</f>
        <v>0.285</v>
      </c>
      <c r="G67" s="94" t="str">
        <f>IFERROR(__xludf.DUMMYFUNCTION("""COMPUTED_VALUE"""),"가격 비교하기")</f>
        <v>가격 비교하기</v>
      </c>
    </row>
    <row r="68" ht="51.75" customHeight="1">
      <c r="A68" s="95">
        <v>66.0</v>
      </c>
      <c r="B68" s="96" t="str">
        <f>IFERROR(__xludf.DUMMYFUNCTION("""COMPUTED_VALUE"""),"")</f>
        <v/>
      </c>
      <c r="C68" s="97" t="str">
        <f>IFERROR(__xludf.DUMMYFUNCTION("""COMPUTED_VALUE"""),"Alexander McQueen")</f>
        <v>Alexander McQueen</v>
      </c>
      <c r="D68" s="97" t="str">
        <f>IFERROR(__xludf.DUMMYFUNCTION("""COMPUTED_VALUE"""),"666367WHZ8 41000BLACK/
BLACK")</f>
        <v>666367WHZ8 41000BLACK/
BLACK</v>
      </c>
      <c r="E68" s="98">
        <f>IFERROR(__xludf.DUMMYFUNCTION("""COMPUTED_VALUE"""),674960.0)</f>
        <v>674960</v>
      </c>
      <c r="F68" s="99">
        <f>IFERROR(__xludf.DUMMYFUNCTION("""COMPUTED_VALUE"""),0.285)</f>
        <v>0.285</v>
      </c>
      <c r="G68" s="100" t="str">
        <f>IFERROR(__xludf.DUMMYFUNCTION("""COMPUTED_VALUE"""),"가격 비교하기")</f>
        <v>가격 비교하기</v>
      </c>
    </row>
    <row r="69" ht="51.75" customHeight="1">
      <c r="A69" s="89">
        <v>67.0</v>
      </c>
      <c r="B69" s="90" t="str">
        <f>IFERROR(__xludf.DUMMYFUNCTION("""COMPUTED_VALUE"""),"")</f>
        <v/>
      </c>
      <c r="C69" s="91" t="str">
        <f>IFERROR(__xludf.DUMMYFUNCTION("""COMPUTED_VALUE"""),"Alexander McQueen")</f>
        <v>Alexander McQueen</v>
      </c>
      <c r="D69" s="91" t="str">
        <f>IFERROR(__xludf.DUMMYFUNCTION("""COMPUTED_VALUE"""),"650784WHXZ E1081WHXZE
1081")</f>
        <v>650784WHXZ E1081WHXZE
1081</v>
      </c>
      <c r="E69" s="92">
        <f>IFERROR(__xludf.DUMMYFUNCTION("""COMPUTED_VALUE"""),514800.00000000006)</f>
        <v>514800</v>
      </c>
      <c r="F69" s="93">
        <f>IFERROR(__xludf.DUMMYFUNCTION("""COMPUTED_VALUE"""),0.2849999999999999)</f>
        <v>0.285</v>
      </c>
      <c r="G69" s="94" t="str">
        <f>IFERROR(__xludf.DUMMYFUNCTION("""COMPUTED_VALUE"""),"가격 비교하기")</f>
        <v>가격 비교하기</v>
      </c>
    </row>
    <row r="70" ht="51.75" customHeight="1">
      <c r="A70" s="95">
        <v>68.0</v>
      </c>
      <c r="B70" s="96" t="str">
        <f>IFERROR(__xludf.DUMMYFUNCTION("""COMPUTED_VALUE"""),"")</f>
        <v/>
      </c>
      <c r="C70" s="97" t="str">
        <f>IFERROR(__xludf.DUMMYFUNCTION("""COMPUTED_VALUE"""),"Alexander McQueen")</f>
        <v>Alexander McQueen</v>
      </c>
      <c r="D70" s="97" t="str">
        <f>IFERROR(__xludf.DUMMYFUNCTION("""COMPUTED_VALUE"""),"650784WHXZ E1081WHXZE
1081")</f>
        <v>650784WHXZ E1081WHXZE
1081</v>
      </c>
      <c r="E70" s="98">
        <f>IFERROR(__xludf.DUMMYFUNCTION("""COMPUTED_VALUE"""),514800.00000000006)</f>
        <v>514800</v>
      </c>
      <c r="F70" s="99">
        <f>IFERROR(__xludf.DUMMYFUNCTION("""COMPUTED_VALUE"""),0.2849999999999999)</f>
        <v>0.285</v>
      </c>
      <c r="G70" s="100" t="str">
        <f>IFERROR(__xludf.DUMMYFUNCTION("""COMPUTED_VALUE"""),"가격 비교하기")</f>
        <v>가격 비교하기</v>
      </c>
    </row>
    <row r="71" ht="51.75" customHeight="1">
      <c r="A71" s="89">
        <v>69.0</v>
      </c>
      <c r="B71" s="90" t="str">
        <f>IFERROR(__xludf.DUMMYFUNCTION("""COMPUTED_VALUE"""),"")</f>
        <v/>
      </c>
      <c r="C71" s="91" t="str">
        <f>IFERROR(__xludf.DUMMYFUNCTION("""COMPUTED_VALUE"""),"Alexander McQueen")</f>
        <v>Alexander McQueen</v>
      </c>
      <c r="D71" s="91" t="str">
        <f>IFERROR(__xludf.DUMMYFUNCTION("""COMPUTED_VALUE"""),"650784WHXZ E1081WHXZE
1081")</f>
        <v>650784WHXZ E1081WHXZE
1081</v>
      </c>
      <c r="E71" s="92">
        <f>IFERROR(__xludf.DUMMYFUNCTION("""COMPUTED_VALUE"""),514800.00000000006)</f>
        <v>514800</v>
      </c>
      <c r="F71" s="93">
        <f>IFERROR(__xludf.DUMMYFUNCTION("""COMPUTED_VALUE"""),0.2849999999999999)</f>
        <v>0.285</v>
      </c>
      <c r="G71" s="94" t="str">
        <f>IFERROR(__xludf.DUMMYFUNCTION("""COMPUTED_VALUE"""),"가격 비교하기")</f>
        <v>가격 비교하기</v>
      </c>
    </row>
    <row r="72" ht="51.75" customHeight="1">
      <c r="A72" s="95">
        <v>70.0</v>
      </c>
      <c r="B72" s="96" t="str">
        <f>IFERROR(__xludf.DUMMYFUNCTION("""COMPUTED_VALUE"""),"")</f>
        <v/>
      </c>
      <c r="C72" s="97" t="str">
        <f>IFERROR(__xludf.DUMMYFUNCTION("""COMPUTED_VALUE"""),"Alexander McQueen")</f>
        <v>Alexander McQueen</v>
      </c>
      <c r="D72" s="97" t="str">
        <f>IFERROR(__xludf.DUMMYFUNCTION("""COMPUTED_VALUE"""),"650784WHXZ E1081WHXZE
1081")</f>
        <v>650784WHXZ E1081WHXZE
1081</v>
      </c>
      <c r="E72" s="98">
        <f>IFERROR(__xludf.DUMMYFUNCTION("""COMPUTED_VALUE"""),514800.00000000006)</f>
        <v>514800</v>
      </c>
      <c r="F72" s="99">
        <f>IFERROR(__xludf.DUMMYFUNCTION("""COMPUTED_VALUE"""),0.2849999999999999)</f>
        <v>0.285</v>
      </c>
      <c r="G72" s="100" t="str">
        <f>IFERROR(__xludf.DUMMYFUNCTION("""COMPUTED_VALUE"""),"가격 비교하기")</f>
        <v>가격 비교하기</v>
      </c>
    </row>
    <row r="73" ht="51.75" customHeight="1">
      <c r="A73" s="89">
        <v>71.0</v>
      </c>
      <c r="B73" s="90" t="str">
        <f>IFERROR(__xludf.DUMMYFUNCTION("""COMPUTED_VALUE"""),"")</f>
        <v/>
      </c>
      <c r="C73" s="91" t="str">
        <f>IFERROR(__xludf.DUMMYFUNCTION("""COMPUTED_VALUE"""),"Alexander McQueen")</f>
        <v>Alexander McQueen</v>
      </c>
      <c r="D73" s="91" t="str">
        <f>IFERROR(__xludf.DUMMYFUNCTION("""COMPUTED_VALUE"""),"650784WHXZ E1081WHXZE
1081")</f>
        <v>650784WHXZ E1081WHXZE
1081</v>
      </c>
      <c r="E73" s="92">
        <f>IFERROR(__xludf.DUMMYFUNCTION("""COMPUTED_VALUE"""),514800.00000000006)</f>
        <v>514800</v>
      </c>
      <c r="F73" s="93">
        <f>IFERROR(__xludf.DUMMYFUNCTION("""COMPUTED_VALUE"""),0.2849999999999999)</f>
        <v>0.285</v>
      </c>
      <c r="G73" s="94" t="str">
        <f>IFERROR(__xludf.DUMMYFUNCTION("""COMPUTED_VALUE"""),"가격 비교하기")</f>
        <v>가격 비교하기</v>
      </c>
    </row>
    <row r="74" ht="51.75" customHeight="1">
      <c r="A74" s="95">
        <v>72.0</v>
      </c>
      <c r="B74" s="96" t="str">
        <f>IFERROR(__xludf.DUMMYFUNCTION("""COMPUTED_VALUE"""),"")</f>
        <v/>
      </c>
      <c r="C74" s="97" t="str">
        <f>IFERROR(__xludf.DUMMYFUNCTION("""COMPUTED_VALUE"""),"Alexander McQueen")</f>
        <v>Alexander McQueen</v>
      </c>
      <c r="D74" s="97" t="str">
        <f>IFERROR(__xludf.DUMMYFUNCTION("""COMPUTED_VALUE"""),"657569WHZ8 010001000")</f>
        <v>657569WHZ8 010001000</v>
      </c>
      <c r="E74" s="98">
        <f>IFERROR(__xludf.DUMMYFUNCTION("""COMPUTED_VALUE"""),789360.0000000001)</f>
        <v>789360</v>
      </c>
      <c r="F74" s="99">
        <f>IFERROR(__xludf.DUMMYFUNCTION("""COMPUTED_VALUE"""),0.2849999999999999)</f>
        <v>0.285</v>
      </c>
      <c r="G74" s="100" t="str">
        <f>IFERROR(__xludf.DUMMYFUNCTION("""COMPUTED_VALUE"""),"가격 비교하기")</f>
        <v>가격 비교하기</v>
      </c>
    </row>
    <row r="75" ht="51.75" customHeight="1">
      <c r="A75" s="89">
        <v>73.0</v>
      </c>
      <c r="B75" s="90" t="str">
        <f>IFERROR(__xludf.DUMMYFUNCTION("""COMPUTED_VALUE"""),"")</f>
        <v/>
      </c>
      <c r="C75" s="91" t="str">
        <f>IFERROR(__xludf.DUMMYFUNCTION("""COMPUTED_VALUE"""),"Alexander McQueen")</f>
        <v>Alexander McQueen</v>
      </c>
      <c r="D75" s="91" t="str">
        <f>IFERROR(__xludf.DUMMYFUNCTION("""COMPUTED_VALUE"""),"657569WHZ8 010001000")</f>
        <v>657569WHZ8 010001000</v>
      </c>
      <c r="E75" s="92">
        <f>IFERROR(__xludf.DUMMYFUNCTION("""COMPUTED_VALUE"""),789360.0000000001)</f>
        <v>789360</v>
      </c>
      <c r="F75" s="93">
        <f>IFERROR(__xludf.DUMMYFUNCTION("""COMPUTED_VALUE"""),0.2849999999999999)</f>
        <v>0.285</v>
      </c>
      <c r="G75" s="94" t="str">
        <f>IFERROR(__xludf.DUMMYFUNCTION("""COMPUTED_VALUE"""),"가격 비교하기")</f>
        <v>가격 비교하기</v>
      </c>
    </row>
    <row r="76" ht="51.75" customHeight="1">
      <c r="A76" s="95">
        <v>74.0</v>
      </c>
      <c r="B76" s="96" t="str">
        <f>IFERROR(__xludf.DUMMYFUNCTION("""COMPUTED_VALUE"""),"")</f>
        <v/>
      </c>
      <c r="C76" s="97" t="str">
        <f>IFERROR(__xludf.DUMMYFUNCTION("""COMPUTED_VALUE"""),"Alexander McQueen")</f>
        <v>Alexander McQueen</v>
      </c>
      <c r="D76" s="97" t="str">
        <f>IFERROR(__xludf.DUMMYFUNCTION("""COMPUTED_VALUE"""),"657569WHZ8 010001000")</f>
        <v>657569WHZ8 010001000</v>
      </c>
      <c r="E76" s="98">
        <f>IFERROR(__xludf.DUMMYFUNCTION("""COMPUTED_VALUE"""),789360.0000000001)</f>
        <v>789360</v>
      </c>
      <c r="F76" s="99">
        <f>IFERROR(__xludf.DUMMYFUNCTION("""COMPUTED_VALUE"""),0.2849999999999999)</f>
        <v>0.285</v>
      </c>
      <c r="G76" s="100" t="str">
        <f>IFERROR(__xludf.DUMMYFUNCTION("""COMPUTED_VALUE"""),"가격 비교하기")</f>
        <v>가격 비교하기</v>
      </c>
    </row>
    <row r="77" ht="51.75" customHeight="1">
      <c r="A77" s="89">
        <v>75.0</v>
      </c>
      <c r="B77" s="90" t="str">
        <f>IFERROR(__xludf.DUMMYFUNCTION("""COMPUTED_VALUE"""),"")</f>
        <v/>
      </c>
      <c r="C77" s="91" t="str">
        <f>IFERROR(__xludf.DUMMYFUNCTION("""COMPUTED_VALUE"""),"Alexander McQueen")</f>
        <v>Alexander McQueen</v>
      </c>
      <c r="D77" s="91" t="str">
        <f>IFERROR(__xludf.DUMMYFUNCTION("""COMPUTED_VALUE"""),"657569WHZ8 010001000")</f>
        <v>657569WHZ8 010001000</v>
      </c>
      <c r="E77" s="92">
        <f>IFERROR(__xludf.DUMMYFUNCTION("""COMPUTED_VALUE"""),789360.0000000001)</f>
        <v>789360</v>
      </c>
      <c r="F77" s="93">
        <f>IFERROR(__xludf.DUMMYFUNCTION("""COMPUTED_VALUE"""),0.2849999999999999)</f>
        <v>0.285</v>
      </c>
      <c r="G77" s="94" t="str">
        <f>IFERROR(__xludf.DUMMYFUNCTION("""COMPUTED_VALUE"""),"가격 비교하기")</f>
        <v>가격 비교하기</v>
      </c>
    </row>
    <row r="78" ht="51.75" customHeight="1">
      <c r="A78" s="95">
        <v>76.0</v>
      </c>
      <c r="B78" s="96" t="str">
        <f>IFERROR(__xludf.DUMMYFUNCTION("""COMPUTED_VALUE"""),"")</f>
        <v/>
      </c>
      <c r="C78" s="97" t="str">
        <f>IFERROR(__xludf.DUMMYFUNCTION("""COMPUTED_VALUE"""),"Alexander McQueen")</f>
        <v>Alexander McQueen</v>
      </c>
      <c r="D78" s="97" t="str">
        <f>IFERROR(__xludf.DUMMYFUNCTION("""COMPUTED_VALUE"""),"657569WHZ8 010001000")</f>
        <v>657569WHZ8 010001000</v>
      </c>
      <c r="E78" s="98">
        <f>IFERROR(__xludf.DUMMYFUNCTION("""COMPUTED_VALUE"""),789360.0000000001)</f>
        <v>789360</v>
      </c>
      <c r="F78" s="99">
        <f>IFERROR(__xludf.DUMMYFUNCTION("""COMPUTED_VALUE"""),0.2849999999999999)</f>
        <v>0.285</v>
      </c>
      <c r="G78" s="100" t="str">
        <f>IFERROR(__xludf.DUMMYFUNCTION("""COMPUTED_VALUE"""),"가격 비교하기")</f>
        <v>가격 비교하기</v>
      </c>
    </row>
    <row r="79" ht="51.75" customHeight="1">
      <c r="A79" s="89">
        <v>77.0</v>
      </c>
      <c r="B79" s="90" t="str">
        <f>IFERROR(__xludf.DUMMYFUNCTION("""COMPUTED_VALUE"""),"")</f>
        <v/>
      </c>
      <c r="C79" s="91" t="str">
        <f>IFERROR(__xludf.DUMMYFUNCTION("""COMPUTED_VALUE"""),"Alexander McQueen")</f>
        <v>Alexander McQueen</v>
      </c>
      <c r="D79" s="91" t="str">
        <f>IFERROR(__xludf.DUMMYFUNCTION("""COMPUTED_VALUE"""),"657569WHZ8 010001000")</f>
        <v>657569WHZ8 010001000</v>
      </c>
      <c r="E79" s="92">
        <f>IFERROR(__xludf.DUMMYFUNCTION("""COMPUTED_VALUE"""),789360.0000000001)</f>
        <v>789360</v>
      </c>
      <c r="F79" s="93">
        <f>IFERROR(__xludf.DUMMYFUNCTION("""COMPUTED_VALUE"""),0.2849999999999999)</f>
        <v>0.285</v>
      </c>
      <c r="G79" s="94" t="str">
        <f>IFERROR(__xludf.DUMMYFUNCTION("""COMPUTED_VALUE"""),"가격 비교하기")</f>
        <v>가격 비교하기</v>
      </c>
    </row>
    <row r="80" ht="51.75" customHeight="1">
      <c r="A80" s="95">
        <v>78.0</v>
      </c>
      <c r="B80" s="96" t="str">
        <f>IFERROR(__xludf.DUMMYFUNCTION("""COMPUTED_VALUE"""),"")</f>
        <v/>
      </c>
      <c r="C80" s="97" t="str">
        <f>IFERROR(__xludf.DUMMYFUNCTION("""COMPUTED_VALUE"""),"Alexander McQueen")</f>
        <v>Alexander McQueen</v>
      </c>
      <c r="D80" s="97" t="str">
        <f>IFERROR(__xludf.DUMMYFUNCTION("""COMPUTED_VALUE"""),"657569WHZ8 010001000")</f>
        <v>657569WHZ8 010001000</v>
      </c>
      <c r="E80" s="98">
        <f>IFERROR(__xludf.DUMMYFUNCTION("""COMPUTED_VALUE"""),789360.0000000001)</f>
        <v>789360</v>
      </c>
      <c r="F80" s="99">
        <f>IFERROR(__xludf.DUMMYFUNCTION("""COMPUTED_VALUE"""),0.2849999999999999)</f>
        <v>0.285</v>
      </c>
      <c r="G80" s="100" t="str">
        <f>IFERROR(__xludf.DUMMYFUNCTION("""COMPUTED_VALUE"""),"가격 비교하기")</f>
        <v>가격 비교하기</v>
      </c>
    </row>
    <row r="81" ht="51.75" customHeight="1">
      <c r="A81" s="89">
        <v>79.0</v>
      </c>
      <c r="B81" s="90" t="str">
        <f>IFERROR(__xludf.DUMMYFUNCTION("""COMPUTED_VALUE"""),"")</f>
        <v/>
      </c>
      <c r="C81" s="91" t="str">
        <f>IFERROR(__xludf.DUMMYFUNCTION("""COMPUTED_VALUE"""),"Alexander McQueen")</f>
        <v>Alexander McQueen</v>
      </c>
      <c r="D81" s="91" t="str">
        <f>IFERROR(__xludf.DUMMYFUNCTION("""COMPUTED_VALUE"""),"657569WHZ8 010001000")</f>
        <v>657569WHZ8 010001000</v>
      </c>
      <c r="E81" s="92">
        <f>IFERROR(__xludf.DUMMYFUNCTION("""COMPUTED_VALUE"""),789360.0000000001)</f>
        <v>789360</v>
      </c>
      <c r="F81" s="93">
        <f>IFERROR(__xludf.DUMMYFUNCTION("""COMPUTED_VALUE"""),0.2849999999999999)</f>
        <v>0.285</v>
      </c>
      <c r="G81" s="94" t="str">
        <f>IFERROR(__xludf.DUMMYFUNCTION("""COMPUTED_VALUE"""),"가격 비교하기")</f>
        <v>가격 비교하기</v>
      </c>
    </row>
    <row r="82" ht="51.75" customHeight="1">
      <c r="A82" s="95">
        <v>80.0</v>
      </c>
      <c r="B82" s="96" t="str">
        <f>IFERROR(__xludf.DUMMYFUNCTION("""COMPUTED_VALUE"""),"")</f>
        <v/>
      </c>
      <c r="C82" s="97" t="str">
        <f>IFERROR(__xludf.DUMMYFUNCTION("""COMPUTED_VALUE"""),"Alexander McQueen")</f>
        <v>Alexander McQueen</v>
      </c>
      <c r="D82" s="97" t="str">
        <f>IFERROR(__xludf.DUMMYFUNCTION("""COMPUTED_VALUE"""),"657569WHZ8 010001000")</f>
        <v>657569WHZ8 010001000</v>
      </c>
      <c r="E82" s="98">
        <f>IFERROR(__xludf.DUMMYFUNCTION("""COMPUTED_VALUE"""),789360.0000000001)</f>
        <v>789360</v>
      </c>
      <c r="F82" s="99">
        <f>IFERROR(__xludf.DUMMYFUNCTION("""COMPUTED_VALUE"""),0.2849999999999999)</f>
        <v>0.285</v>
      </c>
      <c r="G82" s="100" t="str">
        <f>IFERROR(__xludf.DUMMYFUNCTION("""COMPUTED_VALUE"""),"가격 비교하기")</f>
        <v>가격 비교하기</v>
      </c>
    </row>
    <row r="83" ht="51.75" customHeight="1">
      <c r="A83" s="89">
        <v>81.0</v>
      </c>
      <c r="B83" s="90" t="str">
        <f>IFERROR(__xludf.DUMMYFUNCTION("""COMPUTED_VALUE"""),"")</f>
        <v/>
      </c>
      <c r="C83" s="91" t="str">
        <f>IFERROR(__xludf.DUMMYFUNCTION("""COMPUTED_VALUE"""),"Alexander McQueen")</f>
        <v>Alexander McQueen</v>
      </c>
      <c r="D83" s="91" t="str">
        <f>IFERROR(__xludf.DUMMYFUNCTION("""COMPUTED_VALUE"""),"656467 1YB45 1000")</f>
        <v>656467 1YB45 1000</v>
      </c>
      <c r="E83" s="92">
        <f>IFERROR(__xludf.DUMMYFUNCTION("""COMPUTED_VALUE"""),1438800.0)</f>
        <v>1438800</v>
      </c>
      <c r="F83" s="93">
        <f>IFERROR(__xludf.DUMMYFUNCTION("""COMPUTED_VALUE"""),0.175)</f>
        <v>0.175</v>
      </c>
      <c r="G83" s="94" t="str">
        <f>IFERROR(__xludf.DUMMYFUNCTION("""COMPUTED_VALUE"""),"가격 비교하기")</f>
        <v>가격 비교하기</v>
      </c>
    </row>
    <row r="84" ht="51.75" customHeight="1">
      <c r="A84" s="95">
        <v>82.0</v>
      </c>
      <c r="B84" s="96" t="str">
        <f>IFERROR(__xludf.DUMMYFUNCTION("""COMPUTED_VALUE"""),"")</f>
        <v/>
      </c>
      <c r="C84" s="97" t="str">
        <f>IFERROR(__xludf.DUMMYFUNCTION("""COMPUTED_VALUE"""),"Alexander McQueen")</f>
        <v>Alexander McQueen</v>
      </c>
      <c r="D84" s="97" t="str">
        <f>IFERROR(__xludf.DUMMYFUNCTION("""COMPUTED_VALUE"""),"656467 1YB41 9090")</f>
        <v>656467 1YB41 9090</v>
      </c>
      <c r="E84" s="98">
        <f>IFERROR(__xludf.DUMMYFUNCTION("""COMPUTED_VALUE"""),1275120.0)</f>
        <v>1275120</v>
      </c>
      <c r="F84" s="99">
        <f>IFERROR(__xludf.DUMMYFUNCTION("""COMPUTED_VALUE"""),0.23)</f>
        <v>0.23</v>
      </c>
      <c r="G84" s="100" t="str">
        <f>IFERROR(__xludf.DUMMYFUNCTION("""COMPUTED_VALUE"""),"가격 비교하기")</f>
        <v>가격 비교하기</v>
      </c>
    </row>
    <row r="85" ht="51.75" customHeight="1">
      <c r="A85" s="89">
        <v>83.0</v>
      </c>
      <c r="B85" s="90" t="str">
        <f>IFERROR(__xludf.DUMMYFUNCTION("""COMPUTED_VALUE"""),"")</f>
        <v/>
      </c>
      <c r="C85" s="91" t="str">
        <f>IFERROR(__xludf.DUMMYFUNCTION("""COMPUTED_VALUE"""),"BALENCIAGA")</f>
        <v>BALENCIAGA</v>
      </c>
      <c r="D85" s="91" t="str">
        <f>IFERROR(__xludf.DUMMYFUNCTION("""COMPUTED_VALUE"""),"679339W2E9 11715")</f>
        <v>679339W2E9 11715</v>
      </c>
      <c r="E85" s="92">
        <f>IFERROR(__xludf.DUMMYFUNCTION("""COMPUTED_VALUE"""),891000.0000000001)</f>
        <v>891000</v>
      </c>
      <c r="F85" s="93">
        <f>IFERROR(__xludf.DUMMYFUNCTION("""COMPUTED_VALUE"""),0.1749999999999999)</f>
        <v>0.175</v>
      </c>
      <c r="G85" s="94" t="str">
        <f>IFERROR(__xludf.DUMMYFUNCTION("""COMPUTED_VALUE"""),"가격 비교하기")</f>
        <v>가격 비교하기</v>
      </c>
    </row>
    <row r="86" ht="51.75" customHeight="1">
      <c r="A86" s="95">
        <v>84.0</v>
      </c>
      <c r="B86" s="96" t="str">
        <f>IFERROR(__xludf.DUMMYFUNCTION("""COMPUTED_VALUE"""),"")</f>
        <v/>
      </c>
      <c r="C86" s="97" t="str">
        <f>IFERROR(__xludf.DUMMYFUNCTION("""COMPUTED_VALUE"""),"BALENCIAGA")</f>
        <v>BALENCIAGA</v>
      </c>
      <c r="D86" s="97" t="str">
        <f>IFERROR(__xludf.DUMMYFUNCTION("""COMPUTED_VALUE"""),"679339W2E9 11715")</f>
        <v>679339W2E9 11715</v>
      </c>
      <c r="E86" s="98">
        <f>IFERROR(__xludf.DUMMYFUNCTION("""COMPUTED_VALUE"""),891000.0000000001)</f>
        <v>891000</v>
      </c>
      <c r="F86" s="99">
        <f>IFERROR(__xludf.DUMMYFUNCTION("""COMPUTED_VALUE"""),0.1749999999999999)</f>
        <v>0.175</v>
      </c>
      <c r="G86" s="100" t="str">
        <f>IFERROR(__xludf.DUMMYFUNCTION("""COMPUTED_VALUE"""),"가격 비교하기")</f>
        <v>가격 비교하기</v>
      </c>
    </row>
    <row r="87" ht="51.75" customHeight="1">
      <c r="A87" s="89">
        <v>85.0</v>
      </c>
      <c r="B87" s="90" t="str">
        <f>IFERROR(__xludf.DUMMYFUNCTION("""COMPUTED_VALUE"""),"")</f>
        <v/>
      </c>
      <c r="C87" s="91" t="str">
        <f>IFERROR(__xludf.DUMMYFUNCTION("""COMPUTED_VALUE"""),"BALENCIAGA")</f>
        <v>BALENCIAGA</v>
      </c>
      <c r="D87" s="91" t="str">
        <f>IFERROR(__xludf.DUMMYFUNCTION("""COMPUTED_VALUE"""),"679339W2E9 11715")</f>
        <v>679339W2E9 11715</v>
      </c>
      <c r="E87" s="92">
        <f>IFERROR(__xludf.DUMMYFUNCTION("""COMPUTED_VALUE"""),891000.0000000001)</f>
        <v>891000</v>
      </c>
      <c r="F87" s="93">
        <f>IFERROR(__xludf.DUMMYFUNCTION("""COMPUTED_VALUE"""),0.1749999999999999)</f>
        <v>0.175</v>
      </c>
      <c r="G87" s="94" t="str">
        <f>IFERROR(__xludf.DUMMYFUNCTION("""COMPUTED_VALUE"""),"가격 비교하기")</f>
        <v>가격 비교하기</v>
      </c>
    </row>
    <row r="88" ht="51.75" customHeight="1">
      <c r="A88" s="95">
        <v>86.0</v>
      </c>
      <c r="B88" s="96" t="str">
        <f>IFERROR(__xludf.DUMMYFUNCTION("""COMPUTED_VALUE"""),"")</f>
        <v/>
      </c>
      <c r="C88" s="97" t="str">
        <f>IFERROR(__xludf.DUMMYFUNCTION("""COMPUTED_VALUE"""),"BALENCIAGA")</f>
        <v>BALENCIAGA</v>
      </c>
      <c r="D88" s="97" t="str">
        <f>IFERROR(__xludf.DUMMYFUNCTION("""COMPUTED_VALUE"""),"679339W2E9 11715")</f>
        <v>679339W2E9 11715</v>
      </c>
      <c r="E88" s="98">
        <f>IFERROR(__xludf.DUMMYFUNCTION("""COMPUTED_VALUE"""),891000.0000000001)</f>
        <v>891000</v>
      </c>
      <c r="F88" s="99">
        <f>IFERROR(__xludf.DUMMYFUNCTION("""COMPUTED_VALUE"""),0.1749999999999999)</f>
        <v>0.175</v>
      </c>
      <c r="G88" s="100" t="str">
        <f>IFERROR(__xludf.DUMMYFUNCTION("""COMPUTED_VALUE"""),"가격 비교하기")</f>
        <v>가격 비교하기</v>
      </c>
    </row>
    <row r="89" ht="51.75" customHeight="1">
      <c r="A89" s="89">
        <v>87.0</v>
      </c>
      <c r="B89" s="90" t="str">
        <f>IFERROR(__xludf.DUMMYFUNCTION("""COMPUTED_VALUE"""),"")</f>
        <v/>
      </c>
      <c r="C89" s="91" t="str">
        <f>IFERROR(__xludf.DUMMYFUNCTION("""COMPUTED_VALUE"""),"BALENCIAGA")</f>
        <v>BALENCIAGA</v>
      </c>
      <c r="D89" s="91" t="str">
        <f>IFERROR(__xludf.DUMMYFUNCTION("""COMPUTED_VALUE"""),"679339W2E9 11715")</f>
        <v>679339W2E9 11715</v>
      </c>
      <c r="E89" s="92">
        <f>IFERROR(__xludf.DUMMYFUNCTION("""COMPUTED_VALUE"""),891000.0000000001)</f>
        <v>891000</v>
      </c>
      <c r="F89" s="93">
        <f>IFERROR(__xludf.DUMMYFUNCTION("""COMPUTED_VALUE"""),0.1749999999999999)</f>
        <v>0.175</v>
      </c>
      <c r="G89" s="94" t="str">
        <f>IFERROR(__xludf.DUMMYFUNCTION("""COMPUTED_VALUE"""),"가격 비교하기")</f>
        <v>가격 비교하기</v>
      </c>
    </row>
    <row r="90" ht="51.75" customHeight="1">
      <c r="A90" s="95">
        <v>88.0</v>
      </c>
      <c r="B90" s="96" t="str">
        <f>IFERROR(__xludf.DUMMYFUNCTION("""COMPUTED_VALUE"""),"")</f>
        <v/>
      </c>
      <c r="C90" s="97" t="str">
        <f>IFERROR(__xludf.DUMMYFUNCTION("""COMPUTED_VALUE"""),"BALENCIAGA")</f>
        <v>BALENCIAGA</v>
      </c>
      <c r="D90" s="97" t="str">
        <f>IFERROR(__xludf.DUMMYFUNCTION("""COMPUTED_VALUE"""),"679339W2E9 11715")</f>
        <v>679339W2E9 11715</v>
      </c>
      <c r="E90" s="98">
        <f>IFERROR(__xludf.DUMMYFUNCTION("""COMPUTED_VALUE"""),891000.0000000001)</f>
        <v>891000</v>
      </c>
      <c r="F90" s="99">
        <f>IFERROR(__xludf.DUMMYFUNCTION("""COMPUTED_VALUE"""),0.1749999999999999)</f>
        <v>0.175</v>
      </c>
      <c r="G90" s="100" t="str">
        <f>IFERROR(__xludf.DUMMYFUNCTION("""COMPUTED_VALUE"""),"가격 비교하기")</f>
        <v>가격 비교하기</v>
      </c>
    </row>
    <row r="91" ht="51.75" customHeight="1">
      <c r="A91" s="89">
        <v>89.0</v>
      </c>
      <c r="B91" s="90" t="str">
        <f>IFERROR(__xludf.DUMMYFUNCTION("""COMPUTED_VALUE"""),"")</f>
        <v/>
      </c>
      <c r="C91" s="91" t="str">
        <f>IFERROR(__xludf.DUMMYFUNCTION("""COMPUTED_VALUE"""),"BALENCIAGA")</f>
        <v>BALENCIAGA</v>
      </c>
      <c r="D91" s="91" t="str">
        <f>IFERROR(__xludf.DUMMYFUNCTION("""COMPUTED_VALUE"""),"679339W2E9 11715")</f>
        <v>679339W2E9 11715</v>
      </c>
      <c r="E91" s="92">
        <f>IFERROR(__xludf.DUMMYFUNCTION("""COMPUTED_VALUE"""),891000.0000000001)</f>
        <v>891000</v>
      </c>
      <c r="F91" s="93">
        <f>IFERROR(__xludf.DUMMYFUNCTION("""COMPUTED_VALUE"""),0.1749999999999999)</f>
        <v>0.175</v>
      </c>
      <c r="G91" s="94" t="str">
        <f>IFERROR(__xludf.DUMMYFUNCTION("""COMPUTED_VALUE"""),"가격 비교하기")</f>
        <v>가격 비교하기</v>
      </c>
    </row>
    <row r="92" ht="51.75" customHeight="1">
      <c r="A92" s="95">
        <v>90.0</v>
      </c>
      <c r="B92" s="96" t="str">
        <f>IFERROR(__xludf.DUMMYFUNCTION("""COMPUTED_VALUE"""),"")</f>
        <v/>
      </c>
      <c r="C92" s="97" t="str">
        <f>IFERROR(__xludf.DUMMYFUNCTION("""COMPUTED_VALUE"""),"BALENCIAGA")</f>
        <v>BALENCIAGA</v>
      </c>
      <c r="D92" s="97" t="str">
        <f>IFERROR(__xludf.DUMMYFUNCTION("""COMPUTED_VALUE"""),"565547W1S8 09310")</f>
        <v>565547W1S8 09310</v>
      </c>
      <c r="E92" s="98">
        <f>IFERROR(__xludf.DUMMYFUNCTION("""COMPUTED_VALUE"""),343200.0)</f>
        <v>343200</v>
      </c>
      <c r="F92" s="99">
        <f>IFERROR(__xludf.DUMMYFUNCTION("""COMPUTED_VALUE"""),0.175)</f>
        <v>0.175</v>
      </c>
      <c r="G92" s="100" t="str">
        <f>IFERROR(__xludf.DUMMYFUNCTION("""COMPUTED_VALUE"""),"가격 비교하기")</f>
        <v>가격 비교하기</v>
      </c>
    </row>
    <row r="93" ht="51.75" customHeight="1">
      <c r="A93" s="89">
        <v>91.0</v>
      </c>
      <c r="B93" s="90" t="str">
        <f>IFERROR(__xludf.DUMMYFUNCTION("""COMPUTED_VALUE"""),"")</f>
        <v/>
      </c>
      <c r="C93" s="91" t="str">
        <f>IFERROR(__xludf.DUMMYFUNCTION("""COMPUTED_VALUE"""),"BALENCIAGA")</f>
        <v>BALENCIAGA</v>
      </c>
      <c r="D93" s="91" t="str">
        <f>IFERROR(__xludf.DUMMYFUNCTION("""COMPUTED_VALUE"""),"565547W1S8 09310")</f>
        <v>565547W1S8 09310</v>
      </c>
      <c r="E93" s="92">
        <f>IFERROR(__xludf.DUMMYFUNCTION("""COMPUTED_VALUE"""),343200.0)</f>
        <v>343200</v>
      </c>
      <c r="F93" s="93">
        <f>IFERROR(__xludf.DUMMYFUNCTION("""COMPUTED_VALUE"""),0.175)</f>
        <v>0.175</v>
      </c>
      <c r="G93" s="94" t="str">
        <f>IFERROR(__xludf.DUMMYFUNCTION("""COMPUTED_VALUE"""),"가격 비교하기")</f>
        <v>가격 비교하기</v>
      </c>
    </row>
    <row r="94" ht="51.75" customHeight="1">
      <c r="A94" s="95">
        <v>92.0</v>
      </c>
      <c r="B94" s="96" t="str">
        <f>IFERROR(__xludf.DUMMYFUNCTION("""COMPUTED_VALUE"""),"")</f>
        <v/>
      </c>
      <c r="C94" s="97" t="str">
        <f>IFERROR(__xludf.DUMMYFUNCTION("""COMPUTED_VALUE"""),"BALENCIAGA")</f>
        <v>BALENCIAGA</v>
      </c>
      <c r="D94" s="97" t="str">
        <f>IFERROR(__xludf.DUMMYFUNCTION("""COMPUTED_VALUE"""),"565547W1S8 09310")</f>
        <v>565547W1S8 09310</v>
      </c>
      <c r="E94" s="98">
        <f>IFERROR(__xludf.DUMMYFUNCTION("""COMPUTED_VALUE"""),343200.0)</f>
        <v>343200</v>
      </c>
      <c r="F94" s="99">
        <f>IFERROR(__xludf.DUMMYFUNCTION("""COMPUTED_VALUE"""),0.175)</f>
        <v>0.175</v>
      </c>
      <c r="G94" s="100" t="str">
        <f>IFERROR(__xludf.DUMMYFUNCTION("""COMPUTED_VALUE"""),"가격 비교하기")</f>
        <v>가격 비교하기</v>
      </c>
    </row>
    <row r="95" ht="51.75" customHeight="1">
      <c r="A95" s="89">
        <v>93.0</v>
      </c>
      <c r="B95" s="90" t="str">
        <f>IFERROR(__xludf.DUMMYFUNCTION("""COMPUTED_VALUE"""),"")</f>
        <v/>
      </c>
      <c r="C95" s="91" t="str">
        <f>IFERROR(__xludf.DUMMYFUNCTION("""COMPUTED_VALUE"""),"BALENCIAGA")</f>
        <v>BALENCIAGA</v>
      </c>
      <c r="D95" s="91" t="str">
        <f>IFERROR(__xludf.DUMMYFUNCTION("""COMPUTED_VALUE"""),"565547W1S8 09310")</f>
        <v>565547W1S8 09310</v>
      </c>
      <c r="E95" s="92">
        <f>IFERROR(__xludf.DUMMYFUNCTION("""COMPUTED_VALUE"""),343200.0)</f>
        <v>343200</v>
      </c>
      <c r="F95" s="93">
        <f>IFERROR(__xludf.DUMMYFUNCTION("""COMPUTED_VALUE"""),0.175)</f>
        <v>0.175</v>
      </c>
      <c r="G95" s="94" t="str">
        <f>IFERROR(__xludf.DUMMYFUNCTION("""COMPUTED_VALUE"""),"가격 비교하기")</f>
        <v>가격 비교하기</v>
      </c>
    </row>
    <row r="96" ht="51.75" customHeight="1">
      <c r="A96" s="95">
        <v>94.0</v>
      </c>
      <c r="B96" s="96" t="str">
        <f>IFERROR(__xludf.DUMMYFUNCTION("""COMPUTED_VALUE"""),"")</f>
        <v/>
      </c>
      <c r="C96" s="97" t="str">
        <f>IFERROR(__xludf.DUMMYFUNCTION("""COMPUTED_VALUE"""),"BALENCIAGA")</f>
        <v>BALENCIAGA</v>
      </c>
      <c r="D96" s="97" t="str">
        <f>IFERROR(__xludf.DUMMYFUNCTION("""COMPUTED_VALUE"""),"565547W1S8 09310")</f>
        <v>565547W1S8 09310</v>
      </c>
      <c r="E96" s="98">
        <f>IFERROR(__xludf.DUMMYFUNCTION("""COMPUTED_VALUE"""),343200.0)</f>
        <v>343200</v>
      </c>
      <c r="F96" s="99">
        <f>IFERROR(__xludf.DUMMYFUNCTION("""COMPUTED_VALUE"""),0.175)</f>
        <v>0.175</v>
      </c>
      <c r="G96" s="100" t="str">
        <f>IFERROR(__xludf.DUMMYFUNCTION("""COMPUTED_VALUE"""),"가격 비교하기")</f>
        <v>가격 비교하기</v>
      </c>
    </row>
    <row r="97" ht="51.75" customHeight="1">
      <c r="A97" s="89">
        <v>95.0</v>
      </c>
      <c r="B97" s="90" t="str">
        <f>IFERROR(__xludf.DUMMYFUNCTION("""COMPUTED_VALUE"""),"")</f>
        <v/>
      </c>
      <c r="C97" s="91" t="str">
        <f>IFERROR(__xludf.DUMMYFUNCTION("""COMPUTED_VALUE"""),"BALENCIAGA")</f>
        <v>BALENCIAGA</v>
      </c>
      <c r="D97" s="91" t="str">
        <f>IFERROR(__xludf.DUMMYFUNCTION("""COMPUTED_VALUE"""),"565547W1S8 09310")</f>
        <v>565547W1S8 09310</v>
      </c>
      <c r="E97" s="92">
        <f>IFERROR(__xludf.DUMMYFUNCTION("""COMPUTED_VALUE"""),343200.0)</f>
        <v>343200</v>
      </c>
      <c r="F97" s="93">
        <f>IFERROR(__xludf.DUMMYFUNCTION("""COMPUTED_VALUE"""),0.175)</f>
        <v>0.175</v>
      </c>
      <c r="G97" s="94" t="str">
        <f>IFERROR(__xludf.DUMMYFUNCTION("""COMPUTED_VALUE"""),"가격 비교하기")</f>
        <v>가격 비교하기</v>
      </c>
    </row>
    <row r="98" ht="51.75" customHeight="1">
      <c r="A98" s="95">
        <v>96.0</v>
      </c>
      <c r="B98" s="96" t="str">
        <f>IFERROR(__xludf.DUMMYFUNCTION("""COMPUTED_VALUE"""),"")</f>
        <v/>
      </c>
      <c r="C98" s="97" t="str">
        <f>IFERROR(__xludf.DUMMYFUNCTION("""COMPUTED_VALUE"""),"BALENCIAGA")</f>
        <v>BALENCIAGA</v>
      </c>
      <c r="D98" s="97" t="str">
        <f>IFERROR(__xludf.DUMMYFUNCTION("""COMPUTED_VALUE"""),"679339W2E9 43853")</f>
        <v>679339W2E9 43853</v>
      </c>
      <c r="E98" s="98">
        <f>IFERROR(__xludf.DUMMYFUNCTION("""COMPUTED_VALUE"""),785400.0000000001)</f>
        <v>785400</v>
      </c>
      <c r="F98" s="99">
        <f>IFERROR(__xludf.DUMMYFUNCTION("""COMPUTED_VALUE"""),0.17499999999999988)</f>
        <v>0.175</v>
      </c>
      <c r="G98" s="100" t="str">
        <f>IFERROR(__xludf.DUMMYFUNCTION("""COMPUTED_VALUE"""),"가격 비교하기")</f>
        <v>가격 비교하기</v>
      </c>
    </row>
    <row r="99" ht="51.75" customHeight="1">
      <c r="A99" s="89">
        <v>97.0</v>
      </c>
      <c r="B99" s="90" t="str">
        <f>IFERROR(__xludf.DUMMYFUNCTION("""COMPUTED_VALUE"""),"")</f>
        <v/>
      </c>
      <c r="C99" s="91" t="str">
        <f>IFERROR(__xludf.DUMMYFUNCTION("""COMPUTED_VALUE"""),"BALENCIAGA")</f>
        <v>BALENCIAGA</v>
      </c>
      <c r="D99" s="91" t="str">
        <f>IFERROR(__xludf.DUMMYFUNCTION("""COMPUTED_VALUE"""),"679339W2E9 43853")</f>
        <v>679339W2E9 43853</v>
      </c>
      <c r="E99" s="92">
        <f>IFERROR(__xludf.DUMMYFUNCTION("""COMPUTED_VALUE"""),785400.0000000001)</f>
        <v>785400</v>
      </c>
      <c r="F99" s="93">
        <f>IFERROR(__xludf.DUMMYFUNCTION("""COMPUTED_VALUE"""),0.17499999999999988)</f>
        <v>0.175</v>
      </c>
      <c r="G99" s="94" t="str">
        <f>IFERROR(__xludf.DUMMYFUNCTION("""COMPUTED_VALUE"""),"가격 비교하기")</f>
        <v>가격 비교하기</v>
      </c>
    </row>
    <row r="100" ht="51.75" customHeight="1">
      <c r="A100" s="95">
        <v>98.0</v>
      </c>
      <c r="B100" s="96" t="str">
        <f>IFERROR(__xludf.DUMMYFUNCTION("""COMPUTED_VALUE"""),"")</f>
        <v/>
      </c>
      <c r="C100" s="97" t="str">
        <f>IFERROR(__xludf.DUMMYFUNCTION("""COMPUTED_VALUE"""),"BALENCIAGA")</f>
        <v>BALENCIAGA</v>
      </c>
      <c r="D100" s="97" t="str">
        <f>IFERROR(__xludf.DUMMYFUNCTION("""COMPUTED_VALUE"""),"679339W2E9 43853")</f>
        <v>679339W2E9 43853</v>
      </c>
      <c r="E100" s="98">
        <f>IFERROR(__xludf.DUMMYFUNCTION("""COMPUTED_VALUE"""),785400.0000000001)</f>
        <v>785400</v>
      </c>
      <c r="F100" s="99">
        <f>IFERROR(__xludf.DUMMYFUNCTION("""COMPUTED_VALUE"""),0.17499999999999988)</f>
        <v>0.175</v>
      </c>
      <c r="G100" s="100" t="str">
        <f>IFERROR(__xludf.DUMMYFUNCTION("""COMPUTED_VALUE"""),"가격 비교하기")</f>
        <v>가격 비교하기</v>
      </c>
    </row>
    <row r="101" ht="51.75" customHeight="1">
      <c r="A101" s="89">
        <v>99.0</v>
      </c>
      <c r="B101" s="90" t="str">
        <f>IFERROR(__xludf.DUMMYFUNCTION("""COMPUTED_VALUE"""),"")</f>
        <v/>
      </c>
      <c r="C101" s="91" t="str">
        <f>IFERROR(__xludf.DUMMYFUNCTION("""COMPUTED_VALUE"""),"BALENCIAGA")</f>
        <v>BALENCIAGA</v>
      </c>
      <c r="D101" s="91" t="str">
        <f>IFERROR(__xludf.DUMMYFUNCTION("""COMPUTED_VALUE"""),"679339W2E9 43853")</f>
        <v>679339W2E9 43853</v>
      </c>
      <c r="E101" s="92">
        <f>IFERROR(__xludf.DUMMYFUNCTION("""COMPUTED_VALUE"""),785400.0000000001)</f>
        <v>785400</v>
      </c>
      <c r="F101" s="93">
        <f>IFERROR(__xludf.DUMMYFUNCTION("""COMPUTED_VALUE"""),0.17499999999999988)</f>
        <v>0.175</v>
      </c>
      <c r="G101" s="94" t="str">
        <f>IFERROR(__xludf.DUMMYFUNCTION("""COMPUTED_VALUE"""),"가격 비교하기")</f>
        <v>가격 비교하기</v>
      </c>
    </row>
    <row r="102" ht="51.75" customHeight="1">
      <c r="A102" s="95">
        <v>100.0</v>
      </c>
      <c r="B102" s="96" t="str">
        <f>IFERROR(__xludf.DUMMYFUNCTION("""COMPUTED_VALUE"""),"")</f>
        <v/>
      </c>
      <c r="C102" s="97" t="str">
        <f>IFERROR(__xludf.DUMMYFUNCTION("""COMPUTED_VALUE"""),"BALENCIAGA")</f>
        <v>BALENCIAGA</v>
      </c>
      <c r="D102" s="97" t="str">
        <f>IFERROR(__xludf.DUMMYFUNCTION("""COMPUTED_VALUE"""),"679339W2E9 43853")</f>
        <v>679339W2E9 43853</v>
      </c>
      <c r="E102" s="98">
        <f>IFERROR(__xludf.DUMMYFUNCTION("""COMPUTED_VALUE"""),785400.0000000001)</f>
        <v>785400</v>
      </c>
      <c r="F102" s="99">
        <f>IFERROR(__xludf.DUMMYFUNCTION("""COMPUTED_VALUE"""),0.17499999999999988)</f>
        <v>0.175</v>
      </c>
      <c r="G102" s="100" t="str">
        <f>IFERROR(__xludf.DUMMYFUNCTION("""COMPUTED_VALUE"""),"가격 비교하기")</f>
        <v>가격 비교하기</v>
      </c>
    </row>
    <row r="103" ht="51.75" customHeight="1">
      <c r="A103" s="89">
        <v>101.0</v>
      </c>
      <c r="B103" s="90" t="str">
        <f>IFERROR(__xludf.DUMMYFUNCTION("""COMPUTED_VALUE"""),"")</f>
        <v/>
      </c>
      <c r="C103" s="91" t="str">
        <f>IFERROR(__xludf.DUMMYFUNCTION("""COMPUTED_VALUE"""),"BALENCIAGA")</f>
        <v>BALENCIAGA</v>
      </c>
      <c r="D103" s="91" t="str">
        <f>IFERROR(__xludf.DUMMYFUNCTION("""COMPUTED_VALUE"""),"679339W2E9 43853")</f>
        <v>679339W2E9 43853</v>
      </c>
      <c r="E103" s="92">
        <f>IFERROR(__xludf.DUMMYFUNCTION("""COMPUTED_VALUE"""),785400.0000000001)</f>
        <v>785400</v>
      </c>
      <c r="F103" s="93">
        <f>IFERROR(__xludf.DUMMYFUNCTION("""COMPUTED_VALUE"""),0.17499999999999988)</f>
        <v>0.175</v>
      </c>
      <c r="G103" s="94" t="str">
        <f>IFERROR(__xludf.DUMMYFUNCTION("""COMPUTED_VALUE"""),"가격 비교하기")</f>
        <v>가격 비교하기</v>
      </c>
    </row>
    <row r="104" ht="51.75" customHeight="1">
      <c r="A104" s="95">
        <v>102.0</v>
      </c>
      <c r="B104" s="96" t="str">
        <f>IFERROR(__xludf.DUMMYFUNCTION("""COMPUTED_VALUE"""),"")</f>
        <v/>
      </c>
      <c r="C104" s="97" t="str">
        <f>IFERROR(__xludf.DUMMYFUNCTION("""COMPUTED_VALUE"""),"BALENCIAGA")</f>
        <v>BALENCIAGA</v>
      </c>
      <c r="D104" s="97" t="str">
        <f>IFERROR(__xludf.DUMMYFUNCTION("""COMPUTED_VALUE"""),"550646- 2106B-1090")</f>
        <v>550646- 2106B-1090</v>
      </c>
      <c r="E104" s="98">
        <f>IFERROR(__xludf.DUMMYFUNCTION("""COMPUTED_VALUE"""),739200.0)</f>
        <v>739200</v>
      </c>
      <c r="F104" s="99">
        <f>IFERROR(__xludf.DUMMYFUNCTION("""COMPUTED_VALUE"""),0.175)</f>
        <v>0.175</v>
      </c>
      <c r="G104" s="100" t="str">
        <f>IFERROR(__xludf.DUMMYFUNCTION("""COMPUTED_VALUE"""),"가격 비교하기")</f>
        <v>가격 비교하기</v>
      </c>
    </row>
    <row r="105" ht="51.75" customHeight="1">
      <c r="A105" s="89">
        <v>103.0</v>
      </c>
      <c r="B105" s="90" t="str">
        <f>IFERROR(__xludf.DUMMYFUNCTION("""COMPUTED_VALUE"""),"")</f>
        <v/>
      </c>
      <c r="C105" s="91" t="str">
        <f>IFERROR(__xludf.DUMMYFUNCTION("""COMPUTED_VALUE"""),"BOTTEGA VENETA")</f>
        <v>BOTTEGA VENETA</v>
      </c>
      <c r="D105" s="91" t="str">
        <f>IFERROR(__xludf.DUMMYFUNCTION("""COMPUTED_VALUE"""),"639940VBP3 01000")</f>
        <v>639940VBP3 01000</v>
      </c>
      <c r="E105" s="92">
        <f>IFERROR(__xludf.DUMMYFUNCTION("""COMPUTED_VALUE"""),739200.0000000001)</f>
        <v>739200</v>
      </c>
      <c r="F105" s="93">
        <f>IFERROR(__xludf.DUMMYFUNCTION("""COMPUTED_VALUE"""),0.17499999999999988)</f>
        <v>0.175</v>
      </c>
      <c r="G105" s="94" t="str">
        <f>IFERROR(__xludf.DUMMYFUNCTION("""COMPUTED_VALUE"""),"가격 비교하기")</f>
        <v>가격 비교하기</v>
      </c>
    </row>
    <row r="106" ht="51.75" customHeight="1">
      <c r="A106" s="95">
        <v>104.0</v>
      </c>
      <c r="B106" s="96" t="str">
        <f>IFERROR(__xludf.DUMMYFUNCTION("""COMPUTED_VALUE"""),"")</f>
        <v/>
      </c>
      <c r="C106" s="97" t="str">
        <f>IFERROR(__xludf.DUMMYFUNCTION("""COMPUTED_VALUE"""),"BOTTEGA VENETA")</f>
        <v>BOTTEGA VENETA</v>
      </c>
      <c r="D106" s="97" t="str">
        <f>IFERROR(__xludf.DUMMYFUNCTION("""COMPUTED_VALUE"""),"639940VBP3 01000")</f>
        <v>639940VBP3 01000</v>
      </c>
      <c r="E106" s="98">
        <f>IFERROR(__xludf.DUMMYFUNCTION("""COMPUTED_VALUE"""),739200.0000000001)</f>
        <v>739200</v>
      </c>
      <c r="F106" s="99">
        <f>IFERROR(__xludf.DUMMYFUNCTION("""COMPUTED_VALUE"""),0.17499999999999988)</f>
        <v>0.175</v>
      </c>
      <c r="G106" s="100" t="str">
        <f>IFERROR(__xludf.DUMMYFUNCTION("""COMPUTED_VALUE"""),"가격 비교하기")</f>
        <v>가격 비교하기</v>
      </c>
    </row>
    <row r="107" ht="51.75" customHeight="1">
      <c r="A107" s="89">
        <v>105.0</v>
      </c>
      <c r="B107" s="90" t="str">
        <f>IFERROR(__xludf.DUMMYFUNCTION("""COMPUTED_VALUE"""),"")</f>
        <v/>
      </c>
      <c r="C107" s="91" t="str">
        <f>IFERROR(__xludf.DUMMYFUNCTION("""COMPUTED_VALUE"""),"BOTTEGA VENETA")</f>
        <v>BOTTEGA VENETA</v>
      </c>
      <c r="D107" s="91" t="str">
        <f>IFERROR(__xludf.DUMMYFUNCTION("""COMPUTED_VALUE"""),"639940VBP3 01000")</f>
        <v>639940VBP3 01000</v>
      </c>
      <c r="E107" s="92">
        <f>IFERROR(__xludf.DUMMYFUNCTION("""COMPUTED_VALUE"""),739200.0000000001)</f>
        <v>739200</v>
      </c>
      <c r="F107" s="93">
        <f>IFERROR(__xludf.DUMMYFUNCTION("""COMPUTED_VALUE"""),0.17499999999999988)</f>
        <v>0.175</v>
      </c>
      <c r="G107" s="94" t="str">
        <f>IFERROR(__xludf.DUMMYFUNCTION("""COMPUTED_VALUE"""),"가격 비교하기")</f>
        <v>가격 비교하기</v>
      </c>
    </row>
    <row r="108" ht="51.75" customHeight="1">
      <c r="A108" s="95">
        <v>106.0</v>
      </c>
      <c r="B108" s="96" t="str">
        <f>IFERROR(__xludf.DUMMYFUNCTION("""COMPUTED_VALUE"""),"")</f>
        <v/>
      </c>
      <c r="C108" s="97" t="str">
        <f>IFERROR(__xludf.DUMMYFUNCTION("""COMPUTED_VALUE"""),"BOTTEGA VENETA")</f>
        <v>BOTTEGA VENETA</v>
      </c>
      <c r="D108" s="97" t="str">
        <f>IFERROR(__xludf.DUMMYFUNCTION("""COMPUTED_VALUE"""),"639940VBP3 01000")</f>
        <v>639940VBP3 01000</v>
      </c>
      <c r="E108" s="98">
        <f>IFERROR(__xludf.DUMMYFUNCTION("""COMPUTED_VALUE"""),739200.0000000001)</f>
        <v>739200</v>
      </c>
      <c r="F108" s="99">
        <f>IFERROR(__xludf.DUMMYFUNCTION("""COMPUTED_VALUE"""),0.17499999999999988)</f>
        <v>0.175</v>
      </c>
      <c r="G108" s="100" t="str">
        <f>IFERROR(__xludf.DUMMYFUNCTION("""COMPUTED_VALUE"""),"가격 비교하기")</f>
        <v>가격 비교하기</v>
      </c>
    </row>
    <row r="109" ht="51.75" customHeight="1">
      <c r="A109" s="89">
        <v>107.0</v>
      </c>
      <c r="B109" s="90" t="str">
        <f>IFERROR(__xludf.DUMMYFUNCTION("""COMPUTED_VALUE"""),"")</f>
        <v/>
      </c>
      <c r="C109" s="91" t="str">
        <f>IFERROR(__xludf.DUMMYFUNCTION("""COMPUTED_VALUE"""),"BOTTEGA VENETA")</f>
        <v>BOTTEGA VENETA</v>
      </c>
      <c r="D109" s="91" t="str">
        <f>IFERROR(__xludf.DUMMYFUNCTION("""COMPUTED_VALUE"""),"639940VBP3 01000")</f>
        <v>639940VBP3 01000</v>
      </c>
      <c r="E109" s="92">
        <f>IFERROR(__xludf.DUMMYFUNCTION("""COMPUTED_VALUE"""),739200.0000000001)</f>
        <v>739200</v>
      </c>
      <c r="F109" s="93">
        <f>IFERROR(__xludf.DUMMYFUNCTION("""COMPUTED_VALUE"""),0.17499999999999988)</f>
        <v>0.175</v>
      </c>
      <c r="G109" s="94" t="str">
        <f>IFERROR(__xludf.DUMMYFUNCTION("""COMPUTED_VALUE"""),"가격 비교하기")</f>
        <v>가격 비교하기</v>
      </c>
    </row>
    <row r="110" ht="51.75" customHeight="1">
      <c r="A110" s="95">
        <v>108.0</v>
      </c>
      <c r="B110" s="96" t="str">
        <f>IFERROR(__xludf.DUMMYFUNCTION("""COMPUTED_VALUE"""),"")</f>
        <v/>
      </c>
      <c r="C110" s="97" t="str">
        <f>IFERROR(__xludf.DUMMYFUNCTION("""COMPUTED_VALUE"""),"BOTTEGA VENETA")</f>
        <v>BOTTEGA VENETA</v>
      </c>
      <c r="D110" s="97" t="str">
        <f>IFERROR(__xludf.DUMMYFUNCTION("""COMPUTED_VALUE"""),"639940VBP3 01000")</f>
        <v>639940VBP3 01000</v>
      </c>
      <c r="E110" s="98">
        <f>IFERROR(__xludf.DUMMYFUNCTION("""COMPUTED_VALUE"""),739200.0000000001)</f>
        <v>739200</v>
      </c>
      <c r="F110" s="99">
        <f>IFERROR(__xludf.DUMMYFUNCTION("""COMPUTED_VALUE"""),0.17499999999999988)</f>
        <v>0.175</v>
      </c>
      <c r="G110" s="100" t="str">
        <f>IFERROR(__xludf.DUMMYFUNCTION("""COMPUTED_VALUE"""),"가격 비교하기")</f>
        <v>가격 비교하기</v>
      </c>
    </row>
    <row r="111" ht="51.75" customHeight="1">
      <c r="A111" s="89">
        <v>109.0</v>
      </c>
      <c r="B111" s="90" t="str">
        <f>IFERROR(__xludf.DUMMYFUNCTION("""COMPUTED_VALUE"""),"")</f>
        <v/>
      </c>
      <c r="C111" s="91" t="str">
        <f>IFERROR(__xludf.DUMMYFUNCTION("""COMPUTED_VALUE"""),"BOTTEGA VENETA")</f>
        <v>BOTTEGA VENETA</v>
      </c>
      <c r="D111" s="91" t="str">
        <f>IFERROR(__xludf.DUMMYFUNCTION("""COMPUTED_VALUE"""),"639940VBP3 01000")</f>
        <v>639940VBP3 01000</v>
      </c>
      <c r="E111" s="92">
        <f>IFERROR(__xludf.DUMMYFUNCTION("""COMPUTED_VALUE"""),739200.0000000001)</f>
        <v>739200</v>
      </c>
      <c r="F111" s="93">
        <f>IFERROR(__xludf.DUMMYFUNCTION("""COMPUTED_VALUE"""),0.17499999999999988)</f>
        <v>0.175</v>
      </c>
      <c r="G111" s="94" t="str">
        <f>IFERROR(__xludf.DUMMYFUNCTION("""COMPUTED_VALUE"""),"가격 비교하기")</f>
        <v>가격 비교하기</v>
      </c>
    </row>
    <row r="112" ht="51.75" customHeight="1">
      <c r="A112" s="95">
        <v>110.0</v>
      </c>
      <c r="B112" s="96" t="str">
        <f>IFERROR(__xludf.DUMMYFUNCTION("""COMPUTED_VALUE"""),"")</f>
        <v/>
      </c>
      <c r="C112" s="97" t="str">
        <f>IFERROR(__xludf.DUMMYFUNCTION("""COMPUTED_VALUE"""),"BOTTEGA VENETA")</f>
        <v>BOTTEGA VENETA</v>
      </c>
      <c r="D112" s="97" t="str">
        <f>IFERROR(__xludf.DUMMYFUNCTION("""COMPUTED_VALUE"""),"639940VBP3 01000")</f>
        <v>639940VBP3 01000</v>
      </c>
      <c r="E112" s="98">
        <f>IFERROR(__xludf.DUMMYFUNCTION("""COMPUTED_VALUE"""),739200.0000000001)</f>
        <v>739200</v>
      </c>
      <c r="F112" s="99">
        <f>IFERROR(__xludf.DUMMYFUNCTION("""COMPUTED_VALUE"""),0.17499999999999988)</f>
        <v>0.175</v>
      </c>
      <c r="G112" s="100" t="str">
        <f>IFERROR(__xludf.DUMMYFUNCTION("""COMPUTED_VALUE"""),"가격 비교하기")</f>
        <v>가격 비교하기</v>
      </c>
    </row>
    <row r="113" ht="51.75" customHeight="1">
      <c r="A113" s="89">
        <v>111.0</v>
      </c>
      <c r="B113" s="90" t="str">
        <f>IFERROR(__xludf.DUMMYFUNCTION("""COMPUTED_VALUE"""),"")</f>
        <v/>
      </c>
      <c r="C113" s="91" t="str">
        <f>IFERROR(__xludf.DUMMYFUNCTION("""COMPUTED_VALUE"""),"BOTTEGA VENETA")</f>
        <v>BOTTEGA VENETA</v>
      </c>
      <c r="D113" s="91" t="str">
        <f>IFERROR(__xludf.DUMMYFUNCTION("""COMPUTED_VALUE"""),"639940VBP3 01000")</f>
        <v>639940VBP3 01000</v>
      </c>
      <c r="E113" s="92">
        <f>IFERROR(__xludf.DUMMYFUNCTION("""COMPUTED_VALUE"""),739200.0000000001)</f>
        <v>739200</v>
      </c>
      <c r="F113" s="93">
        <f>IFERROR(__xludf.DUMMYFUNCTION("""COMPUTED_VALUE"""),0.17499999999999988)</f>
        <v>0.175</v>
      </c>
      <c r="G113" s="94" t="str">
        <f>IFERROR(__xludf.DUMMYFUNCTION("""COMPUTED_VALUE"""),"가격 비교하기")</f>
        <v>가격 비교하기</v>
      </c>
    </row>
    <row r="114" ht="51.75" customHeight="1">
      <c r="A114" s="95">
        <v>112.0</v>
      </c>
      <c r="B114" s="96" t="str">
        <f>IFERROR(__xludf.DUMMYFUNCTION("""COMPUTED_VALUE"""),"")</f>
        <v/>
      </c>
      <c r="C114" s="97" t="str">
        <f>IFERROR(__xludf.DUMMYFUNCTION("""COMPUTED_VALUE"""),"BOTTEGA VENETA")</f>
        <v>BOTTEGA VENETA</v>
      </c>
      <c r="D114" s="97" t="str">
        <f>IFERROR(__xludf.DUMMYFUNCTION("""COMPUTED_VALUE"""),"639940VBP3 01000")</f>
        <v>639940VBP3 01000</v>
      </c>
      <c r="E114" s="98">
        <f>IFERROR(__xludf.DUMMYFUNCTION("""COMPUTED_VALUE"""),739200.0000000001)</f>
        <v>739200</v>
      </c>
      <c r="F114" s="99">
        <f>IFERROR(__xludf.DUMMYFUNCTION("""COMPUTED_VALUE"""),0.17499999999999988)</f>
        <v>0.175</v>
      </c>
      <c r="G114" s="100" t="str">
        <f>IFERROR(__xludf.DUMMYFUNCTION("""COMPUTED_VALUE"""),"가격 비교하기")</f>
        <v>가격 비교하기</v>
      </c>
    </row>
    <row r="115" ht="51.75" customHeight="1">
      <c r="A115" s="89">
        <v>113.0</v>
      </c>
      <c r="B115" s="90" t="str">
        <f>IFERROR(__xludf.DUMMYFUNCTION("""COMPUTED_VALUE"""),"")</f>
        <v/>
      </c>
      <c r="C115" s="91" t="str">
        <f>IFERROR(__xludf.DUMMYFUNCTION("""COMPUTED_VALUE"""),"BOTTEGA VENETA")</f>
        <v>BOTTEGA VENETA</v>
      </c>
      <c r="D115" s="91" t="str">
        <f>IFERROR(__xludf.DUMMYFUNCTION("""COMPUTED_VALUE"""),"639940VBP3 01000")</f>
        <v>639940VBP3 01000</v>
      </c>
      <c r="E115" s="92">
        <f>IFERROR(__xludf.DUMMYFUNCTION("""COMPUTED_VALUE"""),739200.0000000001)</f>
        <v>739200</v>
      </c>
      <c r="F115" s="93">
        <f>IFERROR(__xludf.DUMMYFUNCTION("""COMPUTED_VALUE"""),0.17499999999999988)</f>
        <v>0.175</v>
      </c>
      <c r="G115" s="94" t="str">
        <f>IFERROR(__xludf.DUMMYFUNCTION("""COMPUTED_VALUE"""),"가격 비교하기")</f>
        <v>가격 비교하기</v>
      </c>
    </row>
    <row r="116" ht="51.75" customHeight="1">
      <c r="A116" s="95">
        <v>114.0</v>
      </c>
      <c r="B116" s="96" t="str">
        <f>IFERROR(__xludf.DUMMYFUNCTION("""COMPUTED_VALUE"""),"")</f>
        <v/>
      </c>
      <c r="C116" s="97" t="str">
        <f>IFERROR(__xludf.DUMMYFUNCTION("""COMPUTED_VALUE"""),"BOTTEGA VENETA")</f>
        <v>BOTTEGA VENETA</v>
      </c>
      <c r="D116" s="97" t="str">
        <f>IFERROR(__xludf.DUMMYFUNCTION("""COMPUTED_VALUE"""),"639940VBP3 01000")</f>
        <v>639940VBP3 01000</v>
      </c>
      <c r="E116" s="98">
        <f>IFERROR(__xludf.DUMMYFUNCTION("""COMPUTED_VALUE"""),739200.0000000001)</f>
        <v>739200</v>
      </c>
      <c r="F116" s="99">
        <f>IFERROR(__xludf.DUMMYFUNCTION("""COMPUTED_VALUE"""),0.17499999999999988)</f>
        <v>0.175</v>
      </c>
      <c r="G116" s="100" t="str">
        <f>IFERROR(__xludf.DUMMYFUNCTION("""COMPUTED_VALUE"""),"가격 비교하기")</f>
        <v>가격 비교하기</v>
      </c>
    </row>
    <row r="117" ht="51.75" customHeight="1">
      <c r="A117" s="89">
        <v>115.0</v>
      </c>
      <c r="B117" s="90" t="str">
        <f>IFERROR(__xludf.DUMMYFUNCTION("""COMPUTED_VALUE"""),"")</f>
        <v/>
      </c>
      <c r="C117" s="91" t="str">
        <f>IFERROR(__xludf.DUMMYFUNCTION("""COMPUTED_VALUE"""),"BOTTEGA VENETA")</f>
        <v>BOTTEGA VENETA</v>
      </c>
      <c r="D117" s="91" t="str">
        <f>IFERROR(__xludf.DUMMYFUNCTION("""COMPUTED_VALUE"""),"639940VBP3 01000")</f>
        <v>639940VBP3 01000</v>
      </c>
      <c r="E117" s="92">
        <f>IFERROR(__xludf.DUMMYFUNCTION("""COMPUTED_VALUE"""),739200.0000000001)</f>
        <v>739200</v>
      </c>
      <c r="F117" s="93">
        <f>IFERROR(__xludf.DUMMYFUNCTION("""COMPUTED_VALUE"""),0.17499999999999988)</f>
        <v>0.175</v>
      </c>
      <c r="G117" s="94" t="str">
        <f>IFERROR(__xludf.DUMMYFUNCTION("""COMPUTED_VALUE"""),"가격 비교하기")</f>
        <v>가격 비교하기</v>
      </c>
    </row>
    <row r="118" ht="51.75" customHeight="1">
      <c r="A118" s="95">
        <v>116.0</v>
      </c>
      <c r="B118" s="96" t="str">
        <f>IFERROR(__xludf.DUMMYFUNCTION("""COMPUTED_VALUE"""),"")</f>
        <v/>
      </c>
      <c r="C118" s="97" t="str">
        <f>IFERROR(__xludf.DUMMYFUNCTION("""COMPUTED_VALUE"""),"BOTTEGA VENETA")</f>
        <v>BOTTEGA VENETA</v>
      </c>
      <c r="D118" s="97" t="str">
        <f>IFERROR(__xludf.DUMMYFUNCTION("""COMPUTED_VALUE"""),"667222 V00P0 1000")</f>
        <v>667222 V00P0 1000</v>
      </c>
      <c r="E118" s="98">
        <f>IFERROR(__xludf.DUMMYFUNCTION("""COMPUTED_VALUE"""),739200.0000000001)</f>
        <v>739200</v>
      </c>
      <c r="F118" s="99">
        <f>IFERROR(__xludf.DUMMYFUNCTION("""COMPUTED_VALUE"""),0.17499999999999988)</f>
        <v>0.175</v>
      </c>
      <c r="G118" s="100" t="str">
        <f>IFERROR(__xludf.DUMMYFUNCTION("""COMPUTED_VALUE"""),"가격 비교하기")</f>
        <v>가격 비교하기</v>
      </c>
    </row>
    <row r="119" ht="51.75" customHeight="1">
      <c r="A119" s="89">
        <v>117.0</v>
      </c>
      <c r="B119" s="90" t="str">
        <f>IFERROR(__xludf.DUMMYFUNCTION("""COMPUTED_VALUE"""),"")</f>
        <v/>
      </c>
      <c r="C119" s="91" t="str">
        <f>IFERROR(__xludf.DUMMYFUNCTION("""COMPUTED_VALUE"""),"BOTTEGA VENETA")</f>
        <v>BOTTEGA VENETA</v>
      </c>
      <c r="D119" s="91" t="str">
        <f>IFERROR(__xludf.DUMMYFUNCTION("""COMPUTED_VALUE"""),"667222 V00P0 1000")</f>
        <v>667222 V00P0 1000</v>
      </c>
      <c r="E119" s="92">
        <f>IFERROR(__xludf.DUMMYFUNCTION("""COMPUTED_VALUE"""),739200.0000000001)</f>
        <v>739200</v>
      </c>
      <c r="F119" s="93">
        <f>IFERROR(__xludf.DUMMYFUNCTION("""COMPUTED_VALUE"""),0.17499999999999988)</f>
        <v>0.175</v>
      </c>
      <c r="G119" s="94" t="str">
        <f>IFERROR(__xludf.DUMMYFUNCTION("""COMPUTED_VALUE"""),"가격 비교하기")</f>
        <v>가격 비교하기</v>
      </c>
    </row>
    <row r="120" ht="51.75" customHeight="1">
      <c r="A120" s="95">
        <v>118.0</v>
      </c>
      <c r="B120" s="96" t="str">
        <f>IFERROR(__xludf.DUMMYFUNCTION("""COMPUTED_VALUE"""),"")</f>
        <v/>
      </c>
      <c r="C120" s="97" t="str">
        <f>IFERROR(__xludf.DUMMYFUNCTION("""COMPUTED_VALUE"""),"BOTTEGA VENETA")</f>
        <v>BOTTEGA VENETA</v>
      </c>
      <c r="D120" s="97" t="str">
        <f>IFERROR(__xludf.DUMMYFUNCTION("""COMPUTED_VALUE"""),"667222 V00P0 1000")</f>
        <v>667222 V00P0 1000</v>
      </c>
      <c r="E120" s="98">
        <f>IFERROR(__xludf.DUMMYFUNCTION("""COMPUTED_VALUE"""),739200.0000000001)</f>
        <v>739200</v>
      </c>
      <c r="F120" s="99">
        <f>IFERROR(__xludf.DUMMYFUNCTION("""COMPUTED_VALUE"""),0.17499999999999988)</f>
        <v>0.175</v>
      </c>
      <c r="G120" s="100" t="str">
        <f>IFERROR(__xludf.DUMMYFUNCTION("""COMPUTED_VALUE"""),"가격 비교하기")</f>
        <v>가격 비교하기</v>
      </c>
    </row>
    <row r="121" ht="51.75" customHeight="1">
      <c r="A121" s="89">
        <v>119.0</v>
      </c>
      <c r="B121" s="90" t="str">
        <f>IFERROR(__xludf.DUMMYFUNCTION("""COMPUTED_VALUE"""),"")</f>
        <v/>
      </c>
      <c r="C121" s="91" t="str">
        <f>IFERROR(__xludf.DUMMYFUNCTION("""COMPUTED_VALUE"""),"BOTTEGA VENETA")</f>
        <v>BOTTEGA VENETA</v>
      </c>
      <c r="D121" s="91" t="str">
        <f>IFERROR(__xludf.DUMMYFUNCTION("""COMPUTED_VALUE"""),"667222 V00P0 1000")</f>
        <v>667222 V00P0 1000</v>
      </c>
      <c r="E121" s="92">
        <f>IFERROR(__xludf.DUMMYFUNCTION("""COMPUTED_VALUE"""),739200.0000000001)</f>
        <v>739200</v>
      </c>
      <c r="F121" s="93">
        <f>IFERROR(__xludf.DUMMYFUNCTION("""COMPUTED_VALUE"""),0.17499999999999988)</f>
        <v>0.175</v>
      </c>
      <c r="G121" s="94" t="str">
        <f>IFERROR(__xludf.DUMMYFUNCTION("""COMPUTED_VALUE"""),"가격 비교하기")</f>
        <v>가격 비교하기</v>
      </c>
    </row>
    <row r="122" ht="51.75" customHeight="1">
      <c r="A122" s="95">
        <v>120.0</v>
      </c>
      <c r="B122" s="96" t="str">
        <f>IFERROR(__xludf.DUMMYFUNCTION("""COMPUTED_VALUE"""),"")</f>
        <v/>
      </c>
      <c r="C122" s="97" t="str">
        <f>IFERROR(__xludf.DUMMYFUNCTION("""COMPUTED_VALUE"""),"BOTTEGA VENETA")</f>
        <v>BOTTEGA VENETA</v>
      </c>
      <c r="D122" s="97" t="str">
        <f>IFERROR(__xludf.DUMMYFUNCTION("""COMPUTED_VALUE"""),"667222 V00P0 1000")</f>
        <v>667222 V00P0 1000</v>
      </c>
      <c r="E122" s="98">
        <f>IFERROR(__xludf.DUMMYFUNCTION("""COMPUTED_VALUE"""),739200.0000000001)</f>
        <v>739200</v>
      </c>
      <c r="F122" s="99">
        <f>IFERROR(__xludf.DUMMYFUNCTION("""COMPUTED_VALUE"""),0.17499999999999988)</f>
        <v>0.175</v>
      </c>
      <c r="G122" s="100" t="str">
        <f>IFERROR(__xludf.DUMMYFUNCTION("""COMPUTED_VALUE"""),"가격 비교하기")</f>
        <v>가격 비교하기</v>
      </c>
    </row>
    <row r="123" ht="51.75" customHeight="1">
      <c r="A123" s="89">
        <v>121.0</v>
      </c>
      <c r="B123" s="90" t="str">
        <f>IFERROR(__xludf.DUMMYFUNCTION("""COMPUTED_VALUE"""),"")</f>
        <v/>
      </c>
      <c r="C123" s="91" t="str">
        <f>IFERROR(__xludf.DUMMYFUNCTION("""COMPUTED_VALUE"""),"BOTTEGA VENETA")</f>
        <v>BOTTEGA VENETA</v>
      </c>
      <c r="D123" s="91" t="str">
        <f>IFERROR(__xludf.DUMMYFUNCTION("""COMPUTED_VALUE"""),"667222 V00P0 1000")</f>
        <v>667222 V00P0 1000</v>
      </c>
      <c r="E123" s="92">
        <f>IFERROR(__xludf.DUMMYFUNCTION("""COMPUTED_VALUE"""),739200.0000000001)</f>
        <v>739200</v>
      </c>
      <c r="F123" s="93">
        <f>IFERROR(__xludf.DUMMYFUNCTION("""COMPUTED_VALUE"""),0.17499999999999988)</f>
        <v>0.175</v>
      </c>
      <c r="G123" s="94" t="str">
        <f>IFERROR(__xludf.DUMMYFUNCTION("""COMPUTED_VALUE"""),"가격 비교하기")</f>
        <v>가격 비교하기</v>
      </c>
    </row>
    <row r="124" ht="51.75" customHeight="1">
      <c r="A124" s="95">
        <v>122.0</v>
      </c>
      <c r="B124" s="96" t="str">
        <f>IFERROR(__xludf.DUMMYFUNCTION("""COMPUTED_VALUE"""),"")</f>
        <v/>
      </c>
      <c r="C124" s="97" t="str">
        <f>IFERROR(__xludf.DUMMYFUNCTION("""COMPUTED_VALUE"""),"BOTTEGA VENETA")</f>
        <v>BOTTEGA VENETA</v>
      </c>
      <c r="D124" s="97" t="str">
        <f>IFERROR(__xludf.DUMMYFUNCTION("""COMPUTED_VALUE"""),"667222 V00P0 1000")</f>
        <v>667222 V00P0 1000</v>
      </c>
      <c r="E124" s="98">
        <f>IFERROR(__xludf.DUMMYFUNCTION("""COMPUTED_VALUE"""),739200.0000000001)</f>
        <v>739200</v>
      </c>
      <c r="F124" s="99">
        <f>IFERROR(__xludf.DUMMYFUNCTION("""COMPUTED_VALUE"""),0.17499999999999988)</f>
        <v>0.175</v>
      </c>
      <c r="G124" s="100" t="str">
        <f>IFERROR(__xludf.DUMMYFUNCTION("""COMPUTED_VALUE"""),"가격 비교하기")</f>
        <v>가격 비교하기</v>
      </c>
    </row>
    <row r="125" ht="51.75" customHeight="1">
      <c r="A125" s="89">
        <v>123.0</v>
      </c>
      <c r="B125" s="90" t="str">
        <f>IFERROR(__xludf.DUMMYFUNCTION("""COMPUTED_VALUE"""),"")</f>
        <v/>
      </c>
      <c r="C125" s="91" t="str">
        <f>IFERROR(__xludf.DUMMYFUNCTION("""COMPUTED_VALUE"""),"BOTTEGA VENETA")</f>
        <v>BOTTEGA VENETA</v>
      </c>
      <c r="D125" s="91" t="str">
        <f>IFERROR(__xludf.DUMMYFUNCTION("""COMPUTED_VALUE"""),"585852VCP4 01229")</f>
        <v>585852VCP4 01229</v>
      </c>
      <c r="E125" s="92">
        <f>IFERROR(__xludf.DUMMYFUNCTION("""COMPUTED_VALUE"""),1815000.0000000002)</f>
        <v>1815000</v>
      </c>
      <c r="F125" s="93">
        <f>IFERROR(__xludf.DUMMYFUNCTION("""COMPUTED_VALUE"""),0.1749999999999999)</f>
        <v>0.175</v>
      </c>
      <c r="G125" s="94" t="str">
        <f>IFERROR(__xludf.DUMMYFUNCTION("""COMPUTED_VALUE"""),"가격 비교하기")</f>
        <v>가격 비교하기</v>
      </c>
    </row>
    <row r="126" ht="51.75" customHeight="1">
      <c r="A126" s="95">
        <v>124.0</v>
      </c>
      <c r="B126" s="96" t="str">
        <f>IFERROR(__xludf.DUMMYFUNCTION("""COMPUTED_VALUE"""),"")</f>
        <v/>
      </c>
      <c r="C126" s="97" t="str">
        <f>IFERROR(__xludf.DUMMYFUNCTION("""COMPUTED_VALUE"""),"BOTTEGA VENETA")</f>
        <v>BOTTEGA VENETA</v>
      </c>
      <c r="D126" s="97" t="str">
        <f>IFERROR(__xludf.DUMMYFUNCTION("""COMPUTED_VALUE"""),"629635VCP4 18425")</f>
        <v>629635VCP4 18425</v>
      </c>
      <c r="E126" s="98">
        <f>IFERROR(__xludf.DUMMYFUNCTION("""COMPUTED_VALUE"""),1504800.0000000002)</f>
        <v>1504800</v>
      </c>
      <c r="F126" s="99">
        <f>IFERROR(__xludf.DUMMYFUNCTION("""COMPUTED_VALUE"""),0.17499999999999988)</f>
        <v>0.175</v>
      </c>
      <c r="G126" s="100" t="str">
        <f>IFERROR(__xludf.DUMMYFUNCTION("""COMPUTED_VALUE"""),"가격 비교하기")</f>
        <v>가격 비교하기</v>
      </c>
    </row>
    <row r="127" ht="51.75" customHeight="1">
      <c r="A127" s="89">
        <v>125.0</v>
      </c>
      <c r="B127" s="90" t="str">
        <f>IFERROR(__xludf.DUMMYFUNCTION("""COMPUTED_VALUE"""),"")</f>
        <v/>
      </c>
      <c r="C127" s="91" t="str">
        <f>IFERROR(__xludf.DUMMYFUNCTION("""COMPUTED_VALUE"""),"BOTTEGA VENETA")</f>
        <v>BOTTEGA VENETA</v>
      </c>
      <c r="D127" s="91" t="str">
        <f>IFERROR(__xludf.DUMMYFUNCTION("""COMPUTED_VALUE"""),"591970VCQR 12132")</f>
        <v>591970VCQR 12132</v>
      </c>
      <c r="E127" s="92">
        <f>IFERROR(__xludf.DUMMYFUNCTION("""COMPUTED_VALUE"""),3379200.0000000005)</f>
        <v>3379200</v>
      </c>
      <c r="F127" s="93">
        <f>IFERROR(__xludf.DUMMYFUNCTION("""COMPUTED_VALUE"""),0.17499999999999988)</f>
        <v>0.175</v>
      </c>
      <c r="G127" s="94" t="str">
        <f>IFERROR(__xludf.DUMMYFUNCTION("""COMPUTED_VALUE"""),"가격 비교하기")</f>
        <v>가격 비교하기</v>
      </c>
    </row>
    <row r="128" ht="51.75" customHeight="1">
      <c r="A128" s="95">
        <v>126.0</v>
      </c>
      <c r="B128" s="96" t="str">
        <f>IFERROR(__xludf.DUMMYFUNCTION("""COMPUTED_VALUE"""),"")</f>
        <v/>
      </c>
      <c r="C128" s="97" t="str">
        <f>IFERROR(__xludf.DUMMYFUNCTION("""COMPUTED_VALUE"""),"BOTTEGA VENETA")</f>
        <v>BOTTEGA VENETA</v>
      </c>
      <c r="D128" s="97" t="str">
        <f>IFERROR(__xludf.DUMMYFUNCTION("""COMPUTED_VALUE"""),"690223V1BW 08425")</f>
        <v>690223V1BW 08425</v>
      </c>
      <c r="E128" s="98">
        <f>IFERROR(__xludf.DUMMYFUNCTION("""COMPUTED_VALUE"""),2633400.0)</f>
        <v>2633400</v>
      </c>
      <c r="F128" s="99">
        <f>IFERROR(__xludf.DUMMYFUNCTION("""COMPUTED_VALUE"""),0.175)</f>
        <v>0.175</v>
      </c>
      <c r="G128" s="100" t="str">
        <f>IFERROR(__xludf.DUMMYFUNCTION("""COMPUTED_VALUE"""),"가격 비교하기")</f>
        <v>가격 비교하기</v>
      </c>
    </row>
    <row r="129" ht="51.75" customHeight="1">
      <c r="A129" s="89">
        <v>127.0</v>
      </c>
      <c r="B129" s="90" t="str">
        <f>IFERROR(__xludf.DUMMYFUNCTION("""COMPUTED_VALUE"""),"")</f>
        <v/>
      </c>
      <c r="C129" s="91" t="str">
        <f>IFERROR(__xludf.DUMMYFUNCTION("""COMPUTED_VALUE"""),"BY FAR")</f>
        <v>BY FAR</v>
      </c>
      <c r="D129" s="91" t="str">
        <f>IFERROR(__xludf.DUMMYFUNCTION("""COMPUTED_VALUE"""),"16603-05- SBLKLBLACK")</f>
        <v>16603-05- SBLKLBLACK</v>
      </c>
      <c r="E129" s="92">
        <f>IFERROR(__xludf.DUMMYFUNCTION("""COMPUTED_VALUE"""),534600.0)</f>
        <v>534600</v>
      </c>
      <c r="F129" s="93">
        <f>IFERROR(__xludf.DUMMYFUNCTION("""COMPUTED_VALUE"""),0.175)</f>
        <v>0.175</v>
      </c>
      <c r="G129" s="94" t="str">
        <f>IFERROR(__xludf.DUMMYFUNCTION("""COMPUTED_VALUE"""),"가격 비교하기")</f>
        <v>가격 비교하기</v>
      </c>
    </row>
    <row r="130" ht="51.75" customHeight="1">
      <c r="A130" s="95">
        <v>128.0</v>
      </c>
      <c r="B130" s="96" t="str">
        <f>IFERROR(__xludf.DUMMYFUNCTION("""COMPUTED_VALUE"""),"")</f>
        <v/>
      </c>
      <c r="C130" s="97" t="str">
        <f>IFERROR(__xludf.DUMMYFUNCTION("""COMPUTED_VALUE"""),"BY FAR")</f>
        <v>BY FAR</v>
      </c>
      <c r="D130" s="97" t="str">
        <f>IFERROR(__xludf.DUMMYFUNCTION("""COMPUTED_VALUE"""),"16603-05- SBLKLBLACK")</f>
        <v>16603-05- SBLKLBLACK</v>
      </c>
      <c r="E130" s="98">
        <f>IFERROR(__xludf.DUMMYFUNCTION("""COMPUTED_VALUE"""),534600.0)</f>
        <v>534600</v>
      </c>
      <c r="F130" s="99">
        <f>IFERROR(__xludf.DUMMYFUNCTION("""COMPUTED_VALUE"""),0.175)</f>
        <v>0.175</v>
      </c>
      <c r="G130" s="100" t="str">
        <f>IFERROR(__xludf.DUMMYFUNCTION("""COMPUTED_VALUE"""),"가격 비교하기")</f>
        <v>가격 비교하기</v>
      </c>
    </row>
    <row r="131" ht="51.75" customHeight="1">
      <c r="A131" s="89">
        <v>129.0</v>
      </c>
      <c r="B131" s="90" t="str">
        <f>IFERROR(__xludf.DUMMYFUNCTION("""COMPUTED_VALUE"""),"")</f>
        <v/>
      </c>
      <c r="C131" s="91" t="str">
        <f>IFERROR(__xludf.DUMMYFUNCTION("""COMPUTED_VALUE"""),"BY FAR")</f>
        <v>BY FAR</v>
      </c>
      <c r="D131" s="91" t="str">
        <f>IFERROR(__xludf.DUMMYFUNCTION("""COMPUTED_VALUE"""),"16603-05- SBLKLBLACK")</f>
        <v>16603-05- SBLKLBLACK</v>
      </c>
      <c r="E131" s="92">
        <f>IFERROR(__xludf.DUMMYFUNCTION("""COMPUTED_VALUE"""),534600.0)</f>
        <v>534600</v>
      </c>
      <c r="F131" s="93">
        <f>IFERROR(__xludf.DUMMYFUNCTION("""COMPUTED_VALUE"""),0.175)</f>
        <v>0.175</v>
      </c>
      <c r="G131" s="94" t="str">
        <f>IFERROR(__xludf.DUMMYFUNCTION("""COMPUTED_VALUE"""),"가격 비교하기")</f>
        <v>가격 비교하기</v>
      </c>
    </row>
    <row r="132" ht="51.75" customHeight="1">
      <c r="A132" s="95">
        <v>130.0</v>
      </c>
      <c r="B132" s="96" t="str">
        <f>IFERROR(__xludf.DUMMYFUNCTION("""COMPUTED_VALUE"""),"")</f>
        <v/>
      </c>
      <c r="C132" s="97" t="str">
        <f>IFERROR(__xludf.DUMMYFUNCTION("""COMPUTED_VALUE"""),"BY FAR")</f>
        <v>BY FAR</v>
      </c>
      <c r="D132" s="97" t="str">
        <f>IFERROR(__xludf.DUMMYFUNCTION("""COMPUTED_VALUE"""),"16603-05- SBLKLBLACK")</f>
        <v>16603-05- SBLKLBLACK</v>
      </c>
      <c r="E132" s="98">
        <f>IFERROR(__xludf.DUMMYFUNCTION("""COMPUTED_VALUE"""),534600.0)</f>
        <v>534600</v>
      </c>
      <c r="F132" s="99">
        <f>IFERROR(__xludf.DUMMYFUNCTION("""COMPUTED_VALUE"""),0.175)</f>
        <v>0.175</v>
      </c>
      <c r="G132" s="100" t="str">
        <f>IFERROR(__xludf.DUMMYFUNCTION("""COMPUTED_VALUE"""),"가격 비교하기")</f>
        <v>가격 비교하기</v>
      </c>
    </row>
    <row r="133" ht="51.75" customHeight="1">
      <c r="A133" s="89">
        <v>131.0</v>
      </c>
      <c r="B133" s="90" t="str">
        <f>IFERROR(__xludf.DUMMYFUNCTION("""COMPUTED_VALUE"""),"")</f>
        <v/>
      </c>
      <c r="C133" s="91" t="str">
        <f>IFERROR(__xludf.DUMMYFUNCTION("""COMPUTED_VALUE"""),"BY FAR")</f>
        <v>BY FAR</v>
      </c>
      <c r="D133" s="91" t="str">
        <f>IFERROR(__xludf.DUMMYFUNCTION("""COMPUTED_VALUE"""),"16603-05- SBLKLBLACK")</f>
        <v>16603-05- SBLKLBLACK</v>
      </c>
      <c r="E133" s="92">
        <f>IFERROR(__xludf.DUMMYFUNCTION("""COMPUTED_VALUE"""),534600.0)</f>
        <v>534600</v>
      </c>
      <c r="F133" s="93">
        <f>IFERROR(__xludf.DUMMYFUNCTION("""COMPUTED_VALUE"""),0.175)</f>
        <v>0.175</v>
      </c>
      <c r="G133" s="94" t="str">
        <f>IFERROR(__xludf.DUMMYFUNCTION("""COMPUTED_VALUE"""),"가격 비교하기")</f>
        <v>가격 비교하기</v>
      </c>
    </row>
    <row r="134" ht="51.75" customHeight="1">
      <c r="A134" s="95">
        <v>132.0</v>
      </c>
      <c r="B134" s="96" t="str">
        <f>IFERROR(__xludf.DUMMYFUNCTION("""COMPUTED_VALUE"""),"")</f>
        <v/>
      </c>
      <c r="C134" s="97" t="str">
        <f>IFERROR(__xludf.DUMMYFUNCTION("""COMPUTED_VALUE"""),"BY FAR")</f>
        <v>BY FAR</v>
      </c>
      <c r="D134" s="97" t="str">
        <f>IFERROR(__xludf.DUMMYFUNCTION("""COMPUTED_VALUE"""),"16603-05- SBLKLBLACK")</f>
        <v>16603-05- SBLKLBLACK</v>
      </c>
      <c r="E134" s="98">
        <f>IFERROR(__xludf.DUMMYFUNCTION("""COMPUTED_VALUE"""),534600.0)</f>
        <v>534600</v>
      </c>
      <c r="F134" s="99">
        <f>IFERROR(__xludf.DUMMYFUNCTION("""COMPUTED_VALUE"""),0.175)</f>
        <v>0.175</v>
      </c>
      <c r="G134" s="100" t="str">
        <f>IFERROR(__xludf.DUMMYFUNCTION("""COMPUTED_VALUE"""),"가격 비교하기")</f>
        <v>가격 비교하기</v>
      </c>
    </row>
    <row r="135" ht="51.75" customHeight="1">
      <c r="A135" s="89">
        <v>133.0</v>
      </c>
      <c r="B135" s="90" t="str">
        <f>IFERROR(__xludf.DUMMYFUNCTION("""COMPUTED_VALUE"""),"")</f>
        <v/>
      </c>
      <c r="C135" s="91" t="str">
        <f>IFERROR(__xludf.DUMMYFUNCTION("""COMPUTED_VALUE"""),"BY FAR")</f>
        <v>BY FAR</v>
      </c>
      <c r="D135" s="91" t="str">
        <f>IFERROR(__xludf.DUMMYFUNCTION("""COMPUTED_VALUE"""),"16603-05- SBLKLBLACK")</f>
        <v>16603-05- SBLKLBLACK</v>
      </c>
      <c r="E135" s="92">
        <f>IFERROR(__xludf.DUMMYFUNCTION("""COMPUTED_VALUE"""),534600.0)</f>
        <v>534600</v>
      </c>
      <c r="F135" s="93">
        <f>IFERROR(__xludf.DUMMYFUNCTION("""COMPUTED_VALUE"""),0.175)</f>
        <v>0.175</v>
      </c>
      <c r="G135" s="94" t="str">
        <f>IFERROR(__xludf.DUMMYFUNCTION("""COMPUTED_VALUE"""),"가격 비교하기")</f>
        <v>가격 비교하기</v>
      </c>
    </row>
    <row r="136" ht="51.75" customHeight="1">
      <c r="A136" s="95">
        <v>134.0</v>
      </c>
      <c r="B136" s="96" t="str">
        <f>IFERROR(__xludf.DUMMYFUNCTION("""COMPUTED_VALUE"""),"")</f>
        <v/>
      </c>
      <c r="C136" s="97" t="str">
        <f>IFERROR(__xludf.DUMMYFUNCTION("""COMPUTED_VALUE"""),"BY FAR")</f>
        <v>BY FAR</v>
      </c>
      <c r="D136" s="97" t="str">
        <f>IFERROR(__xludf.DUMMYFUNCTION("""COMPUTED_VALUE"""),"18FWRCLSNE DMEDNE")</f>
        <v>18FWRCLSNE DMEDNE</v>
      </c>
      <c r="E136" s="98">
        <f>IFERROR(__xludf.DUMMYFUNCTION("""COMPUTED_VALUE"""),415800.00000000006)</f>
        <v>415800</v>
      </c>
      <c r="F136" s="99">
        <f>IFERROR(__xludf.DUMMYFUNCTION("""COMPUTED_VALUE"""),0.17499999999999988)</f>
        <v>0.175</v>
      </c>
      <c r="G136" s="100" t="str">
        <f>IFERROR(__xludf.DUMMYFUNCTION("""COMPUTED_VALUE"""),"가격 비교하기")</f>
        <v>가격 비교하기</v>
      </c>
    </row>
    <row r="137" ht="51.75" customHeight="1">
      <c r="A137" s="89">
        <v>135.0</v>
      </c>
      <c r="B137" s="90" t="str">
        <f>IFERROR(__xludf.DUMMYFUNCTION("""COMPUTED_VALUE"""),"")</f>
        <v/>
      </c>
      <c r="C137" s="91" t="str">
        <f>IFERROR(__xludf.DUMMYFUNCTION("""COMPUTED_VALUE"""),"BY FAR")</f>
        <v>BY FAR</v>
      </c>
      <c r="D137" s="91" t="str">
        <f>IFERROR(__xludf.DUMMYFUNCTION("""COMPUTED_VALUE"""),"19PFMDASBL WMEDBL")</f>
        <v>19PFMDASBL WMEDBL</v>
      </c>
      <c r="E137" s="92">
        <f>IFERROR(__xludf.DUMMYFUNCTION("""COMPUTED_VALUE"""),719400.0)</f>
        <v>719400</v>
      </c>
      <c r="F137" s="93">
        <f>IFERROR(__xludf.DUMMYFUNCTION("""COMPUTED_VALUE"""),0.175)</f>
        <v>0.175</v>
      </c>
      <c r="G137" s="94" t="str">
        <f>IFERROR(__xludf.DUMMYFUNCTION("""COMPUTED_VALUE"""),"가격 비교하기")</f>
        <v>가격 비교하기</v>
      </c>
    </row>
    <row r="138" ht="51.75" customHeight="1">
      <c r="A138" s="95">
        <v>136.0</v>
      </c>
      <c r="B138" s="96" t="str">
        <f>IFERROR(__xludf.DUMMYFUNCTION("""COMPUTED_VALUE"""),"")</f>
        <v/>
      </c>
      <c r="C138" s="97" t="str">
        <f>IFERROR(__xludf.DUMMYFUNCTION("""COMPUTED_VALUE"""),"BY FAR")</f>
        <v>BY FAR</v>
      </c>
      <c r="D138" s="97" t="str">
        <f>IFERROR(__xludf.DUMMYFUNCTION("""COMPUTED_VALUE"""),"21FWBABYB OBLWSMABL")</f>
        <v>21FWBABYB OBLWSMABL</v>
      </c>
      <c r="E138" s="98">
        <f>IFERROR(__xludf.DUMMYFUNCTION("""COMPUTED_VALUE"""),534600.0)</f>
        <v>534600</v>
      </c>
      <c r="F138" s="99">
        <f>IFERROR(__xludf.DUMMYFUNCTION("""COMPUTED_VALUE"""),0.175)</f>
        <v>0.175</v>
      </c>
      <c r="G138" s="100" t="str">
        <f>IFERROR(__xludf.DUMMYFUNCTION("""COMPUTED_VALUE"""),"가격 비교하기")</f>
        <v>가격 비교하기</v>
      </c>
    </row>
    <row r="139" ht="51.75" customHeight="1">
      <c r="A139" s="89">
        <v>137.0</v>
      </c>
      <c r="B139" s="90" t="str">
        <f>IFERROR(__xludf.DUMMYFUNCTION("""COMPUTED_VALUE"""),"")</f>
        <v/>
      </c>
      <c r="C139" s="91" t="str">
        <f>IFERROR(__xludf.DUMMYFUNCTION("""COMPUTED_VALUE"""),"BY FAR")</f>
        <v>BY FAR</v>
      </c>
      <c r="D139" s="91" t="str">
        <f>IFERROR(__xludf.DUMMYFUNCTION("""COMPUTED_VALUE"""),"19FWEDIDBL LBLACK")</f>
        <v>19FWEDIDBL LBLACK</v>
      </c>
      <c r="E139" s="92">
        <f>IFERROR(__xludf.DUMMYFUNCTION("""COMPUTED_VALUE"""),653400.0)</f>
        <v>653400</v>
      </c>
      <c r="F139" s="93">
        <f>IFERROR(__xludf.DUMMYFUNCTION("""COMPUTED_VALUE"""),0.175)</f>
        <v>0.175</v>
      </c>
      <c r="G139" s="94" t="str">
        <f>IFERROR(__xludf.DUMMYFUNCTION("""COMPUTED_VALUE"""),"가격 비교하기")</f>
        <v>가격 비교하기</v>
      </c>
    </row>
    <row r="140" ht="51.75" customHeight="1">
      <c r="A140" s="95">
        <v>138.0</v>
      </c>
      <c r="B140" s="96" t="str">
        <f>IFERROR(__xludf.DUMMYFUNCTION("""COMPUTED_VALUE"""),"")</f>
        <v/>
      </c>
      <c r="C140" s="97" t="str">
        <f>IFERROR(__xludf.DUMMYFUNCTION("""COMPUTED_VALUE"""),"BY FAR")</f>
        <v>BY FAR</v>
      </c>
      <c r="D140" s="97" t="str">
        <f>IFERROR(__xludf.DUMMYFUNCTION("""COMPUTED_VALUE"""),"19FWEDIDBL LBLACK")</f>
        <v>19FWEDIDBL LBLACK</v>
      </c>
      <c r="E140" s="98">
        <f>IFERROR(__xludf.DUMMYFUNCTION("""COMPUTED_VALUE"""),653400.0)</f>
        <v>653400</v>
      </c>
      <c r="F140" s="99">
        <f>IFERROR(__xludf.DUMMYFUNCTION("""COMPUTED_VALUE"""),0.175)</f>
        <v>0.175</v>
      </c>
      <c r="G140" s="100" t="str">
        <f>IFERROR(__xludf.DUMMYFUNCTION("""COMPUTED_VALUE"""),"가격 비교하기")</f>
        <v>가격 비교하기</v>
      </c>
    </row>
    <row r="141" ht="51.75" customHeight="1">
      <c r="A141" s="89">
        <v>139.0</v>
      </c>
      <c r="B141" s="90" t="str">
        <f>IFERROR(__xludf.DUMMYFUNCTION("""COMPUTED_VALUE"""),"")</f>
        <v/>
      </c>
      <c r="C141" s="91" t="str">
        <f>IFERROR(__xludf.DUMMYFUNCTION("""COMPUTED_VALUE"""),"BY FAR")</f>
        <v>BY FAR</v>
      </c>
      <c r="D141" s="91" t="str">
        <f>IFERROR(__xludf.DUMMYFUNCTION("""COMPUTED_VALUE"""),"19FWEDIDBL LBLACK")</f>
        <v>19FWEDIDBL LBLACK</v>
      </c>
      <c r="E141" s="92">
        <f>IFERROR(__xludf.DUMMYFUNCTION("""COMPUTED_VALUE"""),653400.0)</f>
        <v>653400</v>
      </c>
      <c r="F141" s="93">
        <f>IFERROR(__xludf.DUMMYFUNCTION("""COMPUTED_VALUE"""),0.175)</f>
        <v>0.175</v>
      </c>
      <c r="G141" s="94" t="str">
        <f>IFERROR(__xludf.DUMMYFUNCTION("""COMPUTED_VALUE"""),"가격 비교하기")</f>
        <v>가격 비교하기</v>
      </c>
    </row>
    <row r="142" ht="51.75" customHeight="1">
      <c r="A142" s="95">
        <v>140.0</v>
      </c>
      <c r="B142" s="96" t="str">
        <f>IFERROR(__xludf.DUMMYFUNCTION("""COMPUTED_VALUE"""),"")</f>
        <v/>
      </c>
      <c r="C142" s="97" t="str">
        <f>IFERROR(__xludf.DUMMYFUNCTION("""COMPUTED_VALUE"""),"BY FAR")</f>
        <v>BY FAR</v>
      </c>
      <c r="D142" s="97" t="str">
        <f>IFERROR(__xludf.DUMMYFUNCTION("""COMPUTED_VALUE"""),"19FWEDIDBL LBLACK")</f>
        <v>19FWEDIDBL LBLACK</v>
      </c>
      <c r="E142" s="98">
        <f>IFERROR(__xludf.DUMMYFUNCTION("""COMPUTED_VALUE"""),653400.0)</f>
        <v>653400</v>
      </c>
      <c r="F142" s="99">
        <f>IFERROR(__xludf.DUMMYFUNCTION("""COMPUTED_VALUE"""),0.175)</f>
        <v>0.175</v>
      </c>
      <c r="G142" s="100" t="str">
        <f>IFERROR(__xludf.DUMMYFUNCTION("""COMPUTED_VALUE"""),"가격 비교하기")</f>
        <v>가격 비교하기</v>
      </c>
    </row>
    <row r="143" ht="51.75" customHeight="1">
      <c r="A143" s="89">
        <v>141.0</v>
      </c>
      <c r="B143" s="90" t="str">
        <f>IFERROR(__xludf.DUMMYFUNCTION("""COMPUTED_VALUE"""),"")</f>
        <v/>
      </c>
      <c r="C143" s="91" t="str">
        <f>IFERROR(__xludf.DUMMYFUNCTION("""COMPUTED_VALUE"""),"BY FAR")</f>
        <v>BY FAR</v>
      </c>
      <c r="D143" s="91" t="str">
        <f>IFERROR(__xludf.DUMMYFUNCTION("""COMPUTED_VALUE"""),"19FWEDIDBL LBLACK")</f>
        <v>19FWEDIDBL LBLACK</v>
      </c>
      <c r="E143" s="92">
        <f>IFERROR(__xludf.DUMMYFUNCTION("""COMPUTED_VALUE"""),653400.0)</f>
        <v>653400</v>
      </c>
      <c r="F143" s="93">
        <f>IFERROR(__xludf.DUMMYFUNCTION("""COMPUTED_VALUE"""),0.175)</f>
        <v>0.175</v>
      </c>
      <c r="G143" s="94" t="str">
        <f>IFERROR(__xludf.DUMMYFUNCTION("""COMPUTED_VALUE"""),"가격 비교하기")</f>
        <v>가격 비교하기</v>
      </c>
    </row>
    <row r="144" ht="51.75" customHeight="1">
      <c r="A144" s="95">
        <v>142.0</v>
      </c>
      <c r="B144" s="96" t="str">
        <f>IFERROR(__xludf.DUMMYFUNCTION("""COMPUTED_VALUE"""),"")</f>
        <v/>
      </c>
      <c r="C144" s="97" t="str">
        <f>IFERROR(__xludf.DUMMYFUNCTION("""COMPUTED_VALUE"""),"BY FAR")</f>
        <v>BY FAR</v>
      </c>
      <c r="D144" s="97" t="str">
        <f>IFERROR(__xludf.DUMMYFUNCTION("""COMPUTED_VALUE"""),"19FWEDIDBL LBLACK")</f>
        <v>19FWEDIDBL LBLACK</v>
      </c>
      <c r="E144" s="98">
        <f>IFERROR(__xludf.DUMMYFUNCTION("""COMPUTED_VALUE"""),653400.0)</f>
        <v>653400</v>
      </c>
      <c r="F144" s="99">
        <f>IFERROR(__xludf.DUMMYFUNCTION("""COMPUTED_VALUE"""),0.175)</f>
        <v>0.175</v>
      </c>
      <c r="G144" s="100" t="str">
        <f>IFERROR(__xludf.DUMMYFUNCTION("""COMPUTED_VALUE"""),"가격 비교하기")</f>
        <v>가격 비교하기</v>
      </c>
    </row>
    <row r="145" ht="51.75" customHeight="1">
      <c r="A145" s="89">
        <v>143.0</v>
      </c>
      <c r="B145" s="90" t="str">
        <f>IFERROR(__xludf.DUMMYFUNCTION("""COMPUTED_VALUE"""),"")</f>
        <v/>
      </c>
      <c r="C145" s="91" t="str">
        <f>IFERROR(__xludf.DUMMYFUNCTION("""COMPUTED_VALUE"""),"BY FAR")</f>
        <v>BY FAR</v>
      </c>
      <c r="D145" s="91" t="str">
        <f>IFERROR(__xludf.DUMMYFUNCTION("""COMPUTED_VALUE"""),"19FWEDIDBL LBLACK")</f>
        <v>19FWEDIDBL LBLACK</v>
      </c>
      <c r="E145" s="92">
        <f>IFERROR(__xludf.DUMMYFUNCTION("""COMPUTED_VALUE"""),653400.0)</f>
        <v>653400</v>
      </c>
      <c r="F145" s="93">
        <f>IFERROR(__xludf.DUMMYFUNCTION("""COMPUTED_VALUE"""),0.175)</f>
        <v>0.175</v>
      </c>
      <c r="G145" s="94" t="str">
        <f>IFERROR(__xludf.DUMMYFUNCTION("""COMPUTED_VALUE"""),"가격 비교하기")</f>
        <v>가격 비교하기</v>
      </c>
    </row>
    <row r="146" ht="51.75" customHeight="1">
      <c r="A146" s="95">
        <v>144.0</v>
      </c>
      <c r="B146" s="96" t="str">
        <f>IFERROR(__xludf.DUMMYFUNCTION("""COMPUTED_VALUE"""),"")</f>
        <v/>
      </c>
      <c r="C146" s="97" t="str">
        <f>IFERROR(__xludf.DUMMYFUNCTION("""COMPUTED_VALUE"""),"Maison Margiela")</f>
        <v>Maison Margiela</v>
      </c>
      <c r="D146" s="97" t="str">
        <f>IFERROR(__xludf.DUMMYFUNCTION("""COMPUTED_VALUE"""),"S56UI0140P0 399T8013")</f>
        <v>S56UI0140P0 399T8013</v>
      </c>
      <c r="E146" s="98">
        <f>IFERROR(__xludf.DUMMYFUNCTION("""COMPUTED_VALUE"""),422400.00000000006)</f>
        <v>422400</v>
      </c>
      <c r="F146" s="99">
        <f>IFERROR(__xludf.DUMMYFUNCTION("""COMPUTED_VALUE"""),0.17499999999999988)</f>
        <v>0.175</v>
      </c>
      <c r="G146" s="100" t="str">
        <f>IFERROR(__xludf.DUMMYFUNCTION("""COMPUTED_VALUE"""),"가격 비교하기")</f>
        <v>가격 비교하기</v>
      </c>
    </row>
    <row r="147" ht="51.75" customHeight="1">
      <c r="A147" s="89">
        <v>145.0</v>
      </c>
      <c r="B147" s="90" t="str">
        <f>IFERROR(__xludf.DUMMYFUNCTION("""COMPUTED_VALUE"""),"")</f>
        <v/>
      </c>
      <c r="C147" s="91" t="str">
        <f>IFERROR(__xludf.DUMMYFUNCTION("""COMPUTED_VALUE"""),"Maison Margiela")</f>
        <v>Maison Margiela</v>
      </c>
      <c r="D147" s="91" t="str">
        <f>IFERROR(__xludf.DUMMYFUNCTION("""COMPUTED_VALUE"""),"S56UI0214P4 455T8013")</f>
        <v>S56UI0214P4 455T8013</v>
      </c>
      <c r="E147" s="92">
        <f>IFERROR(__xludf.DUMMYFUNCTION("""COMPUTED_VALUE"""),297000.0)</f>
        <v>297000</v>
      </c>
      <c r="F147" s="93">
        <f>IFERROR(__xludf.DUMMYFUNCTION("""COMPUTED_VALUE"""),0.175)</f>
        <v>0.175</v>
      </c>
      <c r="G147" s="94" t="str">
        <f>IFERROR(__xludf.DUMMYFUNCTION("""COMPUTED_VALUE"""),"가격 비교하기")</f>
        <v>가격 비교하기</v>
      </c>
    </row>
    <row r="148" ht="51.75" customHeight="1">
      <c r="A148" s="95">
        <v>146.0</v>
      </c>
      <c r="B148" s="96" t="str">
        <f>IFERROR(__xludf.DUMMYFUNCTION("""COMPUTED_VALUE"""),"")</f>
        <v/>
      </c>
      <c r="C148" s="97" t="str">
        <f>IFERROR(__xludf.DUMMYFUNCTION("""COMPUTED_VALUE"""),"Maison Margiela")</f>
        <v>Maison Margiela</v>
      </c>
      <c r="D148" s="97" t="str">
        <f>IFERROR(__xludf.DUMMYFUNCTION("""COMPUTED_VALUE"""),"S56WG0081P 4348T8013")</f>
        <v>S56WG0081P 4348T8013</v>
      </c>
      <c r="E148" s="98">
        <f>IFERROR(__xludf.DUMMYFUNCTION("""COMPUTED_VALUE"""),1782000.0000000002)</f>
        <v>1782000</v>
      </c>
      <c r="F148" s="99">
        <f>IFERROR(__xludf.DUMMYFUNCTION("""COMPUTED_VALUE"""),0.1749999999999999)</f>
        <v>0.175</v>
      </c>
      <c r="G148" s="100" t="str">
        <f>IFERROR(__xludf.DUMMYFUNCTION("""COMPUTED_VALUE"""),"가격 비교하기")</f>
        <v>가격 비교하기</v>
      </c>
    </row>
    <row r="149" ht="51.75" customHeight="1">
      <c r="A149" s="89">
        <v>147.0</v>
      </c>
      <c r="B149" s="90" t="str">
        <f>IFERROR(__xludf.DUMMYFUNCTION("""COMPUTED_VALUE"""),"")</f>
        <v/>
      </c>
      <c r="C149" s="91" t="str">
        <f>IFERROR(__xludf.DUMMYFUNCTION("""COMPUTED_VALUE"""),"Maison Margiela")</f>
        <v>Maison Margiela</v>
      </c>
      <c r="D149" s="91" t="str">
        <f>IFERROR(__xludf.DUMMYFUNCTION("""COMPUTED_VALUE"""),"S56WG0082- P4348-T8013")</f>
        <v>S56WG0082- P4348-T8013</v>
      </c>
      <c r="E149" s="92">
        <f>IFERROR(__xludf.DUMMYFUNCTION("""COMPUTED_VALUE"""),2046000.0000000002)</f>
        <v>2046000</v>
      </c>
      <c r="F149" s="93">
        <f>IFERROR(__xludf.DUMMYFUNCTION("""COMPUTED_VALUE"""),0.1749999999999999)</f>
        <v>0.175</v>
      </c>
      <c r="G149" s="94" t="str">
        <f>IFERROR(__xludf.DUMMYFUNCTION("""COMPUTED_VALUE"""),"가격 비교하기")</f>
        <v>가격 비교하기</v>
      </c>
    </row>
    <row r="150" ht="51.75" customHeight="1">
      <c r="A150" s="95">
        <v>148.0</v>
      </c>
      <c r="B150" s="96" t="str">
        <f>IFERROR(__xludf.DUMMYFUNCTION("""COMPUTED_VALUE"""),"")</f>
        <v/>
      </c>
      <c r="C150" s="97" t="str">
        <f>IFERROR(__xludf.DUMMYFUNCTION("""COMPUTED_VALUE"""),"Maison Margiela")</f>
        <v>Maison Margiela</v>
      </c>
      <c r="D150" s="97" t="str">
        <f>IFERROR(__xludf.DUMMYFUNCTION("""COMPUTED_VALUE"""),"S56WG0081P 4348H0157")</f>
        <v>S56WG0081P 4348H0157</v>
      </c>
      <c r="E150" s="98">
        <f>IFERROR(__xludf.DUMMYFUNCTION("""COMPUTED_VALUE"""),1782000.0000000002)</f>
        <v>1782000</v>
      </c>
      <c r="F150" s="99">
        <f>IFERROR(__xludf.DUMMYFUNCTION("""COMPUTED_VALUE"""),0.1749999999999999)</f>
        <v>0.175</v>
      </c>
      <c r="G150" s="100" t="str">
        <f>IFERROR(__xludf.DUMMYFUNCTION("""COMPUTED_VALUE"""),"가격 비교하기")</f>
        <v>가격 비교하기</v>
      </c>
    </row>
    <row r="151" ht="51.75" customHeight="1">
      <c r="A151" s="89">
        <v>149.0</v>
      </c>
      <c r="B151" s="90"/>
      <c r="C151" s="91"/>
      <c r="D151" s="91"/>
      <c r="E151" s="90"/>
      <c r="F151" s="90"/>
      <c r="G151" s="90"/>
    </row>
    <row r="152" ht="51.75" customHeight="1">
      <c r="A152" s="95">
        <v>150.0</v>
      </c>
      <c r="B152" s="96"/>
      <c r="C152" s="97"/>
      <c r="D152" s="97"/>
      <c r="E152" s="96"/>
      <c r="F152" s="96"/>
      <c r="G152" s="96"/>
    </row>
    <row r="153" ht="51.75" customHeight="1">
      <c r="A153" s="89">
        <v>151.0</v>
      </c>
      <c r="B153" s="90"/>
      <c r="C153" s="91"/>
      <c r="D153" s="91"/>
      <c r="E153" s="90"/>
      <c r="F153" s="90"/>
      <c r="G153" s="90"/>
    </row>
    <row r="154" ht="51.75" customHeight="1">
      <c r="A154" s="95">
        <v>152.0</v>
      </c>
      <c r="B154" s="96"/>
      <c r="C154" s="97"/>
      <c r="D154" s="97"/>
      <c r="E154" s="96"/>
      <c r="F154" s="96"/>
      <c r="G154" s="96"/>
    </row>
    <row r="155" ht="51.75" customHeight="1">
      <c r="A155" s="89">
        <v>153.0</v>
      </c>
      <c r="B155" s="90"/>
      <c r="C155" s="91"/>
      <c r="D155" s="91"/>
      <c r="E155" s="90"/>
      <c r="F155" s="90"/>
      <c r="G155" s="90"/>
    </row>
    <row r="156" ht="51.75" customHeight="1">
      <c r="A156" s="95">
        <v>154.0</v>
      </c>
      <c r="B156" s="96"/>
      <c r="C156" s="97"/>
      <c r="D156" s="97"/>
      <c r="E156" s="96"/>
      <c r="F156" s="96"/>
      <c r="G156" s="96"/>
    </row>
    <row r="157" ht="51.75" customHeight="1">
      <c r="A157" s="89">
        <v>155.0</v>
      </c>
      <c r="B157" s="90"/>
      <c r="C157" s="91"/>
      <c r="D157" s="91"/>
      <c r="E157" s="90"/>
      <c r="F157" s="90"/>
      <c r="G157" s="90"/>
    </row>
    <row r="158" ht="51.75" customHeight="1">
      <c r="A158" s="95">
        <v>156.0</v>
      </c>
      <c r="B158" s="96"/>
      <c r="C158" s="97"/>
      <c r="D158" s="97"/>
      <c r="E158" s="96"/>
      <c r="F158" s="96"/>
      <c r="G158" s="96"/>
    </row>
    <row r="159" ht="51.75" customHeight="1">
      <c r="A159" s="89">
        <v>157.0</v>
      </c>
      <c r="B159" s="90"/>
      <c r="C159" s="91"/>
      <c r="D159" s="91"/>
      <c r="E159" s="90"/>
      <c r="F159" s="90"/>
      <c r="G159" s="90"/>
    </row>
    <row r="160" ht="51.75" customHeight="1">
      <c r="A160" s="95">
        <v>158.0</v>
      </c>
      <c r="B160" s="96"/>
      <c r="C160" s="97"/>
      <c r="D160" s="97"/>
      <c r="E160" s="96"/>
      <c r="F160" s="96"/>
      <c r="G160" s="96"/>
    </row>
    <row r="161" ht="51.75" customHeight="1">
      <c r="A161" s="89">
        <v>159.0</v>
      </c>
      <c r="B161" s="90"/>
      <c r="C161" s="91"/>
      <c r="D161" s="91"/>
      <c r="E161" s="90"/>
      <c r="F161" s="90"/>
      <c r="G161" s="90"/>
    </row>
    <row r="162" ht="51.75" customHeight="1">
      <c r="A162" s="95">
        <v>160.0</v>
      </c>
      <c r="B162" s="96"/>
      <c r="C162" s="97"/>
      <c r="D162" s="97"/>
      <c r="E162" s="96"/>
      <c r="F162" s="96"/>
      <c r="G162" s="96"/>
    </row>
    <row r="163" ht="51.75" customHeight="1">
      <c r="A163" s="89">
        <v>161.0</v>
      </c>
      <c r="B163" s="90"/>
      <c r="C163" s="91"/>
      <c r="D163" s="91"/>
      <c r="E163" s="90"/>
      <c r="F163" s="90"/>
      <c r="G163" s="90"/>
    </row>
    <row r="164" ht="51.75" customHeight="1">
      <c r="A164" s="95">
        <v>162.0</v>
      </c>
      <c r="B164" s="96"/>
      <c r="C164" s="97"/>
      <c r="D164" s="97"/>
      <c r="E164" s="96"/>
      <c r="F164" s="96"/>
      <c r="G164" s="96"/>
    </row>
    <row r="165" ht="51.75" customHeight="1">
      <c r="A165" s="89">
        <v>163.0</v>
      </c>
      <c r="B165" s="90"/>
      <c r="C165" s="91"/>
      <c r="D165" s="91"/>
      <c r="E165" s="90"/>
      <c r="F165" s="90"/>
      <c r="G165" s="90"/>
    </row>
    <row r="166" ht="51.75" customHeight="1">
      <c r="A166" s="95">
        <v>164.0</v>
      </c>
      <c r="B166" s="96"/>
      <c r="C166" s="97"/>
      <c r="D166" s="97"/>
      <c r="E166" s="96"/>
      <c r="F166" s="96"/>
      <c r="G166" s="96"/>
    </row>
    <row r="167" ht="51.75" customHeight="1">
      <c r="A167" s="89">
        <v>165.0</v>
      </c>
      <c r="B167" s="90"/>
      <c r="C167" s="91"/>
      <c r="D167" s="91"/>
      <c r="E167" s="90"/>
      <c r="F167" s="90"/>
      <c r="G167" s="90"/>
    </row>
    <row r="168" ht="51.75" customHeight="1">
      <c r="A168" s="95">
        <v>166.0</v>
      </c>
      <c r="B168" s="96"/>
      <c r="C168" s="97"/>
      <c r="D168" s="97"/>
      <c r="E168" s="96"/>
      <c r="F168" s="96"/>
      <c r="G168" s="96"/>
    </row>
    <row r="169" ht="51.75" customHeight="1">
      <c r="A169" s="89">
        <v>167.0</v>
      </c>
      <c r="B169" s="90"/>
      <c r="C169" s="91"/>
      <c r="D169" s="91"/>
      <c r="E169" s="90"/>
      <c r="F169" s="90"/>
      <c r="G169" s="90"/>
    </row>
    <row r="170" ht="51.75" customHeight="1">
      <c r="A170" s="95">
        <v>168.0</v>
      </c>
      <c r="B170" s="96"/>
      <c r="C170" s="97"/>
      <c r="D170" s="97"/>
      <c r="E170" s="96"/>
      <c r="F170" s="96"/>
      <c r="G170" s="96"/>
    </row>
    <row r="171" ht="51.75" customHeight="1">
      <c r="A171" s="89">
        <v>169.0</v>
      </c>
      <c r="B171" s="90"/>
      <c r="C171" s="91"/>
      <c r="D171" s="91"/>
      <c r="E171" s="90"/>
      <c r="F171" s="90"/>
      <c r="G171" s="90"/>
    </row>
    <row r="172" ht="51.75" customHeight="1">
      <c r="A172" s="95">
        <v>170.0</v>
      </c>
      <c r="B172" s="96"/>
      <c r="C172" s="97"/>
      <c r="D172" s="97"/>
      <c r="E172" s="96"/>
      <c r="F172" s="96"/>
      <c r="G172" s="96"/>
    </row>
    <row r="173" ht="51.75" customHeight="1">
      <c r="A173" s="101"/>
      <c r="B173" s="90"/>
      <c r="C173" s="91"/>
      <c r="D173" s="91"/>
      <c r="E173" s="90"/>
      <c r="F173" s="90"/>
      <c r="G173" s="90"/>
    </row>
    <row r="174" ht="51.75" customHeight="1">
      <c r="A174" s="102"/>
      <c r="B174" s="96"/>
      <c r="C174" s="97"/>
      <c r="D174" s="97"/>
      <c r="E174" s="96"/>
      <c r="F174" s="96"/>
      <c r="G174" s="96"/>
    </row>
    <row r="175" ht="51.75" customHeight="1">
      <c r="A175" s="101"/>
      <c r="B175" s="90"/>
      <c r="C175" s="91"/>
      <c r="D175" s="91"/>
      <c r="E175" s="90"/>
      <c r="F175" s="90"/>
      <c r="G175" s="90"/>
    </row>
    <row r="176" ht="51.75" customHeight="1">
      <c r="A176" s="102"/>
      <c r="B176" s="96"/>
      <c r="C176" s="97"/>
      <c r="D176" s="97"/>
      <c r="E176" s="96"/>
      <c r="F176" s="96"/>
      <c r="G176" s="96"/>
    </row>
    <row r="177" ht="51.75" customHeight="1">
      <c r="A177" s="101"/>
      <c r="B177" s="90"/>
      <c r="C177" s="91"/>
      <c r="D177" s="91"/>
      <c r="E177" s="90"/>
      <c r="F177" s="90"/>
      <c r="G177" s="90"/>
    </row>
    <row r="178" ht="51.75" customHeight="1">
      <c r="A178" s="102"/>
      <c r="B178" s="96"/>
      <c r="C178" s="97"/>
      <c r="D178" s="97"/>
      <c r="E178" s="96"/>
      <c r="F178" s="96"/>
      <c r="G178" s="96"/>
    </row>
    <row r="179" ht="51.75" customHeight="1">
      <c r="A179" s="101"/>
      <c r="B179" s="90"/>
      <c r="C179" s="91"/>
      <c r="D179" s="91"/>
      <c r="E179" s="90"/>
      <c r="F179" s="90"/>
      <c r="G179" s="90"/>
    </row>
    <row r="180" ht="51.75" customHeight="1">
      <c r="A180" s="102"/>
      <c r="B180" s="96"/>
      <c r="C180" s="97"/>
      <c r="D180" s="97"/>
      <c r="E180" s="96"/>
      <c r="F180" s="96"/>
      <c r="G180" s="96"/>
    </row>
    <row r="181" ht="51.75" customHeight="1">
      <c r="A181" s="101"/>
      <c r="B181" s="90"/>
      <c r="C181" s="91"/>
      <c r="D181" s="91"/>
      <c r="E181" s="90"/>
      <c r="F181" s="90"/>
      <c r="G181" s="90"/>
    </row>
    <row r="182" ht="51.75" customHeight="1">
      <c r="A182" s="102"/>
      <c r="B182" s="96"/>
      <c r="C182" s="97"/>
      <c r="D182" s="97"/>
      <c r="E182" s="96"/>
      <c r="F182" s="96"/>
      <c r="G182" s="96"/>
    </row>
    <row r="183" ht="51.75" customHeight="1">
      <c r="A183" s="101"/>
      <c r="B183" s="90"/>
      <c r="C183" s="91"/>
      <c r="D183" s="91"/>
      <c r="E183" s="90"/>
      <c r="F183" s="90"/>
      <c r="G183" s="90"/>
    </row>
    <row r="184" ht="51.75" customHeight="1">
      <c r="A184" s="102"/>
      <c r="B184" s="96"/>
      <c r="C184" s="97"/>
      <c r="D184" s="97"/>
      <c r="E184" s="96"/>
      <c r="F184" s="96"/>
      <c r="G184" s="96"/>
    </row>
    <row r="185" ht="51.75" customHeight="1">
      <c r="A185" s="101"/>
      <c r="B185" s="90"/>
      <c r="C185" s="91"/>
      <c r="D185" s="91"/>
      <c r="E185" s="90"/>
      <c r="F185" s="90"/>
      <c r="G185" s="90"/>
    </row>
    <row r="186" ht="51.75" customHeight="1">
      <c r="A186" s="102"/>
      <c r="B186" s="96"/>
      <c r="C186" s="97"/>
      <c r="D186" s="97"/>
      <c r="E186" s="96"/>
      <c r="F186" s="96"/>
      <c r="G186" s="96"/>
    </row>
    <row r="187" ht="51.75" customHeight="1">
      <c r="A187" s="101"/>
      <c r="B187" s="90"/>
      <c r="C187" s="91"/>
      <c r="D187" s="91"/>
      <c r="E187" s="90"/>
      <c r="F187" s="90"/>
      <c r="G187" s="90"/>
    </row>
    <row r="188" ht="51.75" customHeight="1">
      <c r="A188" s="102"/>
      <c r="B188" s="96"/>
      <c r="C188" s="97"/>
      <c r="D188" s="97"/>
      <c r="E188" s="96"/>
      <c r="F188" s="96"/>
      <c r="G188" s="96"/>
    </row>
    <row r="189" ht="51.75" customHeight="1">
      <c r="A189" s="101"/>
      <c r="B189" s="90"/>
      <c r="C189" s="91"/>
      <c r="D189" s="91"/>
      <c r="E189" s="90"/>
      <c r="F189" s="90"/>
      <c r="G189" s="90"/>
    </row>
    <row r="190" ht="51.75" customHeight="1">
      <c r="A190" s="102"/>
      <c r="B190" s="96"/>
      <c r="C190" s="97"/>
      <c r="D190" s="97"/>
      <c r="E190" s="96"/>
      <c r="F190" s="96"/>
      <c r="G190" s="96"/>
    </row>
    <row r="191" ht="51.75" customHeight="1">
      <c r="A191" s="101"/>
      <c r="B191" s="90"/>
      <c r="C191" s="91"/>
      <c r="D191" s="91"/>
      <c r="E191" s="90"/>
      <c r="F191" s="90"/>
      <c r="G191" s="90"/>
    </row>
    <row r="192" ht="51.75" customHeight="1">
      <c r="A192" s="102"/>
      <c r="B192" s="96"/>
      <c r="C192" s="97"/>
      <c r="D192" s="97"/>
      <c r="E192" s="96"/>
      <c r="F192" s="96"/>
      <c r="G192" s="96"/>
    </row>
    <row r="193" ht="51.75" customHeight="1">
      <c r="A193" s="101"/>
      <c r="B193" s="90"/>
      <c r="C193" s="91"/>
      <c r="D193" s="91"/>
      <c r="E193" s="90"/>
      <c r="F193" s="90"/>
      <c r="G193" s="90"/>
    </row>
    <row r="194" ht="51.75" customHeight="1">
      <c r="A194" s="102"/>
      <c r="B194" s="96"/>
      <c r="C194" s="97"/>
      <c r="D194" s="97"/>
      <c r="E194" s="96"/>
      <c r="F194" s="96"/>
      <c r="G194" s="96"/>
    </row>
    <row r="195" ht="51.75" customHeight="1">
      <c r="A195" s="101"/>
      <c r="B195" s="90"/>
      <c r="C195" s="91"/>
      <c r="D195" s="91"/>
      <c r="E195" s="90"/>
      <c r="F195" s="90"/>
      <c r="G195" s="90"/>
    </row>
    <row r="196" ht="51.75" customHeight="1">
      <c r="A196" s="102"/>
      <c r="B196" s="96"/>
      <c r="C196" s="97"/>
      <c r="D196" s="97"/>
      <c r="E196" s="96"/>
      <c r="F196" s="96"/>
      <c r="G196" s="96"/>
    </row>
    <row r="197" ht="51.75" customHeight="1">
      <c r="A197" s="101"/>
      <c r="B197" s="90"/>
      <c r="C197" s="91"/>
      <c r="D197" s="91"/>
      <c r="E197" s="90"/>
      <c r="F197" s="90"/>
      <c r="G197" s="90"/>
    </row>
    <row r="198" ht="51.75" customHeight="1">
      <c r="A198" s="102"/>
      <c r="B198" s="96"/>
      <c r="C198" s="97"/>
      <c r="D198" s="97"/>
      <c r="E198" s="96"/>
      <c r="F198" s="96"/>
      <c r="G198" s="96"/>
    </row>
    <row r="199" ht="51.75" customHeight="1">
      <c r="A199" s="101"/>
      <c r="B199" s="90"/>
      <c r="C199" s="91"/>
      <c r="D199" s="91"/>
      <c r="E199" s="90"/>
      <c r="F199" s="90"/>
      <c r="G199" s="90"/>
    </row>
    <row r="200" ht="51.75" customHeight="1">
      <c r="A200" s="102"/>
      <c r="B200" s="96"/>
      <c r="C200" s="97"/>
      <c r="D200" s="97"/>
      <c r="E200" s="96"/>
      <c r="F200" s="96"/>
      <c r="G200" s="96"/>
    </row>
    <row r="201" ht="51.75" customHeight="1">
      <c r="A201" s="101"/>
      <c r="B201" s="90"/>
      <c r="C201" s="91"/>
      <c r="D201" s="91"/>
      <c r="E201" s="90"/>
      <c r="F201" s="90"/>
      <c r="G201" s="90"/>
    </row>
    <row r="202" ht="51.75" customHeight="1">
      <c r="A202" s="102"/>
      <c r="B202" s="96"/>
      <c r="C202" s="97"/>
      <c r="D202" s="97"/>
      <c r="E202" s="96"/>
      <c r="F202" s="96"/>
      <c r="G202" s="96"/>
    </row>
    <row r="203" ht="51.75" customHeight="1">
      <c r="A203" s="101"/>
      <c r="B203" s="90"/>
      <c r="C203" s="91"/>
      <c r="D203" s="91"/>
      <c r="E203" s="90"/>
      <c r="F203" s="90"/>
      <c r="G203" s="90"/>
    </row>
    <row r="204" ht="51.75" customHeight="1">
      <c r="A204" s="102"/>
      <c r="B204" s="96"/>
      <c r="C204" s="97"/>
      <c r="D204" s="97"/>
      <c r="E204" s="96"/>
      <c r="F204" s="96"/>
      <c r="G204" s="96"/>
    </row>
    <row r="205" ht="51.75" customHeight="1">
      <c r="A205" s="101"/>
      <c r="B205" s="90"/>
      <c r="C205" s="91"/>
      <c r="D205" s="91"/>
      <c r="E205" s="90"/>
      <c r="F205" s="90"/>
      <c r="G205" s="90"/>
    </row>
    <row r="206" ht="51.75" customHeight="1">
      <c r="A206" s="102"/>
      <c r="B206" s="96"/>
      <c r="C206" s="97"/>
      <c r="D206" s="97"/>
      <c r="E206" s="96"/>
      <c r="F206" s="96"/>
      <c r="G206" s="96"/>
    </row>
    <row r="207" ht="51.75" customHeight="1">
      <c r="A207" s="101"/>
      <c r="B207" s="90"/>
      <c r="C207" s="91"/>
      <c r="D207" s="91"/>
      <c r="E207" s="90"/>
      <c r="F207" s="90"/>
      <c r="G207" s="90"/>
    </row>
    <row r="208" ht="51.75" customHeight="1">
      <c r="A208" s="102"/>
      <c r="B208" s="96"/>
      <c r="C208" s="97"/>
      <c r="D208" s="97"/>
      <c r="E208" s="96"/>
      <c r="F208" s="96"/>
      <c r="G208" s="96"/>
    </row>
    <row r="209" ht="51.75" customHeight="1">
      <c r="A209" s="101"/>
      <c r="B209" s="90"/>
      <c r="C209" s="91"/>
      <c r="D209" s="91"/>
      <c r="E209" s="90"/>
      <c r="F209" s="90"/>
      <c r="G209" s="90"/>
    </row>
    <row r="210" ht="51.75" customHeight="1">
      <c r="A210" s="102"/>
      <c r="B210" s="96"/>
      <c r="C210" s="97"/>
      <c r="D210" s="97"/>
      <c r="E210" s="96"/>
      <c r="F210" s="96"/>
      <c r="G210" s="96"/>
    </row>
    <row r="211" ht="51.75" customHeight="1">
      <c r="A211" s="101"/>
      <c r="B211" s="90"/>
      <c r="C211" s="91"/>
      <c r="D211" s="91"/>
      <c r="E211" s="90"/>
      <c r="F211" s="90"/>
      <c r="G211" s="90"/>
    </row>
    <row r="212" ht="51.75" customHeight="1">
      <c r="A212" s="102"/>
      <c r="B212" s="96"/>
      <c r="C212" s="97"/>
      <c r="D212" s="97"/>
      <c r="E212" s="96"/>
      <c r="F212" s="96"/>
      <c r="G212" s="96"/>
    </row>
    <row r="213" ht="51.75" customHeight="1">
      <c r="A213" s="101"/>
      <c r="B213" s="90"/>
      <c r="C213" s="91"/>
      <c r="D213" s="91"/>
      <c r="E213" s="90"/>
      <c r="F213" s="90"/>
      <c r="G213" s="90"/>
    </row>
    <row r="214" ht="51.75" customHeight="1">
      <c r="A214" s="102"/>
      <c r="B214" s="96"/>
      <c r="C214" s="97"/>
      <c r="D214" s="97"/>
      <c r="E214" s="96"/>
      <c r="F214" s="96"/>
      <c r="G214" s="96"/>
    </row>
    <row r="215" ht="51.75" customHeight="1">
      <c r="A215" s="101"/>
      <c r="B215" s="90"/>
      <c r="C215" s="91"/>
      <c r="D215" s="91"/>
      <c r="E215" s="90"/>
      <c r="F215" s="90"/>
      <c r="G215" s="90"/>
    </row>
    <row r="216" ht="51.75" customHeight="1">
      <c r="A216" s="102"/>
      <c r="B216" s="96"/>
      <c r="C216" s="97"/>
      <c r="D216" s="97"/>
      <c r="E216" s="96"/>
      <c r="F216" s="96"/>
      <c r="G216" s="96"/>
    </row>
    <row r="217" ht="51.75" customHeight="1">
      <c r="A217" s="101"/>
      <c r="B217" s="90"/>
      <c r="C217" s="91"/>
      <c r="D217" s="91"/>
      <c r="E217" s="90"/>
      <c r="F217" s="90"/>
      <c r="G217" s="90"/>
    </row>
    <row r="218" ht="51.75" customHeight="1">
      <c r="A218" s="102"/>
      <c r="B218" s="96"/>
      <c r="C218" s="97"/>
      <c r="D218" s="97"/>
      <c r="E218" s="96"/>
      <c r="F218" s="96"/>
      <c r="G218" s="96"/>
    </row>
    <row r="219" ht="51.75" customHeight="1">
      <c r="A219" s="101"/>
      <c r="B219" s="90"/>
      <c r="C219" s="91"/>
      <c r="D219" s="91"/>
      <c r="E219" s="90"/>
      <c r="F219" s="90"/>
      <c r="G219" s="90"/>
    </row>
    <row r="220" ht="51.75" customHeight="1">
      <c r="A220" s="102"/>
      <c r="B220" s="96"/>
      <c r="C220" s="97"/>
      <c r="D220" s="97"/>
      <c r="E220" s="96"/>
      <c r="F220" s="96"/>
      <c r="G220" s="96"/>
    </row>
    <row r="221" ht="51.75" customHeight="1">
      <c r="A221" s="101"/>
      <c r="B221" s="90"/>
      <c r="C221" s="91"/>
      <c r="D221" s="91"/>
      <c r="E221" s="90"/>
      <c r="F221" s="90"/>
      <c r="G221" s="90"/>
    </row>
    <row r="222" ht="51.75" customHeight="1">
      <c r="A222" s="102"/>
      <c r="B222" s="96"/>
      <c r="C222" s="97"/>
      <c r="D222" s="97"/>
      <c r="E222" s="96"/>
      <c r="F222" s="96"/>
      <c r="G222" s="96"/>
    </row>
    <row r="223" ht="51.75" customHeight="1">
      <c r="A223" s="101"/>
      <c r="B223" s="90"/>
      <c r="C223" s="91"/>
      <c r="D223" s="91"/>
      <c r="E223" s="90"/>
      <c r="F223" s="90"/>
      <c r="G223" s="90"/>
    </row>
    <row r="224" ht="51.75" customHeight="1">
      <c r="A224" s="102"/>
      <c r="B224" s="96"/>
      <c r="C224" s="97"/>
      <c r="D224" s="97"/>
      <c r="E224" s="96"/>
      <c r="F224" s="96"/>
      <c r="G224" s="96"/>
    </row>
    <row r="225" ht="51.75" customHeight="1">
      <c r="A225" s="101"/>
      <c r="B225" s="90"/>
      <c r="C225" s="91"/>
      <c r="D225" s="91"/>
      <c r="E225" s="90"/>
      <c r="F225" s="90"/>
      <c r="G225" s="90"/>
    </row>
    <row r="226" ht="51.75" customHeight="1">
      <c r="A226" s="102"/>
      <c r="B226" s="96"/>
      <c r="C226" s="97"/>
      <c r="D226" s="97"/>
      <c r="E226" s="96"/>
      <c r="F226" s="96"/>
      <c r="G226" s="96"/>
    </row>
    <row r="227" ht="51.75" customHeight="1">
      <c r="A227" s="101"/>
      <c r="B227" s="90"/>
      <c r="C227" s="91"/>
      <c r="D227" s="91"/>
      <c r="E227" s="90"/>
      <c r="F227" s="90"/>
      <c r="G227" s="90"/>
    </row>
    <row r="228" ht="51.75" customHeight="1">
      <c r="A228" s="102"/>
      <c r="B228" s="96"/>
      <c r="C228" s="97"/>
      <c r="D228" s="97"/>
      <c r="E228" s="96"/>
      <c r="F228" s="96"/>
      <c r="G228" s="96"/>
    </row>
    <row r="229" ht="51.75" customHeight="1">
      <c r="A229" s="101"/>
      <c r="B229" s="90"/>
      <c r="C229" s="91"/>
      <c r="D229" s="91"/>
      <c r="E229" s="90"/>
      <c r="F229" s="90"/>
      <c r="G229" s="90"/>
    </row>
    <row r="230" ht="51.75" customHeight="1">
      <c r="A230" s="102"/>
      <c r="B230" s="96"/>
      <c r="C230" s="97"/>
      <c r="D230" s="97"/>
      <c r="E230" s="96"/>
      <c r="F230" s="96"/>
      <c r="G230" s="96"/>
    </row>
    <row r="231" ht="51.75" customHeight="1">
      <c r="A231" s="101"/>
      <c r="B231" s="90"/>
      <c r="C231" s="91"/>
      <c r="D231" s="91"/>
      <c r="E231" s="90"/>
      <c r="F231" s="90"/>
      <c r="G231" s="90"/>
    </row>
    <row r="232" ht="51.75" customHeight="1">
      <c r="A232" s="102"/>
      <c r="B232" s="96"/>
      <c r="C232" s="97"/>
      <c r="D232" s="97"/>
      <c r="E232" s="96"/>
      <c r="F232" s="96"/>
      <c r="G232" s="96"/>
    </row>
    <row r="233" ht="51.75" customHeight="1">
      <c r="A233" s="101"/>
      <c r="B233" s="90"/>
      <c r="C233" s="91"/>
      <c r="D233" s="91"/>
      <c r="E233" s="90"/>
      <c r="F233" s="90"/>
      <c r="G233" s="90"/>
    </row>
    <row r="234" ht="51.75" customHeight="1">
      <c r="A234" s="102"/>
      <c r="B234" s="96"/>
      <c r="C234" s="97"/>
      <c r="D234" s="97"/>
      <c r="E234" s="96"/>
      <c r="F234" s="96"/>
      <c r="G234" s="96"/>
    </row>
    <row r="235" ht="51.75" customHeight="1">
      <c r="A235" s="101"/>
      <c r="B235" s="90"/>
      <c r="C235" s="91"/>
      <c r="D235" s="91"/>
      <c r="E235" s="90"/>
      <c r="F235" s="90"/>
      <c r="G235" s="90"/>
    </row>
    <row r="236" ht="51.75" customHeight="1">
      <c r="A236" s="102"/>
      <c r="B236" s="96"/>
      <c r="C236" s="97"/>
      <c r="D236" s="97"/>
      <c r="E236" s="96"/>
      <c r="F236" s="96"/>
      <c r="G236" s="96"/>
    </row>
    <row r="237" ht="51.75" customHeight="1">
      <c r="A237" s="101"/>
      <c r="B237" s="90"/>
      <c r="C237" s="91"/>
      <c r="D237" s="91"/>
      <c r="E237" s="90"/>
      <c r="F237" s="90"/>
      <c r="G237" s="90"/>
    </row>
    <row r="238" ht="51.75" customHeight="1">
      <c r="A238" s="102"/>
      <c r="B238" s="96"/>
      <c r="C238" s="97"/>
      <c r="D238" s="97"/>
      <c r="E238" s="96"/>
      <c r="F238" s="96"/>
      <c r="G238" s="96"/>
    </row>
    <row r="239" ht="51.75" customHeight="1">
      <c r="A239" s="101"/>
      <c r="B239" s="90"/>
      <c r="C239" s="91"/>
      <c r="D239" s="91"/>
      <c r="E239" s="90"/>
      <c r="F239" s="90"/>
      <c r="G239" s="90"/>
    </row>
    <row r="240" ht="51.75" customHeight="1">
      <c r="A240" s="102"/>
      <c r="B240" s="96"/>
      <c r="C240" s="97"/>
      <c r="D240" s="97"/>
      <c r="E240" s="96"/>
      <c r="F240" s="96"/>
      <c r="G240" s="96"/>
    </row>
    <row r="241" ht="51.75" customHeight="1">
      <c r="A241" s="101"/>
      <c r="B241" s="90"/>
      <c r="C241" s="91"/>
      <c r="D241" s="91"/>
      <c r="E241" s="90"/>
      <c r="F241" s="90"/>
      <c r="G241" s="90"/>
    </row>
    <row r="242" ht="51.75" customHeight="1">
      <c r="A242" s="102"/>
      <c r="B242" s="96"/>
      <c r="C242" s="97"/>
      <c r="D242" s="97"/>
      <c r="E242" s="96"/>
      <c r="F242" s="96"/>
      <c r="G242" s="96"/>
    </row>
    <row r="243" ht="51.75" customHeight="1">
      <c r="A243" s="101"/>
      <c r="B243" s="90"/>
      <c r="C243" s="91"/>
      <c r="D243" s="91"/>
      <c r="E243" s="90"/>
      <c r="F243" s="90"/>
      <c r="G243" s="90"/>
    </row>
    <row r="244" ht="51.75" customHeight="1">
      <c r="A244" s="102"/>
      <c r="B244" s="96"/>
      <c r="C244" s="97"/>
      <c r="D244" s="97"/>
      <c r="E244" s="96"/>
      <c r="F244" s="96"/>
      <c r="G244" s="96"/>
    </row>
    <row r="245" ht="51.75" customHeight="1">
      <c r="A245" s="101"/>
      <c r="B245" s="90"/>
      <c r="C245" s="91"/>
      <c r="D245" s="91"/>
      <c r="E245" s="90"/>
      <c r="F245" s="90"/>
      <c r="G245" s="90"/>
    </row>
    <row r="246" ht="51.75" customHeight="1">
      <c r="A246" s="102"/>
      <c r="B246" s="96"/>
      <c r="C246" s="97"/>
      <c r="D246" s="97"/>
      <c r="E246" s="96"/>
      <c r="F246" s="96"/>
      <c r="G246" s="96"/>
    </row>
    <row r="247" ht="51.75" customHeight="1">
      <c r="A247" s="101"/>
      <c r="B247" s="90"/>
      <c r="C247" s="91"/>
      <c r="D247" s="91"/>
      <c r="E247" s="90"/>
      <c r="F247" s="90"/>
      <c r="G247" s="90"/>
    </row>
    <row r="248" ht="51.75" customHeight="1">
      <c r="A248" s="102"/>
      <c r="B248" s="96"/>
      <c r="C248" s="97"/>
      <c r="D248" s="97"/>
      <c r="E248" s="96"/>
      <c r="F248" s="96"/>
      <c r="G248" s="96"/>
    </row>
    <row r="249" ht="51.75" customHeight="1">
      <c r="A249" s="101"/>
      <c r="B249" s="90"/>
      <c r="C249" s="91"/>
      <c r="D249" s="91"/>
      <c r="E249" s="90"/>
      <c r="F249" s="90"/>
      <c r="G249" s="90"/>
    </row>
    <row r="250" ht="51.75" customHeight="1">
      <c r="A250" s="102"/>
      <c r="B250" s="96"/>
      <c r="C250" s="97"/>
      <c r="D250" s="97"/>
      <c r="E250" s="96"/>
      <c r="F250" s="96"/>
      <c r="G250" s="96"/>
    </row>
    <row r="251" ht="51.75" customHeight="1">
      <c r="A251" s="101"/>
      <c r="B251" s="90"/>
      <c r="C251" s="91"/>
      <c r="D251" s="91"/>
      <c r="E251" s="90"/>
      <c r="F251" s="90"/>
      <c r="G251" s="90"/>
    </row>
    <row r="252" ht="51.75" customHeight="1">
      <c r="A252" s="102"/>
      <c r="B252" s="96"/>
      <c r="C252" s="97"/>
      <c r="D252" s="97"/>
      <c r="E252" s="96"/>
      <c r="F252" s="96"/>
      <c r="G252" s="96"/>
    </row>
    <row r="253" ht="51.75" customHeight="1">
      <c r="A253" s="101"/>
      <c r="B253" s="90"/>
      <c r="C253" s="91"/>
      <c r="D253" s="91"/>
      <c r="E253" s="90"/>
      <c r="F253" s="90"/>
      <c r="G253" s="90"/>
    </row>
    <row r="254" ht="51.75" customHeight="1">
      <c r="A254" s="102"/>
      <c r="B254" s="96"/>
      <c r="C254" s="97"/>
      <c r="D254" s="97"/>
      <c r="E254" s="96"/>
      <c r="F254" s="96"/>
      <c r="G254" s="96"/>
    </row>
    <row r="255" ht="51.75" customHeight="1">
      <c r="A255" s="101"/>
      <c r="B255" s="90"/>
      <c r="C255" s="91"/>
      <c r="D255" s="91"/>
      <c r="E255" s="90"/>
      <c r="F255" s="90"/>
      <c r="G255" s="90"/>
    </row>
    <row r="256" ht="51.75" customHeight="1">
      <c r="A256" s="102"/>
      <c r="B256" s="96"/>
      <c r="C256" s="97"/>
      <c r="D256" s="97"/>
      <c r="E256" s="96"/>
      <c r="F256" s="96"/>
      <c r="G256" s="96"/>
    </row>
    <row r="257" ht="51.75" customHeight="1">
      <c r="A257" s="101"/>
      <c r="B257" s="90"/>
      <c r="C257" s="91"/>
      <c r="D257" s="91"/>
      <c r="E257" s="90"/>
      <c r="F257" s="90"/>
      <c r="G257" s="90"/>
    </row>
    <row r="258" ht="51.75" customHeight="1">
      <c r="A258" s="102"/>
      <c r="B258" s="96"/>
      <c r="C258" s="97"/>
      <c r="D258" s="97"/>
      <c r="E258" s="96"/>
      <c r="F258" s="96"/>
      <c r="G258" s="96"/>
    </row>
    <row r="259" ht="51.75" customHeight="1">
      <c r="A259" s="101"/>
      <c r="B259" s="90"/>
      <c r="C259" s="91"/>
      <c r="D259" s="91"/>
      <c r="E259" s="90"/>
      <c r="F259" s="90"/>
      <c r="G259" s="90"/>
    </row>
    <row r="260" ht="51.75" customHeight="1">
      <c r="A260" s="102"/>
      <c r="B260" s="96"/>
      <c r="C260" s="97"/>
      <c r="D260" s="97"/>
      <c r="E260" s="96"/>
      <c r="F260" s="96"/>
      <c r="G260" s="96"/>
    </row>
    <row r="261" ht="51.75" customHeight="1">
      <c r="A261" s="101"/>
      <c r="B261" s="90"/>
      <c r="C261" s="91"/>
      <c r="D261" s="91"/>
      <c r="E261" s="90"/>
      <c r="F261" s="90"/>
      <c r="G261" s="90"/>
    </row>
    <row r="262" ht="51.75" customHeight="1">
      <c r="A262" s="102"/>
      <c r="B262" s="96"/>
      <c r="C262" s="97"/>
      <c r="D262" s="97"/>
      <c r="E262" s="96"/>
      <c r="F262" s="96"/>
      <c r="G262" s="96"/>
    </row>
    <row r="263" ht="51.75" customHeight="1">
      <c r="A263" s="101"/>
      <c r="B263" s="90"/>
      <c r="C263" s="91"/>
      <c r="D263" s="91"/>
      <c r="E263" s="90"/>
      <c r="F263" s="90"/>
      <c r="G263" s="90"/>
    </row>
    <row r="264" ht="51.75" customHeight="1">
      <c r="A264" s="102"/>
      <c r="B264" s="96"/>
      <c r="C264" s="97"/>
      <c r="D264" s="97"/>
      <c r="E264" s="96"/>
      <c r="F264" s="96"/>
      <c r="G264" s="96"/>
    </row>
    <row r="265" ht="51.75" customHeight="1">
      <c r="A265" s="101"/>
      <c r="B265" s="90"/>
      <c r="C265" s="91"/>
      <c r="D265" s="91"/>
      <c r="E265" s="90"/>
      <c r="F265" s="90"/>
      <c r="G265" s="90"/>
    </row>
    <row r="266" ht="51.75" customHeight="1">
      <c r="A266" s="102"/>
      <c r="B266" s="96"/>
      <c r="C266" s="97"/>
      <c r="D266" s="97"/>
      <c r="E266" s="96"/>
      <c r="F266" s="96"/>
      <c r="G266" s="96"/>
    </row>
    <row r="267" ht="51.75" customHeight="1">
      <c r="A267" s="101"/>
      <c r="B267" s="90"/>
      <c r="C267" s="91"/>
      <c r="D267" s="91"/>
      <c r="E267" s="90"/>
      <c r="F267" s="90"/>
      <c r="G267" s="90"/>
    </row>
    <row r="268" ht="51.75" customHeight="1">
      <c r="A268" s="102"/>
      <c r="B268" s="96"/>
      <c r="C268" s="97"/>
      <c r="D268" s="97"/>
      <c r="E268" s="96"/>
      <c r="F268" s="96"/>
      <c r="G268" s="96"/>
    </row>
    <row r="269" ht="51.75" customHeight="1">
      <c r="A269" s="101"/>
      <c r="B269" s="90"/>
      <c r="C269" s="91"/>
      <c r="D269" s="91"/>
      <c r="E269" s="90"/>
      <c r="F269" s="90"/>
      <c r="G269" s="90"/>
    </row>
    <row r="270" ht="51.75" customHeight="1">
      <c r="A270" s="102"/>
      <c r="B270" s="96"/>
      <c r="C270" s="97"/>
      <c r="D270" s="97"/>
      <c r="E270" s="96"/>
      <c r="F270" s="96"/>
      <c r="G270" s="96"/>
    </row>
    <row r="271" ht="51.75" customHeight="1">
      <c r="A271" s="101"/>
      <c r="B271" s="90"/>
      <c r="C271" s="91"/>
      <c r="D271" s="91"/>
      <c r="E271" s="90"/>
      <c r="F271" s="90"/>
      <c r="G271" s="90"/>
    </row>
    <row r="272" ht="51.75" customHeight="1">
      <c r="A272" s="102"/>
      <c r="B272" s="96"/>
      <c r="C272" s="97"/>
      <c r="D272" s="97"/>
      <c r="E272" s="96"/>
      <c r="F272" s="96"/>
      <c r="G272" s="96"/>
    </row>
    <row r="273" ht="51.75" customHeight="1">
      <c r="A273" s="101"/>
      <c r="B273" s="90"/>
      <c r="C273" s="91"/>
      <c r="D273" s="91"/>
      <c r="E273" s="90"/>
      <c r="F273" s="90"/>
      <c r="G273" s="90"/>
    </row>
    <row r="274" ht="51.75" customHeight="1">
      <c r="A274" s="102"/>
      <c r="B274" s="96"/>
      <c r="C274" s="97"/>
      <c r="D274" s="97"/>
      <c r="E274" s="96"/>
      <c r="F274" s="96"/>
      <c r="G274" s="96"/>
    </row>
    <row r="275" ht="51.75" customHeight="1">
      <c r="A275" s="101"/>
      <c r="B275" s="90"/>
      <c r="C275" s="91"/>
      <c r="D275" s="91"/>
      <c r="E275" s="90"/>
      <c r="F275" s="90"/>
      <c r="G275" s="90"/>
    </row>
    <row r="276" ht="51.75" customHeight="1">
      <c r="A276" s="102"/>
      <c r="B276" s="96"/>
      <c r="C276" s="97"/>
      <c r="D276" s="97"/>
      <c r="E276" s="96"/>
      <c r="F276" s="96"/>
      <c r="G276" s="96"/>
    </row>
    <row r="277" ht="51.75" customHeight="1">
      <c r="A277" s="101"/>
      <c r="B277" s="90"/>
      <c r="C277" s="91"/>
      <c r="D277" s="91"/>
      <c r="E277" s="90"/>
      <c r="F277" s="90"/>
      <c r="G277" s="90"/>
    </row>
    <row r="278" ht="51.75" customHeight="1">
      <c r="A278" s="102"/>
      <c r="B278" s="96"/>
      <c r="C278" s="97"/>
      <c r="D278" s="97"/>
      <c r="E278" s="96"/>
      <c r="F278" s="96"/>
      <c r="G278" s="96"/>
    </row>
    <row r="279" ht="51.75" customHeight="1">
      <c r="A279" s="101"/>
      <c r="B279" s="90"/>
      <c r="C279" s="91"/>
      <c r="D279" s="91"/>
      <c r="E279" s="90"/>
      <c r="F279" s="90"/>
      <c r="G279" s="90"/>
    </row>
    <row r="280" ht="51.75" customHeight="1">
      <c r="A280" s="102"/>
      <c r="B280" s="96"/>
      <c r="C280" s="97"/>
      <c r="D280" s="97"/>
      <c r="E280" s="96"/>
      <c r="F280" s="96"/>
      <c r="G280" s="96"/>
    </row>
    <row r="281" ht="51.75" customHeight="1">
      <c r="A281" s="101"/>
      <c r="B281" s="90"/>
      <c r="C281" s="91"/>
      <c r="D281" s="91"/>
      <c r="E281" s="90"/>
      <c r="F281" s="90"/>
      <c r="G281" s="90"/>
    </row>
    <row r="282" ht="51.75" customHeight="1">
      <c r="A282" s="102"/>
      <c r="B282" s="96"/>
      <c r="C282" s="97"/>
      <c r="D282" s="97"/>
      <c r="E282" s="96"/>
      <c r="F282" s="96"/>
      <c r="G282" s="96"/>
    </row>
    <row r="283" ht="51.75" customHeight="1">
      <c r="A283" s="101"/>
      <c r="B283" s="90"/>
      <c r="C283" s="91"/>
      <c r="D283" s="91"/>
      <c r="E283" s="90"/>
      <c r="F283" s="90"/>
      <c r="G283" s="90"/>
    </row>
    <row r="284" ht="51.75" customHeight="1">
      <c r="A284" s="102"/>
      <c r="B284" s="96"/>
      <c r="C284" s="97"/>
      <c r="D284" s="97"/>
      <c r="E284" s="96"/>
      <c r="F284" s="96"/>
      <c r="G284" s="96"/>
    </row>
    <row r="285" ht="51.75" customHeight="1">
      <c r="A285" s="101"/>
      <c r="B285" s="90"/>
      <c r="C285" s="91"/>
      <c r="D285" s="91"/>
      <c r="E285" s="90"/>
      <c r="F285" s="90"/>
      <c r="G285" s="90"/>
    </row>
    <row r="286" ht="51.75" customHeight="1">
      <c r="A286" s="102"/>
      <c r="B286" s="96"/>
      <c r="C286" s="97"/>
      <c r="D286" s="97"/>
      <c r="E286" s="96"/>
      <c r="F286" s="96"/>
      <c r="G286" s="96"/>
    </row>
    <row r="287" ht="51.75" customHeight="1">
      <c r="A287" s="101"/>
      <c r="B287" s="90"/>
      <c r="C287" s="91"/>
      <c r="D287" s="91"/>
      <c r="E287" s="90"/>
      <c r="F287" s="90"/>
      <c r="G287" s="90"/>
    </row>
    <row r="288" ht="51.75" customHeight="1">
      <c r="A288" s="102"/>
      <c r="B288" s="96"/>
      <c r="C288" s="97"/>
      <c r="D288" s="97"/>
      <c r="E288" s="96"/>
      <c r="F288" s="96"/>
      <c r="G288" s="96"/>
    </row>
    <row r="289" ht="51.75" customHeight="1">
      <c r="A289" s="101"/>
      <c r="B289" s="90"/>
      <c r="C289" s="91"/>
      <c r="D289" s="91"/>
      <c r="E289" s="90"/>
      <c r="F289" s="90"/>
      <c r="G289" s="90"/>
    </row>
    <row r="290" ht="51.75" customHeight="1">
      <c r="A290" s="102"/>
      <c r="B290" s="96"/>
      <c r="C290" s="97"/>
      <c r="D290" s="97"/>
      <c r="E290" s="96"/>
      <c r="F290" s="96"/>
      <c r="G290" s="96"/>
    </row>
    <row r="291" ht="51.75" customHeight="1">
      <c r="A291" s="101"/>
      <c r="B291" s="90"/>
      <c r="C291" s="91"/>
      <c r="D291" s="91"/>
      <c r="E291" s="90"/>
      <c r="F291" s="90"/>
      <c r="G291" s="90"/>
    </row>
    <row r="292" ht="51.75" customHeight="1">
      <c r="A292" s="102"/>
      <c r="B292" s="96"/>
      <c r="C292" s="97"/>
      <c r="D292" s="97"/>
      <c r="E292" s="96"/>
      <c r="F292" s="96"/>
      <c r="G292" s="96"/>
    </row>
    <row r="293" ht="51.75" customHeight="1">
      <c r="A293" s="101"/>
      <c r="B293" s="90"/>
      <c r="C293" s="91"/>
      <c r="D293" s="91"/>
      <c r="E293" s="90"/>
      <c r="F293" s="90"/>
      <c r="G293" s="90"/>
    </row>
    <row r="294" ht="51.75" customHeight="1">
      <c r="A294" s="102"/>
      <c r="B294" s="96"/>
      <c r="C294" s="97"/>
      <c r="D294" s="97"/>
      <c r="E294" s="96"/>
      <c r="F294" s="96"/>
      <c r="G294" s="96"/>
    </row>
    <row r="295" ht="51.75" customHeight="1">
      <c r="A295" s="101"/>
      <c r="B295" s="90"/>
      <c r="C295" s="91"/>
      <c r="D295" s="91"/>
      <c r="E295" s="90"/>
      <c r="F295" s="90"/>
      <c r="G295" s="90"/>
    </row>
    <row r="296" ht="51.75" customHeight="1">
      <c r="A296" s="102"/>
      <c r="B296" s="96"/>
      <c r="C296" s="97"/>
      <c r="D296" s="97"/>
      <c r="E296" s="96"/>
      <c r="F296" s="96"/>
      <c r="G296" s="96"/>
    </row>
    <row r="297" ht="51.75" customHeight="1">
      <c r="A297" s="101"/>
      <c r="B297" s="90"/>
      <c r="C297" s="91"/>
      <c r="D297" s="91"/>
      <c r="E297" s="90"/>
      <c r="F297" s="90"/>
      <c r="G297" s="90"/>
    </row>
    <row r="298" ht="51.75" customHeight="1">
      <c r="A298" s="102"/>
      <c r="B298" s="96"/>
      <c r="C298" s="97"/>
      <c r="D298" s="97"/>
      <c r="E298" s="96"/>
      <c r="F298" s="96"/>
      <c r="G298" s="96"/>
    </row>
    <row r="299" ht="51.75" customHeight="1">
      <c r="A299" s="101"/>
      <c r="B299" s="90"/>
      <c r="C299" s="91"/>
      <c r="D299" s="91"/>
      <c r="E299" s="90"/>
      <c r="F299" s="90"/>
      <c r="G299" s="90"/>
    </row>
    <row r="300" ht="51.75" customHeight="1">
      <c r="A300" s="102"/>
      <c r="B300" s="96"/>
      <c r="C300" s="97"/>
      <c r="D300" s="97"/>
      <c r="E300" s="96"/>
      <c r="F300" s="96"/>
      <c r="G300" s="96"/>
    </row>
    <row r="301" ht="51.75" customHeight="1">
      <c r="A301" s="101"/>
      <c r="B301" s="90"/>
      <c r="C301" s="91"/>
      <c r="D301" s="91"/>
      <c r="E301" s="90"/>
      <c r="F301" s="90"/>
      <c r="G301" s="90"/>
    </row>
    <row r="302" ht="51.75" customHeight="1">
      <c r="A302" s="102"/>
      <c r="B302" s="96"/>
      <c r="C302" s="97"/>
      <c r="D302" s="97"/>
      <c r="E302" s="96"/>
      <c r="F302" s="96"/>
      <c r="G302" s="96"/>
    </row>
    <row r="303" ht="51.75" customHeight="1">
      <c r="A303" s="101"/>
      <c r="B303" s="90"/>
      <c r="C303" s="91"/>
      <c r="D303" s="91"/>
      <c r="E303" s="90"/>
      <c r="F303" s="90"/>
      <c r="G303" s="90"/>
    </row>
    <row r="304" ht="51.75" customHeight="1">
      <c r="A304" s="102"/>
      <c r="B304" s="96"/>
      <c r="C304" s="97"/>
      <c r="D304" s="97"/>
      <c r="E304" s="96"/>
      <c r="F304" s="96"/>
      <c r="G304" s="96"/>
    </row>
    <row r="305" ht="51.75" customHeight="1">
      <c r="A305" s="101"/>
      <c r="B305" s="90"/>
      <c r="C305" s="91"/>
      <c r="D305" s="91"/>
      <c r="E305" s="90"/>
      <c r="F305" s="90"/>
      <c r="G305" s="90"/>
    </row>
    <row r="306" ht="51.75" customHeight="1">
      <c r="A306" s="102"/>
      <c r="B306" s="96"/>
      <c r="C306" s="97"/>
      <c r="D306" s="97"/>
      <c r="E306" s="96"/>
      <c r="F306" s="96"/>
      <c r="G306" s="96"/>
    </row>
    <row r="307" ht="51.75" customHeight="1">
      <c r="A307" s="101"/>
      <c r="B307" s="90"/>
      <c r="C307" s="91"/>
      <c r="D307" s="91"/>
      <c r="E307" s="90"/>
      <c r="F307" s="90"/>
      <c r="G307" s="90"/>
    </row>
    <row r="308" ht="51.75" customHeight="1">
      <c r="A308" s="102"/>
      <c r="B308" s="96"/>
      <c r="C308" s="97"/>
      <c r="D308" s="97"/>
      <c r="E308" s="96"/>
      <c r="F308" s="96"/>
      <c r="G308" s="96"/>
    </row>
    <row r="309" ht="51.75" customHeight="1">
      <c r="A309" s="101"/>
      <c r="B309" s="90"/>
      <c r="C309" s="91"/>
      <c r="D309" s="91"/>
      <c r="E309" s="90"/>
      <c r="F309" s="90"/>
      <c r="G309" s="90"/>
    </row>
    <row r="310" ht="51.75" customHeight="1">
      <c r="A310" s="102"/>
      <c r="B310" s="96"/>
      <c r="C310" s="97"/>
      <c r="D310" s="97"/>
      <c r="E310" s="96"/>
      <c r="F310" s="96"/>
      <c r="G310" s="96"/>
    </row>
    <row r="311" ht="51.75" customHeight="1">
      <c r="A311" s="101"/>
      <c r="B311" s="90"/>
      <c r="C311" s="91"/>
      <c r="D311" s="91"/>
      <c r="E311" s="90"/>
      <c r="F311" s="90"/>
      <c r="G311" s="90"/>
    </row>
    <row r="312" ht="51.75" customHeight="1">
      <c r="A312" s="102"/>
      <c r="B312" s="96"/>
      <c r="C312" s="97"/>
      <c r="D312" s="97"/>
      <c r="E312" s="96"/>
      <c r="F312" s="96"/>
      <c r="G312" s="96"/>
    </row>
    <row r="313" ht="51.75" customHeight="1">
      <c r="A313" s="101"/>
      <c r="B313" s="90"/>
      <c r="C313" s="91"/>
      <c r="D313" s="91"/>
      <c r="E313" s="90"/>
      <c r="F313" s="90"/>
      <c r="G313" s="90"/>
    </row>
    <row r="314" ht="51.75" customHeight="1">
      <c r="A314" s="102"/>
      <c r="B314" s="96"/>
      <c r="C314" s="97"/>
      <c r="D314" s="97"/>
      <c r="E314" s="96"/>
      <c r="F314" s="96"/>
      <c r="G314" s="96"/>
    </row>
    <row r="315" ht="51.75" customHeight="1">
      <c r="A315" s="101"/>
      <c r="B315" s="90"/>
      <c r="C315" s="91"/>
      <c r="D315" s="91"/>
      <c r="E315" s="90"/>
      <c r="F315" s="90"/>
      <c r="G315" s="90"/>
    </row>
    <row r="316" ht="51.75" customHeight="1">
      <c r="A316" s="102"/>
      <c r="B316" s="96"/>
      <c r="C316" s="97"/>
      <c r="D316" s="97"/>
      <c r="E316" s="96"/>
      <c r="F316" s="96"/>
      <c r="G316" s="96"/>
    </row>
    <row r="317" ht="51.75" customHeight="1">
      <c r="A317" s="101"/>
      <c r="B317" s="90"/>
      <c r="C317" s="91"/>
      <c r="D317" s="91"/>
      <c r="E317" s="90"/>
      <c r="F317" s="90"/>
      <c r="G317" s="90"/>
    </row>
    <row r="318" ht="51.75" customHeight="1">
      <c r="A318" s="102"/>
      <c r="B318" s="96"/>
      <c r="C318" s="97"/>
      <c r="D318" s="97"/>
      <c r="E318" s="96"/>
      <c r="F318" s="96"/>
      <c r="G318" s="96"/>
    </row>
    <row r="319" ht="51.75" customHeight="1">
      <c r="A319" s="101"/>
      <c r="B319" s="90"/>
      <c r="C319" s="91"/>
      <c r="D319" s="91"/>
      <c r="E319" s="90"/>
      <c r="F319" s="90"/>
      <c r="G319" s="90"/>
    </row>
    <row r="320" ht="51.75" customHeight="1">
      <c r="A320" s="102"/>
      <c r="B320" s="96"/>
      <c r="C320" s="97"/>
      <c r="D320" s="97"/>
      <c r="E320" s="96"/>
      <c r="F320" s="96"/>
      <c r="G320" s="96"/>
    </row>
    <row r="321" ht="51.75" customHeight="1">
      <c r="A321" s="101"/>
      <c r="B321" s="90"/>
      <c r="C321" s="91"/>
      <c r="D321" s="91"/>
      <c r="E321" s="90"/>
      <c r="F321" s="90"/>
      <c r="G321" s="90"/>
    </row>
    <row r="322" ht="51.75" customHeight="1">
      <c r="A322" s="102"/>
      <c r="B322" s="96"/>
      <c r="C322" s="97"/>
      <c r="D322" s="97"/>
      <c r="E322" s="96"/>
      <c r="F322" s="96"/>
      <c r="G322" s="96"/>
    </row>
    <row r="323" ht="51.75" customHeight="1">
      <c r="A323" s="101"/>
      <c r="B323" s="90"/>
      <c r="C323" s="91"/>
      <c r="D323" s="91"/>
      <c r="E323" s="90"/>
      <c r="F323" s="90"/>
      <c r="G323" s="90"/>
    </row>
    <row r="324" ht="51.75" customHeight="1">
      <c r="A324" s="102"/>
      <c r="B324" s="96"/>
      <c r="C324" s="97"/>
      <c r="D324" s="97"/>
      <c r="E324" s="96"/>
      <c r="F324" s="96"/>
      <c r="G324" s="96"/>
    </row>
    <row r="325" ht="51.75" customHeight="1">
      <c r="A325" s="101"/>
      <c r="B325" s="90"/>
      <c r="C325" s="91"/>
      <c r="D325" s="91"/>
      <c r="E325" s="90"/>
      <c r="F325" s="90"/>
      <c r="G325" s="90"/>
    </row>
    <row r="326" ht="51.75" customHeight="1">
      <c r="A326" s="102"/>
      <c r="B326" s="96"/>
      <c r="C326" s="97"/>
      <c r="D326" s="97"/>
      <c r="E326" s="96"/>
      <c r="F326" s="96"/>
      <c r="G326" s="96"/>
    </row>
    <row r="327" ht="51.75" customHeight="1">
      <c r="A327" s="101"/>
      <c r="B327" s="90"/>
      <c r="C327" s="91"/>
      <c r="D327" s="91"/>
      <c r="E327" s="90"/>
      <c r="F327" s="90"/>
      <c r="G327" s="90"/>
    </row>
    <row r="328" ht="51.75" customHeight="1">
      <c r="A328" s="102"/>
      <c r="B328" s="96"/>
      <c r="C328" s="97"/>
      <c r="D328" s="97"/>
      <c r="E328" s="96"/>
      <c r="F328" s="96"/>
      <c r="G328" s="96"/>
    </row>
    <row r="329" ht="51.75" customHeight="1">
      <c r="A329" s="101"/>
      <c r="B329" s="90"/>
      <c r="C329" s="91"/>
      <c r="D329" s="91"/>
      <c r="E329" s="90"/>
      <c r="F329" s="90"/>
      <c r="G329" s="90"/>
    </row>
    <row r="330" ht="51.75" customHeight="1">
      <c r="A330" s="102"/>
      <c r="B330" s="96"/>
      <c r="C330" s="97"/>
      <c r="D330" s="97"/>
      <c r="E330" s="96"/>
      <c r="F330" s="96"/>
      <c r="G330" s="96"/>
    </row>
    <row r="331" ht="51.75" customHeight="1">
      <c r="A331" s="101"/>
      <c r="B331" s="90"/>
      <c r="C331" s="91"/>
      <c r="D331" s="91"/>
      <c r="E331" s="90"/>
      <c r="F331" s="90"/>
      <c r="G331" s="90"/>
    </row>
    <row r="332" ht="51.75" customHeight="1">
      <c r="A332" s="102"/>
      <c r="B332" s="96"/>
      <c r="C332" s="97"/>
      <c r="D332" s="97"/>
      <c r="E332" s="96"/>
      <c r="F332" s="96"/>
      <c r="G332" s="96"/>
    </row>
    <row r="333" ht="51.75" customHeight="1">
      <c r="A333" s="101"/>
      <c r="B333" s="90"/>
      <c r="C333" s="91"/>
      <c r="D333" s="91"/>
      <c r="E333" s="90"/>
      <c r="F333" s="90"/>
      <c r="G333" s="90"/>
    </row>
    <row r="334" ht="51.75" customHeight="1">
      <c r="A334" s="102"/>
      <c r="B334" s="96"/>
      <c r="C334" s="97"/>
      <c r="D334" s="97"/>
      <c r="E334" s="96"/>
      <c r="F334" s="96"/>
      <c r="G334" s="96"/>
    </row>
    <row r="335" ht="51.75" customHeight="1">
      <c r="A335" s="101"/>
      <c r="B335" s="90"/>
      <c r="C335" s="91"/>
      <c r="D335" s="91"/>
      <c r="E335" s="90"/>
      <c r="F335" s="90"/>
      <c r="G335" s="90"/>
    </row>
    <row r="336" ht="51.75" customHeight="1">
      <c r="A336" s="102"/>
      <c r="B336" s="96"/>
      <c r="C336" s="97"/>
      <c r="D336" s="97"/>
      <c r="E336" s="96"/>
      <c r="F336" s="96"/>
      <c r="G336" s="96"/>
    </row>
    <row r="337" ht="51.75" customHeight="1">
      <c r="A337" s="101"/>
      <c r="B337" s="90"/>
      <c r="C337" s="91"/>
      <c r="D337" s="91"/>
      <c r="E337" s="90"/>
      <c r="F337" s="90"/>
      <c r="G337" s="90"/>
    </row>
    <row r="338" ht="51.75" customHeight="1">
      <c r="A338" s="102"/>
      <c r="B338" s="96"/>
      <c r="C338" s="97"/>
      <c r="D338" s="97"/>
      <c r="E338" s="96"/>
      <c r="F338" s="96"/>
      <c r="G338" s="96"/>
    </row>
    <row r="339" ht="51.75" customHeight="1">
      <c r="A339" s="101"/>
      <c r="B339" s="90"/>
      <c r="C339" s="91"/>
      <c r="D339" s="91"/>
      <c r="E339" s="90"/>
      <c r="F339" s="90"/>
      <c r="G339" s="90"/>
    </row>
    <row r="340" ht="51.75" customHeight="1">
      <c r="A340" s="102"/>
      <c r="B340" s="96"/>
      <c r="C340" s="97"/>
      <c r="D340" s="97"/>
      <c r="E340" s="96"/>
      <c r="F340" s="96"/>
      <c r="G340" s="96"/>
    </row>
    <row r="341" ht="51.75" customHeight="1">
      <c r="A341" s="101"/>
      <c r="B341" s="90"/>
      <c r="C341" s="91"/>
      <c r="D341" s="91"/>
      <c r="E341" s="90"/>
      <c r="F341" s="90"/>
      <c r="G341" s="90"/>
    </row>
    <row r="342" ht="51.75" customHeight="1">
      <c r="A342" s="102"/>
      <c r="B342" s="96"/>
      <c r="C342" s="97"/>
      <c r="D342" s="97"/>
      <c r="E342" s="96"/>
      <c r="F342" s="96"/>
      <c r="G342" s="96"/>
    </row>
    <row r="343" ht="51.75" customHeight="1">
      <c r="A343" s="101"/>
      <c r="B343" s="90"/>
      <c r="C343" s="91"/>
      <c r="D343" s="91"/>
      <c r="E343" s="90"/>
      <c r="F343" s="90"/>
      <c r="G343" s="90"/>
    </row>
    <row r="344" ht="51.75" customHeight="1">
      <c r="A344" s="102"/>
      <c r="B344" s="96"/>
      <c r="C344" s="97"/>
      <c r="D344" s="97"/>
      <c r="E344" s="96"/>
      <c r="F344" s="96"/>
      <c r="G344" s="96"/>
    </row>
    <row r="345" ht="51.75" customHeight="1">
      <c r="A345" s="101"/>
      <c r="B345" s="90"/>
      <c r="C345" s="91"/>
      <c r="D345" s="91"/>
      <c r="E345" s="90"/>
      <c r="F345" s="90"/>
      <c r="G345" s="90"/>
    </row>
    <row r="346" ht="51.75" customHeight="1">
      <c r="A346" s="102"/>
      <c r="B346" s="96"/>
      <c r="C346" s="97"/>
      <c r="D346" s="97"/>
      <c r="E346" s="96"/>
      <c r="F346" s="96"/>
      <c r="G346" s="96"/>
    </row>
    <row r="347" ht="51.75" customHeight="1">
      <c r="A347" s="101"/>
      <c r="B347" s="90"/>
      <c r="C347" s="91"/>
      <c r="D347" s="91"/>
      <c r="E347" s="90"/>
      <c r="F347" s="90"/>
      <c r="G347" s="90"/>
    </row>
    <row r="348" ht="51.75" customHeight="1">
      <c r="A348" s="102"/>
      <c r="B348" s="96"/>
      <c r="C348" s="97"/>
      <c r="D348" s="97"/>
      <c r="E348" s="96"/>
      <c r="F348" s="96"/>
      <c r="G348" s="96"/>
    </row>
    <row r="349" ht="51.75" customHeight="1">
      <c r="A349" s="101"/>
      <c r="B349" s="90"/>
      <c r="C349" s="91"/>
      <c r="D349" s="91"/>
      <c r="E349" s="90"/>
      <c r="F349" s="90"/>
      <c r="G349" s="90"/>
    </row>
    <row r="350" ht="51.75" customHeight="1">
      <c r="A350" s="102"/>
      <c r="B350" s="96"/>
      <c r="C350" s="97"/>
      <c r="D350" s="97"/>
      <c r="E350" s="96"/>
      <c r="F350" s="96"/>
      <c r="G350" s="96"/>
    </row>
    <row r="351" ht="51.75" customHeight="1">
      <c r="A351" s="101"/>
      <c r="B351" s="90"/>
      <c r="C351" s="91"/>
      <c r="D351" s="91"/>
      <c r="E351" s="90"/>
      <c r="F351" s="90"/>
      <c r="G351" s="90"/>
    </row>
    <row r="352" ht="51.75" customHeight="1">
      <c r="A352" s="102"/>
      <c r="B352" s="96"/>
      <c r="C352" s="97"/>
      <c r="D352" s="97"/>
      <c r="E352" s="96"/>
      <c r="F352" s="96"/>
      <c r="G352" s="96"/>
    </row>
    <row r="353" ht="51.75" customHeight="1">
      <c r="A353" s="101"/>
      <c r="B353" s="90"/>
      <c r="C353" s="91"/>
      <c r="D353" s="91"/>
      <c r="E353" s="90"/>
      <c r="F353" s="90"/>
      <c r="G353" s="90"/>
    </row>
    <row r="354" ht="51.75" customHeight="1">
      <c r="A354" s="102"/>
      <c r="B354" s="96"/>
      <c r="C354" s="97"/>
      <c r="D354" s="97"/>
      <c r="E354" s="96"/>
      <c r="F354" s="96"/>
      <c r="G354" s="96"/>
    </row>
    <row r="355" ht="51.75" customHeight="1">
      <c r="A355" s="101"/>
      <c r="B355" s="90"/>
      <c r="C355" s="91"/>
      <c r="D355" s="91"/>
      <c r="E355" s="90"/>
      <c r="F355" s="90"/>
      <c r="G355" s="90"/>
    </row>
    <row r="356" ht="51.75" customHeight="1">
      <c r="A356" s="102"/>
      <c r="B356" s="96"/>
      <c r="C356" s="97"/>
      <c r="D356" s="97"/>
      <c r="E356" s="96"/>
      <c r="F356" s="96"/>
      <c r="G356" s="96"/>
    </row>
    <row r="357" ht="51.75" customHeight="1">
      <c r="A357" s="101"/>
      <c r="B357" s="90"/>
      <c r="C357" s="91"/>
      <c r="D357" s="91"/>
      <c r="E357" s="90"/>
      <c r="F357" s="90"/>
      <c r="G357" s="90"/>
    </row>
    <row r="358" ht="51.75" customHeight="1">
      <c r="A358" s="102"/>
      <c r="B358" s="96"/>
      <c r="C358" s="97"/>
      <c r="D358" s="97"/>
      <c r="E358" s="96"/>
      <c r="F358" s="96"/>
      <c r="G358" s="96"/>
    </row>
    <row r="359" ht="51.75" customHeight="1">
      <c r="A359" s="101"/>
      <c r="B359" s="90"/>
      <c r="C359" s="91"/>
      <c r="D359" s="91"/>
      <c r="E359" s="90"/>
      <c r="F359" s="90"/>
      <c r="G359" s="90"/>
    </row>
    <row r="360" ht="51.75" customHeight="1">
      <c r="A360" s="102"/>
      <c r="B360" s="96"/>
      <c r="C360" s="97"/>
      <c r="D360" s="97"/>
      <c r="E360" s="96"/>
      <c r="F360" s="96"/>
      <c r="G360" s="96"/>
    </row>
    <row r="361" ht="51.75" customHeight="1">
      <c r="A361" s="101"/>
      <c r="B361" s="90"/>
      <c r="C361" s="91"/>
      <c r="D361" s="91"/>
      <c r="E361" s="90"/>
      <c r="F361" s="90"/>
      <c r="G361" s="90"/>
    </row>
    <row r="362" ht="51.75" customHeight="1">
      <c r="A362" s="102"/>
      <c r="B362" s="96"/>
      <c r="C362" s="97"/>
      <c r="D362" s="97"/>
      <c r="E362" s="96"/>
      <c r="F362" s="96"/>
      <c r="G362" s="96"/>
    </row>
    <row r="363" ht="51.75" customHeight="1">
      <c r="A363" s="101"/>
      <c r="B363" s="90"/>
      <c r="C363" s="91"/>
      <c r="D363" s="91"/>
      <c r="E363" s="90"/>
      <c r="F363" s="90"/>
      <c r="G363" s="90"/>
    </row>
    <row r="364" ht="51.75" customHeight="1">
      <c r="A364" s="102"/>
      <c r="B364" s="96"/>
      <c r="C364" s="97"/>
      <c r="D364" s="97"/>
      <c r="E364" s="96"/>
      <c r="F364" s="96"/>
      <c r="G364" s="96"/>
    </row>
    <row r="365" ht="51.75" customHeight="1">
      <c r="A365" s="101"/>
      <c r="B365" s="90"/>
      <c r="C365" s="91"/>
      <c r="D365" s="91"/>
      <c r="E365" s="90"/>
      <c r="F365" s="90"/>
      <c r="G365" s="90"/>
    </row>
    <row r="366" ht="51.75" customHeight="1">
      <c r="A366" s="102"/>
      <c r="B366" s="96"/>
      <c r="C366" s="97"/>
      <c r="D366" s="97"/>
      <c r="E366" s="96"/>
      <c r="F366" s="96"/>
      <c r="G366" s="96"/>
    </row>
    <row r="367" ht="51.75" customHeight="1">
      <c r="A367" s="101"/>
      <c r="B367" s="90"/>
      <c r="C367" s="91"/>
      <c r="D367" s="91"/>
      <c r="E367" s="90"/>
      <c r="F367" s="90"/>
      <c r="G367" s="90"/>
    </row>
    <row r="368" ht="51.75" customHeight="1">
      <c r="A368" s="102"/>
      <c r="B368" s="96"/>
      <c r="C368" s="97"/>
      <c r="D368" s="97"/>
      <c r="E368" s="96"/>
      <c r="F368" s="96"/>
      <c r="G368" s="96"/>
    </row>
    <row r="369" ht="51.75" customHeight="1">
      <c r="A369" s="101"/>
      <c r="B369" s="90"/>
      <c r="C369" s="91"/>
      <c r="D369" s="91"/>
      <c r="E369" s="90"/>
      <c r="F369" s="90"/>
      <c r="G369" s="90"/>
    </row>
    <row r="370" ht="51.75" customHeight="1">
      <c r="A370" s="102"/>
      <c r="B370" s="96"/>
      <c r="C370" s="97"/>
      <c r="D370" s="97"/>
      <c r="E370" s="96"/>
      <c r="F370" s="96"/>
      <c r="G370" s="96"/>
    </row>
    <row r="371" ht="51.75" customHeight="1">
      <c r="A371" s="101"/>
      <c r="B371" s="90"/>
      <c r="C371" s="91"/>
      <c r="D371" s="91"/>
      <c r="E371" s="90"/>
      <c r="F371" s="90"/>
      <c r="G371" s="90"/>
    </row>
    <row r="372" ht="51.75" customHeight="1">
      <c r="A372" s="102"/>
      <c r="B372" s="96"/>
      <c r="C372" s="97"/>
      <c r="D372" s="97"/>
      <c r="E372" s="96"/>
      <c r="F372" s="96"/>
      <c r="G372" s="96"/>
    </row>
    <row r="373" ht="51.75" customHeight="1">
      <c r="A373" s="101"/>
      <c r="B373" s="90"/>
      <c r="C373" s="91"/>
      <c r="D373" s="91"/>
      <c r="E373" s="90"/>
      <c r="F373" s="90"/>
      <c r="G373" s="90"/>
    </row>
    <row r="374" ht="51.75" customHeight="1">
      <c r="A374" s="102"/>
      <c r="B374" s="96"/>
      <c r="C374" s="97"/>
      <c r="D374" s="97"/>
      <c r="E374" s="96"/>
      <c r="F374" s="96"/>
      <c r="G374" s="96"/>
    </row>
    <row r="375" ht="51.75" customHeight="1">
      <c r="A375" s="101"/>
      <c r="B375" s="90"/>
      <c r="C375" s="91"/>
      <c r="D375" s="91"/>
      <c r="E375" s="90"/>
      <c r="F375" s="90"/>
      <c r="G375" s="90"/>
    </row>
    <row r="376" ht="51.75" customHeight="1">
      <c r="A376" s="102"/>
      <c r="B376" s="96"/>
      <c r="C376" s="97"/>
      <c r="D376" s="97"/>
      <c r="E376" s="96"/>
      <c r="F376" s="96"/>
      <c r="G376" s="96"/>
    </row>
    <row r="377" ht="51.75" customHeight="1">
      <c r="A377" s="101"/>
      <c r="B377" s="90"/>
      <c r="C377" s="91"/>
      <c r="D377" s="91"/>
      <c r="E377" s="90"/>
      <c r="F377" s="90"/>
      <c r="G377" s="90"/>
    </row>
    <row r="378" ht="51.75" customHeight="1">
      <c r="A378" s="102"/>
      <c r="B378" s="96"/>
      <c r="C378" s="97"/>
      <c r="D378" s="97"/>
      <c r="E378" s="96"/>
      <c r="F378" s="96"/>
      <c r="G378" s="96"/>
    </row>
    <row r="379" ht="51.75" customHeight="1">
      <c r="A379" s="101"/>
      <c r="B379" s="90"/>
      <c r="C379" s="91"/>
      <c r="D379" s="91"/>
      <c r="E379" s="90"/>
      <c r="F379" s="90"/>
      <c r="G379" s="90"/>
    </row>
    <row r="380" ht="51.75" customHeight="1">
      <c r="A380" s="102"/>
      <c r="B380" s="96"/>
      <c r="C380" s="97"/>
      <c r="D380" s="97"/>
      <c r="E380" s="96"/>
      <c r="F380" s="96"/>
      <c r="G380" s="96"/>
    </row>
    <row r="381" ht="51.75" customHeight="1">
      <c r="A381" s="101"/>
      <c r="B381" s="90"/>
      <c r="C381" s="91"/>
      <c r="D381" s="91"/>
      <c r="E381" s="90"/>
      <c r="F381" s="90"/>
      <c r="G381" s="90"/>
    </row>
    <row r="382" ht="51.75" customHeight="1">
      <c r="A382" s="102"/>
      <c r="B382" s="96"/>
      <c r="C382" s="97"/>
      <c r="D382" s="97"/>
      <c r="E382" s="96"/>
      <c r="F382" s="96"/>
      <c r="G382" s="96"/>
    </row>
    <row r="383" ht="51.75" customHeight="1">
      <c r="A383" s="101"/>
      <c r="B383" s="90"/>
      <c r="C383" s="91"/>
      <c r="D383" s="91"/>
      <c r="E383" s="90"/>
      <c r="F383" s="90"/>
      <c r="G383" s="90"/>
    </row>
    <row r="384" ht="51.75" customHeight="1">
      <c r="A384" s="102"/>
      <c r="B384" s="96"/>
      <c r="C384" s="97"/>
      <c r="D384" s="97"/>
      <c r="E384" s="96"/>
      <c r="F384" s="96"/>
      <c r="G384" s="96"/>
    </row>
    <row r="385" ht="51.75" customHeight="1">
      <c r="A385" s="101"/>
      <c r="B385" s="90"/>
      <c r="C385" s="91"/>
      <c r="D385" s="91"/>
      <c r="E385" s="90"/>
      <c r="F385" s="90"/>
      <c r="G385" s="90"/>
    </row>
    <row r="386" ht="51.75" customHeight="1">
      <c r="A386" s="102"/>
      <c r="B386" s="96"/>
      <c r="C386" s="97"/>
      <c r="D386" s="97"/>
      <c r="E386" s="96"/>
      <c r="F386" s="96"/>
      <c r="G386" s="96"/>
    </row>
    <row r="387" ht="51.75" customHeight="1">
      <c r="A387" s="101"/>
      <c r="B387" s="90"/>
      <c r="C387" s="91"/>
      <c r="D387" s="91"/>
      <c r="E387" s="90"/>
      <c r="F387" s="90"/>
      <c r="G387" s="90"/>
    </row>
    <row r="388" ht="51.75" customHeight="1">
      <c r="A388" s="102"/>
      <c r="B388" s="96"/>
      <c r="C388" s="97"/>
      <c r="D388" s="97"/>
      <c r="E388" s="96"/>
      <c r="F388" s="96"/>
      <c r="G388" s="96"/>
    </row>
    <row r="389" ht="51.75" customHeight="1">
      <c r="A389" s="101"/>
      <c r="B389" s="90"/>
      <c r="C389" s="91"/>
      <c r="D389" s="91"/>
      <c r="E389" s="90"/>
      <c r="F389" s="90"/>
      <c r="G389" s="90"/>
    </row>
    <row r="390" ht="51.75" customHeight="1">
      <c r="A390" s="102"/>
      <c r="B390" s="96"/>
      <c r="C390" s="97"/>
      <c r="D390" s="97"/>
      <c r="E390" s="96"/>
      <c r="F390" s="96"/>
      <c r="G390" s="96"/>
    </row>
    <row r="391" ht="51.75" customHeight="1">
      <c r="A391" s="101"/>
      <c r="B391" s="90"/>
      <c r="C391" s="91"/>
      <c r="D391" s="91"/>
      <c r="E391" s="90"/>
      <c r="F391" s="90"/>
      <c r="G391" s="90"/>
    </row>
    <row r="392" ht="51.75" customHeight="1">
      <c r="A392" s="102"/>
      <c r="B392" s="96"/>
      <c r="C392" s="97"/>
      <c r="D392" s="97"/>
      <c r="E392" s="96"/>
      <c r="F392" s="96"/>
      <c r="G392" s="96"/>
    </row>
    <row r="393" ht="51.75" customHeight="1">
      <c r="A393" s="101"/>
      <c r="B393" s="90"/>
      <c r="C393" s="91"/>
      <c r="D393" s="91"/>
      <c r="E393" s="90"/>
      <c r="F393" s="90"/>
      <c r="G393" s="90"/>
    </row>
    <row r="394" ht="51.75" customHeight="1">
      <c r="A394" s="102"/>
      <c r="B394" s="96"/>
      <c r="C394" s="97"/>
      <c r="D394" s="97"/>
      <c r="E394" s="96"/>
      <c r="F394" s="96"/>
      <c r="G394" s="96"/>
    </row>
    <row r="395" ht="51.75" customHeight="1">
      <c r="A395" s="101"/>
      <c r="B395" s="90"/>
      <c r="C395" s="91"/>
      <c r="D395" s="91"/>
      <c r="E395" s="90"/>
      <c r="F395" s="90"/>
      <c r="G395" s="90"/>
    </row>
    <row r="396" ht="51.75" customHeight="1">
      <c r="A396" s="102"/>
      <c r="B396" s="96"/>
      <c r="C396" s="97"/>
      <c r="D396" s="97"/>
      <c r="E396" s="96"/>
      <c r="F396" s="96"/>
      <c r="G396" s="96"/>
    </row>
    <row r="397" ht="51.75" customHeight="1">
      <c r="A397" s="101"/>
      <c r="B397" s="90"/>
      <c r="C397" s="91"/>
      <c r="D397" s="91"/>
      <c r="E397" s="90"/>
      <c r="F397" s="90"/>
      <c r="G397" s="90"/>
    </row>
    <row r="398" ht="51.75" customHeight="1">
      <c r="A398" s="102"/>
      <c r="B398" s="96"/>
      <c r="C398" s="97"/>
      <c r="D398" s="97"/>
      <c r="E398" s="96"/>
      <c r="F398" s="96"/>
      <c r="G398" s="96"/>
    </row>
    <row r="399" ht="51.75" customHeight="1">
      <c r="A399" s="101"/>
      <c r="B399" s="90"/>
      <c r="C399" s="91"/>
      <c r="D399" s="91"/>
      <c r="E399" s="90"/>
      <c r="F399" s="90"/>
      <c r="G399" s="90"/>
    </row>
    <row r="400" ht="51.75" customHeight="1">
      <c r="A400" s="102"/>
      <c r="B400" s="96"/>
      <c r="C400" s="97"/>
      <c r="D400" s="97"/>
      <c r="E400" s="96"/>
      <c r="F400" s="96"/>
      <c r="G400" s="96"/>
    </row>
    <row r="401" ht="51.75" customHeight="1">
      <c r="A401" s="101"/>
      <c r="B401" s="90"/>
      <c r="C401" s="91"/>
      <c r="D401" s="91"/>
      <c r="E401" s="90"/>
      <c r="F401" s="90"/>
      <c r="G401" s="90"/>
    </row>
    <row r="402" ht="51.75" customHeight="1">
      <c r="A402" s="102"/>
      <c r="B402" s="96"/>
      <c r="C402" s="97"/>
      <c r="D402" s="97"/>
      <c r="E402" s="96"/>
      <c r="F402" s="96"/>
      <c r="G402" s="96"/>
    </row>
    <row r="403" ht="51.75" customHeight="1">
      <c r="A403" s="101"/>
      <c r="B403" s="90"/>
      <c r="C403" s="91"/>
      <c r="D403" s="91"/>
      <c r="E403" s="90"/>
      <c r="F403" s="90"/>
      <c r="G403" s="90"/>
    </row>
    <row r="404" ht="51.75" customHeight="1">
      <c r="A404" s="102"/>
      <c r="B404" s="96"/>
      <c r="C404" s="97"/>
      <c r="D404" s="97"/>
      <c r="E404" s="96"/>
      <c r="F404" s="96"/>
      <c r="G404" s="96"/>
    </row>
    <row r="405" ht="51.75" customHeight="1">
      <c r="A405" s="101"/>
      <c r="B405" s="90"/>
      <c r="C405" s="91"/>
      <c r="D405" s="91"/>
      <c r="E405" s="90"/>
      <c r="F405" s="90"/>
      <c r="G405" s="90"/>
    </row>
    <row r="406" ht="51.75" customHeight="1">
      <c r="A406" s="102"/>
      <c r="B406" s="96"/>
      <c r="C406" s="97"/>
      <c r="D406" s="97"/>
      <c r="E406" s="96"/>
      <c r="F406" s="96"/>
      <c r="G406" s="96"/>
    </row>
    <row r="407" ht="51.75" customHeight="1">
      <c r="A407" s="101"/>
      <c r="B407" s="90"/>
      <c r="C407" s="91"/>
      <c r="D407" s="91"/>
      <c r="E407" s="90"/>
      <c r="F407" s="90"/>
      <c r="G407" s="90"/>
    </row>
    <row r="408" ht="51.75" customHeight="1">
      <c r="A408" s="102"/>
      <c r="B408" s="96"/>
      <c r="C408" s="97"/>
      <c r="D408" s="97"/>
      <c r="E408" s="96"/>
      <c r="F408" s="96"/>
      <c r="G408" s="96"/>
    </row>
    <row r="409" ht="51.75" customHeight="1">
      <c r="A409" s="101"/>
      <c r="B409" s="90"/>
      <c r="C409" s="91"/>
      <c r="D409" s="91"/>
      <c r="E409" s="90"/>
      <c r="F409" s="90"/>
      <c r="G409" s="90"/>
    </row>
    <row r="410" ht="51.75" customHeight="1">
      <c r="A410" s="102"/>
      <c r="B410" s="96"/>
      <c r="C410" s="97"/>
      <c r="D410" s="97"/>
      <c r="E410" s="96"/>
      <c r="F410" s="96"/>
      <c r="G410" s="96"/>
    </row>
    <row r="411" ht="51.75" customHeight="1">
      <c r="A411" s="101"/>
      <c r="B411" s="90"/>
      <c r="C411" s="91"/>
      <c r="D411" s="91"/>
      <c r="E411" s="90"/>
      <c r="F411" s="90"/>
      <c r="G411" s="90"/>
    </row>
    <row r="412" ht="51.75" customHeight="1">
      <c r="A412" s="102"/>
      <c r="B412" s="96"/>
      <c r="C412" s="97"/>
      <c r="D412" s="97"/>
      <c r="E412" s="96"/>
      <c r="F412" s="96"/>
      <c r="G412" s="96"/>
    </row>
    <row r="413" ht="51.75" customHeight="1">
      <c r="A413" s="101"/>
      <c r="B413" s="90"/>
      <c r="C413" s="91"/>
      <c r="D413" s="91"/>
      <c r="E413" s="90"/>
      <c r="F413" s="90"/>
      <c r="G413" s="90"/>
    </row>
    <row r="414" ht="51.75" customHeight="1">
      <c r="A414" s="102"/>
      <c r="B414" s="96"/>
      <c r="C414" s="97"/>
      <c r="D414" s="97"/>
      <c r="E414" s="96"/>
      <c r="F414" s="96"/>
      <c r="G414" s="96"/>
    </row>
    <row r="415" ht="51.75" customHeight="1">
      <c r="A415" s="101"/>
      <c r="B415" s="90"/>
      <c r="C415" s="91"/>
      <c r="D415" s="91"/>
      <c r="E415" s="90"/>
      <c r="F415" s="90"/>
      <c r="G415" s="90"/>
    </row>
    <row r="416" ht="51.75" customHeight="1">
      <c r="A416" s="102"/>
      <c r="B416" s="96"/>
      <c r="C416" s="97"/>
      <c r="D416" s="97"/>
      <c r="E416" s="96"/>
      <c r="F416" s="96"/>
      <c r="G416" s="96"/>
    </row>
    <row r="417" ht="51.75" customHeight="1">
      <c r="A417" s="101"/>
      <c r="B417" s="90"/>
      <c r="C417" s="91"/>
      <c r="D417" s="91"/>
      <c r="E417" s="90"/>
      <c r="F417" s="90"/>
      <c r="G417" s="90"/>
    </row>
    <row r="418" ht="51.75" customHeight="1">
      <c r="A418" s="102"/>
      <c r="B418" s="96"/>
      <c r="C418" s="97"/>
      <c r="D418" s="97"/>
      <c r="E418" s="96"/>
      <c r="F418" s="96"/>
      <c r="G418" s="96"/>
    </row>
    <row r="419" ht="51.75" customHeight="1">
      <c r="A419" s="101"/>
      <c r="B419" s="90"/>
      <c r="C419" s="91"/>
      <c r="D419" s="91"/>
      <c r="E419" s="90"/>
      <c r="F419" s="90"/>
      <c r="G419" s="90"/>
    </row>
    <row r="420" ht="51.75" customHeight="1">
      <c r="A420" s="102"/>
      <c r="B420" s="96"/>
      <c r="C420" s="97"/>
      <c r="D420" s="97"/>
      <c r="E420" s="96"/>
      <c r="F420" s="96"/>
      <c r="G420" s="96"/>
    </row>
    <row r="421" ht="51.75" customHeight="1">
      <c r="A421" s="101"/>
      <c r="B421" s="90"/>
      <c r="C421" s="91"/>
      <c r="D421" s="91"/>
      <c r="E421" s="90"/>
      <c r="F421" s="90"/>
      <c r="G421" s="90"/>
    </row>
    <row r="422" ht="51.75" customHeight="1">
      <c r="A422" s="102"/>
      <c r="B422" s="96"/>
      <c r="C422" s="97"/>
      <c r="D422" s="97"/>
      <c r="E422" s="96"/>
      <c r="F422" s="96"/>
      <c r="G422" s="96"/>
    </row>
    <row r="423" ht="51.75" customHeight="1">
      <c r="A423" s="101"/>
      <c r="B423" s="90"/>
      <c r="C423" s="91"/>
      <c r="D423" s="91"/>
      <c r="E423" s="90"/>
      <c r="F423" s="90"/>
      <c r="G423" s="90"/>
    </row>
    <row r="424" ht="51.75" customHeight="1">
      <c r="A424" s="102"/>
      <c r="B424" s="96"/>
      <c r="C424" s="97"/>
      <c r="D424" s="97"/>
      <c r="E424" s="96"/>
      <c r="F424" s="96"/>
      <c r="G424" s="96"/>
    </row>
    <row r="425" ht="51.75" customHeight="1">
      <c r="A425" s="101"/>
      <c r="B425" s="90"/>
      <c r="C425" s="91"/>
      <c r="D425" s="91"/>
      <c r="E425" s="90"/>
      <c r="F425" s="90"/>
      <c r="G425" s="90"/>
    </row>
    <row r="426" ht="51.75" customHeight="1">
      <c r="A426" s="102"/>
      <c r="B426" s="96"/>
      <c r="C426" s="97"/>
      <c r="D426" s="97"/>
      <c r="E426" s="96"/>
      <c r="F426" s="96"/>
      <c r="G426" s="96"/>
    </row>
    <row r="427" ht="51.75" customHeight="1">
      <c r="A427" s="101"/>
      <c r="B427" s="90"/>
      <c r="C427" s="91"/>
      <c r="D427" s="91"/>
      <c r="E427" s="90"/>
      <c r="F427" s="90"/>
      <c r="G427" s="90"/>
    </row>
    <row r="428" ht="51.75" customHeight="1">
      <c r="A428" s="102"/>
      <c r="B428" s="96"/>
      <c r="C428" s="97"/>
      <c r="D428" s="97"/>
      <c r="E428" s="96"/>
      <c r="F428" s="96"/>
      <c r="G428" s="96"/>
    </row>
    <row r="429" ht="51.75" customHeight="1">
      <c r="A429" s="101"/>
      <c r="B429" s="90"/>
      <c r="C429" s="91"/>
      <c r="D429" s="91"/>
      <c r="E429" s="90"/>
      <c r="F429" s="90"/>
      <c r="G429" s="90"/>
    </row>
    <row r="430" ht="51.75" customHeight="1">
      <c r="A430" s="102"/>
      <c r="B430" s="96"/>
      <c r="C430" s="97"/>
      <c r="D430" s="97"/>
      <c r="E430" s="96"/>
      <c r="F430" s="96"/>
      <c r="G430" s="96"/>
    </row>
    <row r="431" ht="51.75" customHeight="1">
      <c r="A431" s="101"/>
      <c r="B431" s="90"/>
      <c r="C431" s="91"/>
      <c r="D431" s="91"/>
      <c r="E431" s="90"/>
      <c r="F431" s="90"/>
      <c r="G431" s="90"/>
    </row>
    <row r="432" ht="51.75" customHeight="1">
      <c r="A432" s="102"/>
      <c r="B432" s="96"/>
      <c r="C432" s="97"/>
      <c r="D432" s="97"/>
      <c r="E432" s="96"/>
      <c r="F432" s="96"/>
      <c r="G432" s="96"/>
    </row>
    <row r="433" ht="51.75" customHeight="1">
      <c r="A433" s="101"/>
      <c r="B433" s="90"/>
      <c r="C433" s="91"/>
      <c r="D433" s="91"/>
      <c r="E433" s="90"/>
      <c r="F433" s="90"/>
      <c r="G433" s="90"/>
    </row>
    <row r="434" ht="51.75" customHeight="1">
      <c r="A434" s="102"/>
      <c r="B434" s="96"/>
      <c r="C434" s="97"/>
      <c r="D434" s="97"/>
      <c r="E434" s="96"/>
      <c r="F434" s="96"/>
      <c r="G434" s="96"/>
    </row>
    <row r="435" ht="51.75" customHeight="1">
      <c r="A435" s="101"/>
      <c r="B435" s="90"/>
      <c r="C435" s="91"/>
      <c r="D435" s="91"/>
      <c r="E435" s="90"/>
      <c r="F435" s="90"/>
      <c r="G435" s="90"/>
    </row>
    <row r="436" ht="51.75" customHeight="1">
      <c r="A436" s="102"/>
      <c r="B436" s="96"/>
      <c r="C436" s="97"/>
      <c r="D436" s="97"/>
      <c r="E436" s="96"/>
      <c r="F436" s="96"/>
      <c r="G436" s="96"/>
    </row>
    <row r="437" ht="51.75" customHeight="1">
      <c r="A437" s="101"/>
      <c r="B437" s="90"/>
      <c r="C437" s="91"/>
      <c r="D437" s="91"/>
      <c r="E437" s="90"/>
      <c r="F437" s="90"/>
      <c r="G437" s="90"/>
    </row>
    <row r="438" ht="51.75" customHeight="1">
      <c r="A438" s="102"/>
      <c r="B438" s="96"/>
      <c r="C438" s="97"/>
      <c r="D438" s="97"/>
      <c r="E438" s="96"/>
      <c r="F438" s="96"/>
      <c r="G438" s="96"/>
    </row>
    <row r="439" ht="51.75" customHeight="1">
      <c r="A439" s="101"/>
      <c r="B439" s="90"/>
      <c r="C439" s="91"/>
      <c r="D439" s="91"/>
      <c r="E439" s="90"/>
      <c r="F439" s="90"/>
      <c r="G439" s="90"/>
    </row>
    <row r="440" ht="51.75" customHeight="1">
      <c r="A440" s="102"/>
      <c r="B440" s="96"/>
      <c r="C440" s="97"/>
      <c r="D440" s="97"/>
      <c r="E440" s="96"/>
      <c r="F440" s="96"/>
      <c r="G440" s="96"/>
    </row>
    <row r="441" ht="51.75" customHeight="1">
      <c r="A441" s="101"/>
      <c r="B441" s="90"/>
      <c r="C441" s="91"/>
      <c r="D441" s="91"/>
      <c r="E441" s="90"/>
      <c r="F441" s="90"/>
      <c r="G441" s="90"/>
    </row>
    <row r="442" ht="51.75" customHeight="1">
      <c r="A442" s="102"/>
      <c r="B442" s="96"/>
      <c r="C442" s="97"/>
      <c r="D442" s="97"/>
      <c r="E442" s="96"/>
      <c r="F442" s="96"/>
      <c r="G442" s="96"/>
    </row>
    <row r="443" ht="51.75" customHeight="1">
      <c r="A443" s="101"/>
      <c r="B443" s="90"/>
      <c r="C443" s="91"/>
      <c r="D443" s="91"/>
      <c r="E443" s="90"/>
      <c r="F443" s="90"/>
      <c r="G443" s="90"/>
    </row>
    <row r="444" ht="51.75" customHeight="1">
      <c r="A444" s="102"/>
      <c r="B444" s="96"/>
      <c r="C444" s="97"/>
      <c r="D444" s="97"/>
      <c r="E444" s="96"/>
      <c r="F444" s="96"/>
      <c r="G444" s="96"/>
    </row>
    <row r="445" ht="51.75" customHeight="1">
      <c r="A445" s="101"/>
      <c r="B445" s="90"/>
      <c r="C445" s="91"/>
      <c r="D445" s="91"/>
      <c r="E445" s="90"/>
      <c r="F445" s="90"/>
      <c r="G445" s="90"/>
    </row>
    <row r="446" ht="51.75" customHeight="1">
      <c r="A446" s="102"/>
      <c r="B446" s="96"/>
      <c r="C446" s="97"/>
      <c r="D446" s="97"/>
      <c r="E446" s="96"/>
      <c r="F446" s="96"/>
      <c r="G446" s="96"/>
    </row>
    <row r="447" ht="51.75" customHeight="1">
      <c r="A447" s="101"/>
      <c r="B447" s="90"/>
      <c r="C447" s="91"/>
      <c r="D447" s="91"/>
      <c r="E447" s="90"/>
      <c r="F447" s="90"/>
      <c r="G447" s="90"/>
    </row>
    <row r="448" ht="51.75" customHeight="1">
      <c r="A448" s="102"/>
      <c r="B448" s="96"/>
      <c r="C448" s="97"/>
      <c r="D448" s="97"/>
      <c r="E448" s="96"/>
      <c r="F448" s="96"/>
      <c r="G448" s="96"/>
    </row>
    <row r="449" ht="51.75" customHeight="1">
      <c r="A449" s="101"/>
      <c r="B449" s="90"/>
      <c r="C449" s="91"/>
      <c r="D449" s="91"/>
      <c r="E449" s="90"/>
      <c r="F449" s="90"/>
      <c r="G449" s="90"/>
    </row>
    <row r="450" ht="51.75" customHeight="1">
      <c r="A450" s="102"/>
      <c r="B450" s="96"/>
      <c r="C450" s="97"/>
      <c r="D450" s="97"/>
      <c r="E450" s="96"/>
      <c r="F450" s="96"/>
      <c r="G450" s="96"/>
    </row>
    <row r="451" ht="51.75" customHeight="1">
      <c r="A451" s="101"/>
      <c r="B451" s="90"/>
      <c r="C451" s="91"/>
      <c r="D451" s="91"/>
      <c r="E451" s="90"/>
      <c r="F451" s="90"/>
      <c r="G451" s="90"/>
    </row>
    <row r="452" ht="51.75" customHeight="1">
      <c r="A452" s="102"/>
      <c r="B452" s="96"/>
      <c r="C452" s="97"/>
      <c r="D452" s="97"/>
      <c r="E452" s="96"/>
      <c r="F452" s="96"/>
      <c r="G452" s="96"/>
    </row>
    <row r="453" ht="51.75" customHeight="1">
      <c r="A453" s="101"/>
      <c r="B453" s="90"/>
      <c r="C453" s="91"/>
      <c r="D453" s="91"/>
      <c r="E453" s="90"/>
      <c r="F453" s="90"/>
      <c r="G453" s="90"/>
    </row>
    <row r="454" ht="51.75" customHeight="1">
      <c r="A454" s="102"/>
      <c r="B454" s="96"/>
      <c r="C454" s="97"/>
      <c r="D454" s="97"/>
      <c r="E454" s="96"/>
      <c r="F454" s="96"/>
      <c r="G454" s="96"/>
    </row>
    <row r="455" ht="51.75" customHeight="1">
      <c r="A455" s="101"/>
      <c r="B455" s="90"/>
      <c r="C455" s="91"/>
      <c r="D455" s="91"/>
      <c r="E455" s="90"/>
      <c r="F455" s="90"/>
      <c r="G455" s="90"/>
    </row>
    <row r="456" ht="51.75" customHeight="1">
      <c r="A456" s="102"/>
      <c r="B456" s="96"/>
      <c r="C456" s="97"/>
      <c r="D456" s="97"/>
      <c r="E456" s="96"/>
      <c r="F456" s="96"/>
      <c r="G456" s="96"/>
    </row>
    <row r="457" ht="51.75" customHeight="1">
      <c r="A457" s="101"/>
      <c r="B457" s="90"/>
      <c r="C457" s="91"/>
      <c r="D457" s="91"/>
      <c r="E457" s="90"/>
      <c r="F457" s="90"/>
      <c r="G457" s="90"/>
    </row>
    <row r="458" ht="51.75" customHeight="1">
      <c r="A458" s="102"/>
      <c r="B458" s="96"/>
      <c r="C458" s="97"/>
      <c r="D458" s="97"/>
      <c r="E458" s="96"/>
      <c r="F458" s="96"/>
      <c r="G458" s="96"/>
    </row>
    <row r="459" ht="51.75" customHeight="1">
      <c r="A459" s="101"/>
      <c r="B459" s="90"/>
      <c r="C459" s="91"/>
      <c r="D459" s="91"/>
      <c r="E459" s="90"/>
      <c r="F459" s="90"/>
      <c r="G459" s="90"/>
    </row>
    <row r="460" ht="51.75" customHeight="1">
      <c r="A460" s="102"/>
      <c r="B460" s="96"/>
      <c r="C460" s="97"/>
      <c r="D460" s="97"/>
      <c r="E460" s="96"/>
      <c r="F460" s="96"/>
      <c r="G460" s="96"/>
    </row>
    <row r="461" ht="51.75" customHeight="1">
      <c r="A461" s="101"/>
      <c r="B461" s="90"/>
      <c r="C461" s="91"/>
      <c r="D461" s="91"/>
      <c r="E461" s="90"/>
      <c r="F461" s="90"/>
      <c r="G461" s="90"/>
    </row>
    <row r="462" ht="51.75" customHeight="1">
      <c r="A462" s="102"/>
      <c r="B462" s="96"/>
      <c r="C462" s="97"/>
      <c r="D462" s="97"/>
      <c r="E462" s="96"/>
      <c r="F462" s="96"/>
      <c r="G462" s="96"/>
    </row>
    <row r="463" ht="51.75" customHeight="1">
      <c r="A463" s="101"/>
      <c r="B463" s="90"/>
      <c r="C463" s="91"/>
      <c r="D463" s="91"/>
      <c r="E463" s="90"/>
      <c r="F463" s="90"/>
      <c r="G463" s="90"/>
    </row>
    <row r="464" ht="51.75" customHeight="1">
      <c r="A464" s="102"/>
      <c r="B464" s="96"/>
      <c r="C464" s="97"/>
      <c r="D464" s="97"/>
      <c r="E464" s="96"/>
      <c r="F464" s="96"/>
      <c r="G464" s="96"/>
    </row>
    <row r="465" ht="51.75" customHeight="1">
      <c r="A465" s="101"/>
      <c r="B465" s="90"/>
      <c r="C465" s="91"/>
      <c r="D465" s="91"/>
      <c r="E465" s="90"/>
      <c r="F465" s="90"/>
      <c r="G465" s="90"/>
    </row>
    <row r="466" ht="51.75" customHeight="1">
      <c r="A466" s="102"/>
      <c r="B466" s="96"/>
      <c r="C466" s="97"/>
      <c r="D466" s="97"/>
      <c r="E466" s="96"/>
      <c r="F466" s="96"/>
      <c r="G466" s="96"/>
    </row>
    <row r="467" ht="51.75" customHeight="1">
      <c r="A467" s="101"/>
      <c r="B467" s="90"/>
      <c r="C467" s="91"/>
      <c r="D467" s="91"/>
      <c r="E467" s="90"/>
      <c r="F467" s="90"/>
      <c r="G467" s="90"/>
    </row>
    <row r="468" ht="51.75" customHeight="1">
      <c r="A468" s="102"/>
      <c r="B468" s="96"/>
      <c r="C468" s="97"/>
      <c r="D468" s="97"/>
      <c r="E468" s="96"/>
      <c r="F468" s="96"/>
      <c r="G468" s="96"/>
    </row>
    <row r="469" ht="51.75" customHeight="1">
      <c r="A469" s="101"/>
      <c r="B469" s="90"/>
      <c r="C469" s="91"/>
      <c r="D469" s="91"/>
      <c r="E469" s="90"/>
      <c r="F469" s="90"/>
      <c r="G469" s="90"/>
    </row>
    <row r="470" ht="51.75" customHeight="1">
      <c r="A470" s="102"/>
      <c r="B470" s="96"/>
      <c r="C470" s="97"/>
      <c r="D470" s="97"/>
      <c r="E470" s="96"/>
      <c r="F470" s="96"/>
      <c r="G470" s="96"/>
    </row>
    <row r="471" ht="51.75" customHeight="1">
      <c r="A471" s="101"/>
      <c r="B471" s="90"/>
      <c r="C471" s="91"/>
      <c r="D471" s="91"/>
      <c r="E471" s="90"/>
      <c r="F471" s="90"/>
      <c r="G471" s="90"/>
    </row>
    <row r="472" ht="51.75" customHeight="1">
      <c r="A472" s="102"/>
      <c r="B472" s="96"/>
      <c r="C472" s="97"/>
      <c r="D472" s="97"/>
      <c r="E472" s="96"/>
      <c r="F472" s="96"/>
      <c r="G472" s="96"/>
    </row>
    <row r="473" ht="51.75" customHeight="1">
      <c r="A473" s="101"/>
      <c r="B473" s="90"/>
      <c r="C473" s="91"/>
      <c r="D473" s="91"/>
      <c r="E473" s="90"/>
      <c r="F473" s="90"/>
      <c r="G473" s="90"/>
    </row>
    <row r="474" ht="51.75" customHeight="1">
      <c r="A474" s="102"/>
      <c r="B474" s="96"/>
      <c r="C474" s="97"/>
      <c r="D474" s="97"/>
      <c r="E474" s="96"/>
      <c r="F474" s="96"/>
      <c r="G474" s="96"/>
    </row>
    <row r="475" ht="51.75" customHeight="1">
      <c r="A475" s="101"/>
      <c r="B475" s="90"/>
      <c r="C475" s="91"/>
      <c r="D475" s="91"/>
      <c r="E475" s="90"/>
      <c r="F475" s="90"/>
      <c r="G475" s="90"/>
    </row>
    <row r="476" ht="51.75" customHeight="1">
      <c r="A476" s="102"/>
      <c r="B476" s="96"/>
      <c r="C476" s="97"/>
      <c r="D476" s="97"/>
      <c r="E476" s="96"/>
      <c r="F476" s="96"/>
      <c r="G476" s="96"/>
    </row>
    <row r="477" ht="51.75" customHeight="1">
      <c r="A477" s="101"/>
      <c r="B477" s="90"/>
      <c r="C477" s="91"/>
      <c r="D477" s="91"/>
      <c r="E477" s="90"/>
      <c r="F477" s="90"/>
      <c r="G477" s="90"/>
    </row>
    <row r="478" ht="51.75" customHeight="1">
      <c r="A478" s="102"/>
      <c r="B478" s="96"/>
      <c r="C478" s="97"/>
      <c r="D478" s="97"/>
      <c r="E478" s="96"/>
      <c r="F478" s="96"/>
      <c r="G478" s="96"/>
    </row>
    <row r="479" ht="51.75" customHeight="1">
      <c r="A479" s="101"/>
      <c r="B479" s="90"/>
      <c r="C479" s="91"/>
      <c r="D479" s="91"/>
      <c r="E479" s="90"/>
      <c r="F479" s="90"/>
      <c r="G479" s="90"/>
    </row>
    <row r="480" ht="51.75" customHeight="1">
      <c r="A480" s="102"/>
      <c r="B480" s="96"/>
      <c r="C480" s="97"/>
      <c r="D480" s="97"/>
      <c r="E480" s="96"/>
      <c r="F480" s="96"/>
      <c r="G480" s="96"/>
    </row>
    <row r="481" ht="51.75" customHeight="1">
      <c r="A481" s="101"/>
      <c r="B481" s="90"/>
      <c r="C481" s="91"/>
      <c r="D481" s="91"/>
      <c r="E481" s="90"/>
      <c r="F481" s="90"/>
      <c r="G481" s="90"/>
    </row>
    <row r="482" ht="51.75" customHeight="1">
      <c r="A482" s="102"/>
      <c r="B482" s="96"/>
      <c r="C482" s="97"/>
      <c r="D482" s="97"/>
      <c r="E482" s="96"/>
      <c r="F482" s="96"/>
      <c r="G482" s="96"/>
    </row>
    <row r="483" ht="51.75" customHeight="1">
      <c r="A483" s="101"/>
      <c r="B483" s="90"/>
      <c r="C483" s="91"/>
      <c r="D483" s="91"/>
      <c r="E483" s="90"/>
      <c r="F483" s="90"/>
      <c r="G483" s="90"/>
    </row>
    <row r="484" ht="51.75" customHeight="1">
      <c r="A484" s="102"/>
      <c r="B484" s="96"/>
      <c r="C484" s="97"/>
      <c r="D484" s="97"/>
      <c r="E484" s="96"/>
      <c r="F484" s="96"/>
      <c r="G484" s="96"/>
    </row>
    <row r="485" ht="51.75" customHeight="1">
      <c r="A485" s="101"/>
      <c r="B485" s="90"/>
      <c r="C485" s="91"/>
      <c r="D485" s="91"/>
      <c r="E485" s="90"/>
      <c r="F485" s="90"/>
      <c r="G485" s="90"/>
    </row>
    <row r="486" ht="51.75" customHeight="1">
      <c r="A486" s="102"/>
      <c r="B486" s="96"/>
      <c r="C486" s="97"/>
      <c r="D486" s="97"/>
      <c r="E486" s="96"/>
      <c r="F486" s="96"/>
      <c r="G486" s="96"/>
    </row>
    <row r="487" ht="51.75" customHeight="1">
      <c r="A487" s="101"/>
      <c r="B487" s="90"/>
      <c r="C487" s="91"/>
      <c r="D487" s="91"/>
      <c r="E487" s="90"/>
      <c r="F487" s="90"/>
      <c r="G487" s="90"/>
    </row>
    <row r="488" ht="51.75" customHeight="1">
      <c r="A488" s="102"/>
      <c r="B488" s="96"/>
      <c r="C488" s="97"/>
      <c r="D488" s="97"/>
      <c r="E488" s="96"/>
      <c r="F488" s="96"/>
      <c r="G488" s="96"/>
    </row>
    <row r="489" ht="51.75" customHeight="1">
      <c r="A489" s="101"/>
      <c r="B489" s="90"/>
      <c r="C489" s="91"/>
      <c r="D489" s="91"/>
      <c r="E489" s="90"/>
      <c r="F489" s="90"/>
      <c r="G489" s="90"/>
    </row>
    <row r="490" ht="51.75" customHeight="1">
      <c r="A490" s="102"/>
      <c r="B490" s="96"/>
      <c r="C490" s="97"/>
      <c r="D490" s="97"/>
      <c r="E490" s="96"/>
      <c r="F490" s="96"/>
      <c r="G490" s="96"/>
    </row>
    <row r="491" ht="51.75" customHeight="1">
      <c r="A491" s="101"/>
      <c r="B491" s="90"/>
      <c r="C491" s="91"/>
      <c r="D491" s="91"/>
      <c r="E491" s="90"/>
      <c r="F491" s="90"/>
      <c r="G491" s="90"/>
    </row>
    <row r="492" ht="51.75" customHeight="1">
      <c r="A492" s="102"/>
      <c r="B492" s="96"/>
      <c r="C492" s="97"/>
      <c r="D492" s="97"/>
      <c r="E492" s="96"/>
      <c r="F492" s="96"/>
      <c r="G492" s="96"/>
    </row>
    <row r="493" ht="51.75" customHeight="1">
      <c r="A493" s="101"/>
      <c r="B493" s="90"/>
      <c r="C493" s="91"/>
      <c r="D493" s="91"/>
      <c r="E493" s="90"/>
      <c r="F493" s="90"/>
      <c r="G493" s="90"/>
    </row>
    <row r="494" ht="51.75" customHeight="1">
      <c r="A494" s="102"/>
      <c r="B494" s="96"/>
      <c r="C494" s="97"/>
      <c r="D494" s="97"/>
      <c r="E494" s="96"/>
      <c r="F494" s="96"/>
      <c r="G494" s="96"/>
    </row>
    <row r="495" ht="51.75" customHeight="1">
      <c r="A495" s="101"/>
      <c r="B495" s="90"/>
      <c r="C495" s="91"/>
      <c r="D495" s="91"/>
      <c r="E495" s="90"/>
      <c r="F495" s="90"/>
      <c r="G495" s="90"/>
    </row>
    <row r="496" ht="51.75" customHeight="1">
      <c r="A496" s="102"/>
      <c r="B496" s="96"/>
      <c r="C496" s="97"/>
      <c r="D496" s="97"/>
      <c r="E496" s="96"/>
      <c r="F496" s="96"/>
      <c r="G496" s="96"/>
    </row>
    <row r="497" ht="51.75" customHeight="1">
      <c r="A497" s="101"/>
      <c r="B497" s="90"/>
      <c r="C497" s="91"/>
      <c r="D497" s="91"/>
      <c r="E497" s="90"/>
      <c r="F497" s="90"/>
      <c r="G497" s="90"/>
    </row>
    <row r="498" ht="51.75" customHeight="1">
      <c r="A498" s="102"/>
      <c r="B498" s="96"/>
      <c r="C498" s="97"/>
      <c r="D498" s="97"/>
      <c r="E498" s="96"/>
      <c r="F498" s="96"/>
      <c r="G498" s="96"/>
    </row>
    <row r="499" ht="51.75" customHeight="1">
      <c r="A499" s="101"/>
      <c r="B499" s="90"/>
      <c r="C499" s="91"/>
      <c r="D499" s="91"/>
      <c r="E499" s="90"/>
      <c r="F499" s="90"/>
      <c r="G499" s="90"/>
    </row>
    <row r="500" ht="51.75" customHeight="1">
      <c r="A500" s="102"/>
      <c r="B500" s="96"/>
      <c r="C500" s="97"/>
      <c r="D500" s="97"/>
      <c r="E500" s="96"/>
      <c r="F500" s="96"/>
      <c r="G500" s="96"/>
    </row>
    <row r="501" ht="51.75" customHeight="1">
      <c r="A501" s="101"/>
      <c r="B501" s="90"/>
      <c r="C501" s="91"/>
      <c r="D501" s="91"/>
      <c r="E501" s="90"/>
      <c r="F501" s="90"/>
      <c r="G501" s="90"/>
    </row>
    <row r="502" ht="51.75" customHeight="1">
      <c r="A502" s="102"/>
      <c r="B502" s="96"/>
      <c r="C502" s="97"/>
      <c r="D502" s="97"/>
      <c r="E502" s="96"/>
      <c r="F502" s="96"/>
      <c r="G502" s="96"/>
    </row>
    <row r="503" ht="51.75" customHeight="1">
      <c r="A503" s="101"/>
      <c r="B503" s="90"/>
      <c r="C503" s="91"/>
      <c r="D503" s="91"/>
      <c r="E503" s="90"/>
      <c r="F503" s="90"/>
      <c r="G503" s="90"/>
    </row>
    <row r="504" ht="51.75" customHeight="1">
      <c r="A504" s="102"/>
      <c r="B504" s="96"/>
      <c r="C504" s="97"/>
      <c r="D504" s="97"/>
      <c r="E504" s="96"/>
      <c r="F504" s="96"/>
      <c r="G504" s="96"/>
    </row>
    <row r="505" ht="51.75" customHeight="1">
      <c r="A505" s="101"/>
      <c r="B505" s="90"/>
      <c r="C505" s="91"/>
      <c r="D505" s="91"/>
      <c r="E505" s="90"/>
      <c r="F505" s="90"/>
      <c r="G505" s="90"/>
    </row>
    <row r="506" ht="51.75" customHeight="1">
      <c r="A506" s="102"/>
      <c r="B506" s="96"/>
      <c r="C506" s="97"/>
      <c r="D506" s="97"/>
      <c r="E506" s="96"/>
      <c r="F506" s="96"/>
      <c r="G506" s="96"/>
    </row>
    <row r="507" ht="51.75" customHeight="1">
      <c r="A507" s="101"/>
      <c r="B507" s="90"/>
      <c r="C507" s="91"/>
      <c r="D507" s="91"/>
      <c r="E507" s="90"/>
      <c r="F507" s="90"/>
      <c r="G507" s="90"/>
    </row>
    <row r="508" ht="51.75" customHeight="1">
      <c r="A508" s="102"/>
      <c r="B508" s="96"/>
      <c r="C508" s="97"/>
      <c r="D508" s="97"/>
      <c r="E508" s="96"/>
      <c r="F508" s="96"/>
      <c r="G508" s="96"/>
    </row>
    <row r="509" ht="51.75" customHeight="1">
      <c r="A509" s="101"/>
      <c r="B509" s="90"/>
      <c r="C509" s="91"/>
      <c r="D509" s="91"/>
      <c r="E509" s="90"/>
      <c r="F509" s="90"/>
      <c r="G509" s="90"/>
    </row>
    <row r="510" ht="51.75" customHeight="1">
      <c r="A510" s="102"/>
      <c r="B510" s="96"/>
      <c r="C510" s="97"/>
      <c r="D510" s="97"/>
      <c r="E510" s="96"/>
      <c r="F510" s="96"/>
      <c r="G510" s="96"/>
    </row>
    <row r="511" ht="51.75" customHeight="1">
      <c r="A511" s="101"/>
      <c r="B511" s="90"/>
      <c r="C511" s="91"/>
      <c r="D511" s="91"/>
      <c r="E511" s="90"/>
      <c r="F511" s="90"/>
      <c r="G511" s="90"/>
    </row>
    <row r="512" ht="51.75" customHeight="1">
      <c r="A512" s="102"/>
      <c r="B512" s="96"/>
      <c r="C512" s="97"/>
      <c r="D512" s="97"/>
      <c r="E512" s="96"/>
      <c r="F512" s="96"/>
      <c r="G512" s="96"/>
    </row>
    <row r="513" ht="51.75" customHeight="1">
      <c r="A513" s="101"/>
      <c r="B513" s="90"/>
      <c r="C513" s="91"/>
      <c r="D513" s="91"/>
      <c r="E513" s="90"/>
      <c r="F513" s="90"/>
      <c r="G513" s="90"/>
    </row>
    <row r="514" ht="51.75" customHeight="1">
      <c r="A514" s="102"/>
      <c r="B514" s="96"/>
      <c r="C514" s="97"/>
      <c r="D514" s="97"/>
      <c r="E514" s="96"/>
      <c r="F514" s="96"/>
      <c r="G514" s="96"/>
    </row>
    <row r="515" ht="51.75" customHeight="1">
      <c r="A515" s="101"/>
      <c r="B515" s="90"/>
      <c r="C515" s="91"/>
      <c r="D515" s="91"/>
      <c r="E515" s="90"/>
      <c r="F515" s="90"/>
      <c r="G515" s="90"/>
    </row>
    <row r="516" ht="51.75" customHeight="1">
      <c r="A516" s="102"/>
      <c r="B516" s="96"/>
      <c r="C516" s="97"/>
      <c r="D516" s="97"/>
      <c r="E516" s="96"/>
      <c r="F516" s="96"/>
      <c r="G516" s="96"/>
    </row>
    <row r="517" ht="51.75" customHeight="1">
      <c r="A517" s="101"/>
      <c r="B517" s="90"/>
      <c r="C517" s="91"/>
      <c r="D517" s="91"/>
      <c r="E517" s="90"/>
      <c r="F517" s="90"/>
      <c r="G517" s="90"/>
    </row>
    <row r="518" ht="51.75" customHeight="1">
      <c r="A518" s="102"/>
      <c r="B518" s="96"/>
      <c r="C518" s="97"/>
      <c r="D518" s="97"/>
      <c r="E518" s="96"/>
      <c r="F518" s="96"/>
      <c r="G518" s="96"/>
    </row>
    <row r="519" ht="51.75" customHeight="1">
      <c r="A519" s="101"/>
      <c r="B519" s="90"/>
      <c r="C519" s="91"/>
      <c r="D519" s="91"/>
      <c r="E519" s="90"/>
      <c r="F519" s="90"/>
      <c r="G519" s="90"/>
    </row>
    <row r="520" ht="51.75" customHeight="1">
      <c r="A520" s="102"/>
      <c r="B520" s="96"/>
      <c r="C520" s="97"/>
      <c r="D520" s="97"/>
      <c r="E520" s="96"/>
      <c r="F520" s="96"/>
      <c r="G520" s="96"/>
    </row>
    <row r="521" ht="51.75" customHeight="1">
      <c r="A521" s="101"/>
      <c r="B521" s="90"/>
      <c r="C521" s="91"/>
      <c r="D521" s="91"/>
      <c r="E521" s="90"/>
      <c r="F521" s="90"/>
      <c r="G521" s="90"/>
    </row>
    <row r="522" ht="51.75" customHeight="1">
      <c r="A522" s="102"/>
      <c r="B522" s="96"/>
      <c r="C522" s="97"/>
      <c r="D522" s="97"/>
      <c r="E522" s="96"/>
      <c r="F522" s="96"/>
      <c r="G522" s="96"/>
    </row>
    <row r="523" ht="51.75" customHeight="1">
      <c r="A523" s="101"/>
      <c r="B523" s="90"/>
      <c r="C523" s="91"/>
      <c r="D523" s="91"/>
      <c r="E523" s="90"/>
      <c r="F523" s="90"/>
      <c r="G523" s="90"/>
    </row>
    <row r="524" ht="51.75" customHeight="1">
      <c r="A524" s="102"/>
      <c r="B524" s="96"/>
      <c r="C524" s="97"/>
      <c r="D524" s="97"/>
      <c r="E524" s="96"/>
      <c r="F524" s="96"/>
      <c r="G524" s="96"/>
    </row>
    <row r="525" ht="51.75" customHeight="1">
      <c r="A525" s="101"/>
      <c r="B525" s="90"/>
      <c r="C525" s="91"/>
      <c r="D525" s="91"/>
      <c r="E525" s="90"/>
      <c r="F525" s="90"/>
      <c r="G525" s="90"/>
    </row>
    <row r="526" ht="51.75" customHeight="1">
      <c r="A526" s="102"/>
      <c r="B526" s="96"/>
      <c r="C526" s="97"/>
      <c r="D526" s="97"/>
      <c r="E526" s="96"/>
      <c r="F526" s="96"/>
      <c r="G526" s="96"/>
    </row>
    <row r="527" ht="51.75" customHeight="1">
      <c r="A527" s="101"/>
      <c r="B527" s="90"/>
      <c r="C527" s="91"/>
      <c r="D527" s="91"/>
      <c r="E527" s="90"/>
      <c r="F527" s="90"/>
      <c r="G527" s="90"/>
    </row>
    <row r="528" ht="51.75" customHeight="1">
      <c r="A528" s="102"/>
      <c r="B528" s="96"/>
      <c r="C528" s="97"/>
      <c r="D528" s="97"/>
      <c r="E528" s="96"/>
      <c r="F528" s="96"/>
      <c r="G528" s="96"/>
    </row>
    <row r="529" ht="51.75" customHeight="1">
      <c r="A529" s="101"/>
      <c r="B529" s="90"/>
      <c r="C529" s="91"/>
      <c r="D529" s="91"/>
      <c r="E529" s="90"/>
      <c r="F529" s="90"/>
      <c r="G529" s="90"/>
    </row>
    <row r="530" ht="51.75" customHeight="1">
      <c r="A530" s="102"/>
      <c r="B530" s="96"/>
      <c r="C530" s="97"/>
      <c r="D530" s="97"/>
      <c r="E530" s="96"/>
      <c r="F530" s="96"/>
      <c r="G530" s="96"/>
    </row>
    <row r="531" ht="51.75" customHeight="1">
      <c r="A531" s="101"/>
      <c r="B531" s="90"/>
      <c r="C531" s="91"/>
      <c r="D531" s="91"/>
      <c r="E531" s="90"/>
      <c r="F531" s="90"/>
      <c r="G531" s="90"/>
    </row>
    <row r="532" ht="51.75" customHeight="1">
      <c r="A532" s="102"/>
      <c r="B532" s="96"/>
      <c r="C532" s="97"/>
      <c r="D532" s="97"/>
      <c r="E532" s="96"/>
      <c r="F532" s="96"/>
      <c r="G532" s="96"/>
    </row>
    <row r="533" ht="51.75" customHeight="1">
      <c r="A533" s="101"/>
      <c r="B533" s="90"/>
      <c r="C533" s="91"/>
      <c r="D533" s="91"/>
      <c r="E533" s="90"/>
      <c r="F533" s="90"/>
      <c r="G533" s="90"/>
    </row>
    <row r="534" ht="51.75" customHeight="1">
      <c r="A534" s="102"/>
      <c r="B534" s="96"/>
      <c r="C534" s="97"/>
      <c r="D534" s="97"/>
      <c r="E534" s="96"/>
      <c r="F534" s="96"/>
      <c r="G534" s="96"/>
    </row>
    <row r="535" ht="51.75" customHeight="1">
      <c r="A535" s="101"/>
      <c r="B535" s="90"/>
      <c r="C535" s="91"/>
      <c r="D535" s="91"/>
      <c r="E535" s="90"/>
      <c r="F535" s="90"/>
      <c r="G535" s="90"/>
    </row>
    <row r="536" ht="51.75" customHeight="1">
      <c r="A536" s="102"/>
      <c r="B536" s="96"/>
      <c r="C536" s="97"/>
      <c r="D536" s="97"/>
      <c r="E536" s="96"/>
      <c r="F536" s="96"/>
      <c r="G536" s="96"/>
    </row>
    <row r="537" ht="51.75" customHeight="1">
      <c r="A537" s="101"/>
      <c r="B537" s="90"/>
      <c r="C537" s="91"/>
      <c r="D537" s="91"/>
      <c r="E537" s="90"/>
      <c r="F537" s="90"/>
      <c r="G537" s="90"/>
    </row>
    <row r="538" ht="51.75" customHeight="1">
      <c r="A538" s="102"/>
      <c r="B538" s="96"/>
      <c r="C538" s="97"/>
      <c r="D538" s="97"/>
      <c r="E538" s="96"/>
      <c r="F538" s="96"/>
      <c r="G538" s="96"/>
    </row>
    <row r="539" ht="51.75" customHeight="1">
      <c r="A539" s="101"/>
      <c r="B539" s="90"/>
      <c r="C539" s="91"/>
      <c r="D539" s="91"/>
      <c r="E539" s="90"/>
      <c r="F539" s="90"/>
      <c r="G539" s="90"/>
    </row>
    <row r="540" ht="51.75" customHeight="1">
      <c r="A540" s="102"/>
      <c r="B540" s="96"/>
      <c r="C540" s="97"/>
      <c r="D540" s="97"/>
      <c r="E540" s="96"/>
      <c r="F540" s="96"/>
      <c r="G540" s="96"/>
    </row>
    <row r="541" ht="51.75" customHeight="1">
      <c r="A541" s="101"/>
      <c r="B541" s="90"/>
      <c r="C541" s="91"/>
      <c r="D541" s="91"/>
      <c r="E541" s="90"/>
      <c r="F541" s="90"/>
      <c r="G541" s="90"/>
    </row>
    <row r="542" ht="51.75" customHeight="1">
      <c r="A542" s="102"/>
      <c r="B542" s="96"/>
      <c r="C542" s="97"/>
      <c r="D542" s="97"/>
      <c r="E542" s="96"/>
      <c r="F542" s="96"/>
      <c r="G542" s="96"/>
    </row>
    <row r="543" ht="51.75" customHeight="1">
      <c r="A543" s="101"/>
      <c r="B543" s="90"/>
      <c r="C543" s="91"/>
      <c r="D543" s="91"/>
      <c r="E543" s="90"/>
      <c r="F543" s="90"/>
      <c r="G543" s="90"/>
    </row>
    <row r="544" ht="51.75" customHeight="1">
      <c r="A544" s="102"/>
      <c r="B544" s="96"/>
      <c r="C544" s="97"/>
      <c r="D544" s="97"/>
      <c r="E544" s="96"/>
      <c r="F544" s="96"/>
      <c r="G544" s="96"/>
    </row>
    <row r="545" ht="51.75" customHeight="1">
      <c r="A545" s="101"/>
      <c r="B545" s="90"/>
      <c r="C545" s="91"/>
      <c r="D545" s="91"/>
      <c r="E545" s="90"/>
      <c r="F545" s="90"/>
      <c r="G545" s="90"/>
    </row>
    <row r="546" ht="51.75" customHeight="1">
      <c r="A546" s="102"/>
      <c r="B546" s="96"/>
      <c r="C546" s="97"/>
      <c r="D546" s="97"/>
      <c r="E546" s="96"/>
      <c r="F546" s="96"/>
      <c r="G546" s="96"/>
    </row>
    <row r="547" ht="51.75" customHeight="1">
      <c r="A547" s="101"/>
      <c r="B547" s="90"/>
      <c r="C547" s="91"/>
      <c r="D547" s="91"/>
      <c r="E547" s="90"/>
      <c r="F547" s="90"/>
      <c r="G547" s="90"/>
    </row>
    <row r="548" ht="51.75" customHeight="1">
      <c r="A548" s="102"/>
      <c r="B548" s="96"/>
      <c r="C548" s="97"/>
      <c r="D548" s="97"/>
      <c r="E548" s="96"/>
      <c r="F548" s="96"/>
      <c r="G548" s="96"/>
    </row>
    <row r="549" ht="51.75" customHeight="1">
      <c r="A549" s="101"/>
      <c r="B549" s="90"/>
      <c r="C549" s="91"/>
      <c r="D549" s="91"/>
      <c r="E549" s="90"/>
      <c r="F549" s="90"/>
      <c r="G549" s="90"/>
    </row>
    <row r="550" ht="51.75" customHeight="1">
      <c r="A550" s="102"/>
      <c r="B550" s="96"/>
      <c r="C550" s="97"/>
      <c r="D550" s="97"/>
      <c r="E550" s="96"/>
      <c r="F550" s="96"/>
      <c r="G550" s="96"/>
    </row>
    <row r="551" ht="51.75" customHeight="1">
      <c r="A551" s="101"/>
      <c r="B551" s="90"/>
      <c r="C551" s="91"/>
      <c r="D551" s="91"/>
      <c r="E551" s="90"/>
      <c r="F551" s="90"/>
      <c r="G551" s="90"/>
    </row>
    <row r="552" ht="51.75" customHeight="1">
      <c r="A552" s="102"/>
      <c r="B552" s="96"/>
      <c r="C552" s="97"/>
      <c r="D552" s="97"/>
      <c r="E552" s="96"/>
      <c r="F552" s="96"/>
      <c r="G552" s="96"/>
    </row>
    <row r="553" ht="51.75" customHeight="1">
      <c r="A553" s="101"/>
      <c r="B553" s="90"/>
      <c r="C553" s="91"/>
      <c r="D553" s="91"/>
      <c r="E553" s="90"/>
      <c r="F553" s="90"/>
      <c r="G553" s="90"/>
    </row>
    <row r="554" ht="51.75" customHeight="1">
      <c r="A554" s="102"/>
      <c r="B554" s="96"/>
      <c r="C554" s="97"/>
      <c r="D554" s="97"/>
      <c r="E554" s="96"/>
      <c r="F554" s="96"/>
      <c r="G554" s="96"/>
    </row>
    <row r="555" ht="51.75" customHeight="1">
      <c r="A555" s="101"/>
      <c r="B555" s="90"/>
      <c r="C555" s="91"/>
      <c r="D555" s="91"/>
      <c r="E555" s="90"/>
      <c r="F555" s="90"/>
      <c r="G555" s="90"/>
    </row>
    <row r="556" ht="51.75" customHeight="1">
      <c r="A556" s="102"/>
      <c r="B556" s="96"/>
      <c r="C556" s="97"/>
      <c r="D556" s="97"/>
      <c r="E556" s="96"/>
      <c r="F556" s="96"/>
      <c r="G556" s="96"/>
    </row>
    <row r="557" ht="51.75" customHeight="1">
      <c r="A557" s="101"/>
      <c r="B557" s="90"/>
      <c r="C557" s="91"/>
      <c r="D557" s="91"/>
      <c r="E557" s="90"/>
      <c r="F557" s="90"/>
      <c r="G557" s="90"/>
    </row>
    <row r="558" ht="51.75" customHeight="1">
      <c r="A558" s="102"/>
      <c r="B558" s="96"/>
      <c r="C558" s="97"/>
      <c r="D558" s="97"/>
      <c r="E558" s="96"/>
      <c r="F558" s="96"/>
      <c r="G558" s="96"/>
    </row>
    <row r="559" ht="51.75" customHeight="1">
      <c r="A559" s="101"/>
      <c r="B559" s="90"/>
      <c r="C559" s="91"/>
      <c r="D559" s="91"/>
      <c r="E559" s="90"/>
      <c r="F559" s="90"/>
      <c r="G559" s="90"/>
    </row>
    <row r="560" ht="51.75" customHeight="1">
      <c r="A560" s="102"/>
      <c r="B560" s="96"/>
      <c r="C560" s="97"/>
      <c r="D560" s="97"/>
      <c r="E560" s="96"/>
      <c r="F560" s="96"/>
      <c r="G560" s="96"/>
    </row>
    <row r="561" ht="51.75" customHeight="1">
      <c r="A561" s="101"/>
      <c r="B561" s="90"/>
      <c r="C561" s="91"/>
      <c r="D561" s="91"/>
      <c r="E561" s="90"/>
      <c r="F561" s="90"/>
      <c r="G561" s="90"/>
    </row>
    <row r="562" ht="51.75" customHeight="1">
      <c r="A562" s="102"/>
      <c r="B562" s="96"/>
      <c r="C562" s="97"/>
      <c r="D562" s="97"/>
      <c r="E562" s="96"/>
      <c r="F562" s="96"/>
      <c r="G562" s="96"/>
    </row>
    <row r="563" ht="51.75" customHeight="1">
      <c r="A563" s="101"/>
      <c r="B563" s="90"/>
      <c r="C563" s="91"/>
      <c r="D563" s="91"/>
      <c r="E563" s="90"/>
      <c r="F563" s="90"/>
      <c r="G563" s="90"/>
    </row>
    <row r="564" ht="51.75" customHeight="1">
      <c r="A564" s="102"/>
      <c r="B564" s="96"/>
      <c r="C564" s="97"/>
      <c r="D564" s="97"/>
      <c r="E564" s="96"/>
      <c r="F564" s="96"/>
      <c r="G564" s="96"/>
    </row>
    <row r="565" ht="51.75" customHeight="1">
      <c r="A565" s="101"/>
      <c r="B565" s="90"/>
      <c r="C565" s="91"/>
      <c r="D565" s="91"/>
      <c r="E565" s="90"/>
      <c r="F565" s="90"/>
      <c r="G565" s="90"/>
    </row>
    <row r="566" ht="51.75" customHeight="1">
      <c r="A566" s="102"/>
      <c r="B566" s="96"/>
      <c r="C566" s="97"/>
      <c r="D566" s="97"/>
      <c r="E566" s="96"/>
      <c r="F566" s="96"/>
      <c r="G566" s="96"/>
    </row>
    <row r="567" ht="51.75" customHeight="1">
      <c r="A567" s="101"/>
      <c r="B567" s="90"/>
      <c r="C567" s="91"/>
      <c r="D567" s="91"/>
      <c r="E567" s="90"/>
      <c r="F567" s="90"/>
      <c r="G567" s="90"/>
    </row>
    <row r="568" ht="51.75" customHeight="1">
      <c r="A568" s="102"/>
      <c r="B568" s="96"/>
      <c r="C568" s="97"/>
      <c r="D568" s="97"/>
      <c r="E568" s="96"/>
      <c r="F568" s="96"/>
      <c r="G568" s="96"/>
    </row>
    <row r="569" ht="51.75" customHeight="1">
      <c r="A569" s="101"/>
      <c r="B569" s="90"/>
      <c r="C569" s="91"/>
      <c r="D569" s="91"/>
      <c r="E569" s="90"/>
      <c r="F569" s="90"/>
      <c r="G569" s="90"/>
    </row>
    <row r="570" ht="51.75" customHeight="1">
      <c r="A570" s="102"/>
      <c r="B570" s="96"/>
      <c r="C570" s="97"/>
      <c r="D570" s="97"/>
      <c r="E570" s="96"/>
      <c r="F570" s="96"/>
      <c r="G570" s="96"/>
    </row>
    <row r="571" ht="51.75" customHeight="1">
      <c r="A571" s="101"/>
      <c r="B571" s="90"/>
      <c r="C571" s="91"/>
      <c r="D571" s="91"/>
      <c r="E571" s="90"/>
      <c r="F571" s="90"/>
      <c r="G571" s="90"/>
    </row>
    <row r="572" ht="51.75" customHeight="1">
      <c r="A572" s="102"/>
      <c r="B572" s="96"/>
      <c r="C572" s="97"/>
      <c r="D572" s="97"/>
      <c r="E572" s="96"/>
      <c r="F572" s="96"/>
      <c r="G572" s="96"/>
    </row>
    <row r="573" ht="51.75" customHeight="1">
      <c r="A573" s="101"/>
      <c r="B573" s="90"/>
      <c r="C573" s="91"/>
      <c r="D573" s="91"/>
      <c r="E573" s="90"/>
      <c r="F573" s="90"/>
      <c r="G573" s="90"/>
    </row>
    <row r="574" ht="51.75" customHeight="1">
      <c r="A574" s="102"/>
      <c r="B574" s="96"/>
      <c r="C574" s="97"/>
      <c r="D574" s="97"/>
      <c r="E574" s="96"/>
      <c r="F574" s="96"/>
      <c r="G574" s="96"/>
    </row>
    <row r="575" ht="51.75" customHeight="1">
      <c r="A575" s="101"/>
      <c r="B575" s="90"/>
      <c r="C575" s="91"/>
      <c r="D575" s="91"/>
      <c r="E575" s="90"/>
      <c r="F575" s="90"/>
      <c r="G575" s="90"/>
    </row>
    <row r="576" ht="51.75" customHeight="1">
      <c r="A576" s="102"/>
      <c r="B576" s="96"/>
      <c r="C576" s="97"/>
      <c r="D576" s="97"/>
      <c r="E576" s="96"/>
      <c r="F576" s="96"/>
      <c r="G576" s="96"/>
    </row>
    <row r="577" ht="51.75" customHeight="1">
      <c r="A577" s="101"/>
      <c r="B577" s="90"/>
      <c r="C577" s="91"/>
      <c r="D577" s="91"/>
      <c r="E577" s="90"/>
      <c r="F577" s="90"/>
      <c r="G577" s="90"/>
    </row>
    <row r="578" ht="51.75" customHeight="1">
      <c r="A578" s="102"/>
      <c r="B578" s="96"/>
      <c r="C578" s="97"/>
      <c r="D578" s="97"/>
      <c r="E578" s="96"/>
      <c r="F578" s="96"/>
      <c r="G578" s="96"/>
    </row>
    <row r="579" ht="51.75" customHeight="1">
      <c r="A579" s="101"/>
      <c r="B579" s="90"/>
      <c r="C579" s="91"/>
      <c r="D579" s="91"/>
      <c r="E579" s="90"/>
      <c r="F579" s="90"/>
      <c r="G579" s="90"/>
    </row>
    <row r="580" ht="51.75" customHeight="1">
      <c r="A580" s="102"/>
      <c r="B580" s="96"/>
      <c r="C580" s="97"/>
      <c r="D580" s="97"/>
      <c r="E580" s="96"/>
      <c r="F580" s="96"/>
      <c r="G580" s="96"/>
    </row>
    <row r="581" ht="51.75" customHeight="1">
      <c r="A581" s="101"/>
      <c r="B581" s="90"/>
      <c r="C581" s="91"/>
      <c r="D581" s="91"/>
      <c r="E581" s="90"/>
      <c r="F581" s="90"/>
      <c r="G581" s="90"/>
    </row>
    <row r="582" ht="51.75" customHeight="1">
      <c r="A582" s="102"/>
      <c r="B582" s="96"/>
      <c r="C582" s="97"/>
      <c r="D582" s="97"/>
      <c r="E582" s="96"/>
      <c r="F582" s="96"/>
      <c r="G582" s="96"/>
    </row>
    <row r="583" ht="51.75" customHeight="1">
      <c r="A583" s="101"/>
      <c r="B583" s="90"/>
      <c r="C583" s="91"/>
      <c r="D583" s="91"/>
      <c r="E583" s="90"/>
      <c r="F583" s="90"/>
      <c r="G583" s="90"/>
    </row>
    <row r="584" ht="51.75" customHeight="1">
      <c r="A584" s="102"/>
      <c r="B584" s="96"/>
      <c r="C584" s="97"/>
      <c r="D584" s="97"/>
      <c r="E584" s="96"/>
      <c r="F584" s="96"/>
      <c r="G584" s="96"/>
    </row>
    <row r="585" ht="51.75" customHeight="1">
      <c r="A585" s="101"/>
      <c r="B585" s="90"/>
      <c r="C585" s="91"/>
      <c r="D585" s="91"/>
      <c r="E585" s="90"/>
      <c r="F585" s="90"/>
      <c r="G585" s="90"/>
    </row>
    <row r="586" ht="51.75" customHeight="1">
      <c r="A586" s="102"/>
      <c r="B586" s="96"/>
      <c r="C586" s="97"/>
      <c r="D586" s="97"/>
      <c r="E586" s="96"/>
      <c r="F586" s="96"/>
      <c r="G586" s="96"/>
    </row>
    <row r="587" ht="51.75" customHeight="1">
      <c r="A587" s="101"/>
      <c r="B587" s="90"/>
      <c r="C587" s="91"/>
      <c r="D587" s="91"/>
      <c r="E587" s="90"/>
      <c r="F587" s="90"/>
      <c r="G587" s="90"/>
    </row>
    <row r="588" ht="51.75" customHeight="1">
      <c r="A588" s="102"/>
      <c r="B588" s="96"/>
      <c r="C588" s="97"/>
      <c r="D588" s="97"/>
      <c r="E588" s="96"/>
      <c r="F588" s="96"/>
      <c r="G588" s="96"/>
    </row>
    <row r="589" ht="51.75" customHeight="1">
      <c r="A589" s="101"/>
      <c r="B589" s="90"/>
      <c r="C589" s="91"/>
      <c r="D589" s="91"/>
      <c r="E589" s="90"/>
      <c r="F589" s="90"/>
      <c r="G589" s="90"/>
    </row>
    <row r="590" ht="51.75" customHeight="1">
      <c r="A590" s="102"/>
      <c r="B590" s="96"/>
      <c r="C590" s="97"/>
      <c r="D590" s="97"/>
      <c r="E590" s="96"/>
      <c r="F590" s="96"/>
      <c r="G590" s="96"/>
    </row>
    <row r="591" ht="51.75" customHeight="1">
      <c r="A591" s="101"/>
      <c r="B591" s="90"/>
      <c r="C591" s="91"/>
      <c r="D591" s="91"/>
      <c r="E591" s="90"/>
      <c r="F591" s="90"/>
      <c r="G591" s="90"/>
    </row>
    <row r="592" ht="51.75" customHeight="1">
      <c r="A592" s="102"/>
      <c r="B592" s="96"/>
      <c r="C592" s="97"/>
      <c r="D592" s="97"/>
      <c r="E592" s="96"/>
      <c r="F592" s="96"/>
      <c r="G592" s="96"/>
    </row>
    <row r="593" ht="51.75" customHeight="1">
      <c r="A593" s="101"/>
      <c r="B593" s="90"/>
      <c r="C593" s="91"/>
      <c r="D593" s="91"/>
      <c r="E593" s="90"/>
      <c r="F593" s="90"/>
      <c r="G593" s="90"/>
    </row>
    <row r="594" ht="51.75" customHeight="1">
      <c r="A594" s="102"/>
      <c r="B594" s="96"/>
      <c r="C594" s="97"/>
      <c r="D594" s="97"/>
      <c r="E594" s="96"/>
      <c r="F594" s="96"/>
      <c r="G594" s="96"/>
    </row>
    <row r="595" ht="51.75" customHeight="1">
      <c r="A595" s="101"/>
      <c r="B595" s="90"/>
      <c r="C595" s="91"/>
      <c r="D595" s="91"/>
      <c r="E595" s="90"/>
      <c r="F595" s="90"/>
      <c r="G595" s="90"/>
    </row>
    <row r="596" ht="51.75" customHeight="1">
      <c r="A596" s="102"/>
      <c r="B596" s="96"/>
      <c r="C596" s="97"/>
      <c r="D596" s="97"/>
      <c r="E596" s="96"/>
      <c r="F596" s="96"/>
      <c r="G596" s="96"/>
    </row>
    <row r="597" ht="51.75" customHeight="1">
      <c r="A597" s="101"/>
      <c r="B597" s="90"/>
      <c r="C597" s="91"/>
      <c r="D597" s="91"/>
      <c r="E597" s="90"/>
      <c r="F597" s="90"/>
      <c r="G597" s="90"/>
    </row>
    <row r="598" ht="51.75" customHeight="1">
      <c r="A598" s="102"/>
      <c r="B598" s="96"/>
      <c r="C598" s="97"/>
      <c r="D598" s="97"/>
      <c r="E598" s="96"/>
      <c r="F598" s="96"/>
      <c r="G598" s="96"/>
    </row>
    <row r="599" ht="51.75" customHeight="1">
      <c r="A599" s="101"/>
      <c r="B599" s="90"/>
      <c r="C599" s="91"/>
      <c r="D599" s="91"/>
      <c r="E599" s="90"/>
      <c r="F599" s="90"/>
      <c r="G599" s="90"/>
    </row>
    <row r="600" ht="51.75" customHeight="1">
      <c r="A600" s="102"/>
      <c r="B600" s="96"/>
      <c r="C600" s="97"/>
      <c r="D600" s="97"/>
      <c r="E600" s="96"/>
      <c r="F600" s="96"/>
      <c r="G600" s="96"/>
    </row>
    <row r="601" ht="51.75" customHeight="1">
      <c r="A601" s="101"/>
      <c r="B601" s="90"/>
      <c r="C601" s="91"/>
      <c r="D601" s="91"/>
      <c r="E601" s="90"/>
      <c r="F601" s="90"/>
      <c r="G601" s="90"/>
    </row>
    <row r="602" ht="51.75" customHeight="1">
      <c r="A602" s="102"/>
      <c r="B602" s="96"/>
      <c r="C602" s="97"/>
      <c r="D602" s="97"/>
      <c r="E602" s="96"/>
      <c r="F602" s="96"/>
      <c r="G602" s="96"/>
    </row>
    <row r="603" ht="51.75" customHeight="1">
      <c r="A603" s="101"/>
      <c r="B603" s="90"/>
      <c r="C603" s="91"/>
      <c r="D603" s="91"/>
      <c r="E603" s="90"/>
      <c r="F603" s="90"/>
      <c r="G603" s="90"/>
    </row>
    <row r="604" ht="51.75" customHeight="1">
      <c r="A604" s="102"/>
      <c r="B604" s="96"/>
      <c r="C604" s="97"/>
      <c r="D604" s="97"/>
      <c r="E604" s="96"/>
      <c r="F604" s="96"/>
      <c r="G604" s="96"/>
    </row>
    <row r="605" ht="51.75" customHeight="1">
      <c r="A605" s="101"/>
      <c r="B605" s="90"/>
      <c r="C605" s="91"/>
      <c r="D605" s="91"/>
      <c r="E605" s="90"/>
      <c r="F605" s="90"/>
      <c r="G605" s="90"/>
    </row>
    <row r="606" ht="51.75" customHeight="1">
      <c r="A606" s="102"/>
      <c r="B606" s="96"/>
      <c r="C606" s="97"/>
      <c r="D606" s="97"/>
      <c r="E606" s="96"/>
      <c r="F606" s="96"/>
      <c r="G606" s="96"/>
    </row>
    <row r="607" ht="51.75" customHeight="1">
      <c r="A607" s="101"/>
      <c r="B607" s="90"/>
      <c r="C607" s="91"/>
      <c r="D607" s="91"/>
      <c r="E607" s="90"/>
      <c r="F607" s="90"/>
      <c r="G607" s="90"/>
    </row>
    <row r="608" ht="51.75" customHeight="1">
      <c r="A608" s="102"/>
      <c r="B608" s="96"/>
      <c r="C608" s="97"/>
      <c r="D608" s="97"/>
      <c r="E608" s="96"/>
      <c r="F608" s="96"/>
      <c r="G608" s="96"/>
    </row>
    <row r="609" ht="51.75" customHeight="1">
      <c r="A609" s="101"/>
      <c r="B609" s="90"/>
      <c r="C609" s="91"/>
      <c r="D609" s="91"/>
      <c r="E609" s="90"/>
      <c r="F609" s="90"/>
      <c r="G609" s="90"/>
    </row>
    <row r="610" ht="51.75" customHeight="1">
      <c r="A610" s="102"/>
      <c r="B610" s="96"/>
      <c r="C610" s="97"/>
      <c r="D610" s="97"/>
      <c r="E610" s="96"/>
      <c r="F610" s="96"/>
      <c r="G610" s="96"/>
    </row>
    <row r="611" ht="51.75" customHeight="1">
      <c r="A611" s="101"/>
      <c r="B611" s="90"/>
      <c r="C611" s="91"/>
      <c r="D611" s="91"/>
      <c r="E611" s="90"/>
      <c r="F611" s="90"/>
      <c r="G611" s="90"/>
    </row>
    <row r="612" ht="51.75" customHeight="1">
      <c r="A612" s="102"/>
      <c r="B612" s="96"/>
      <c r="C612" s="97"/>
      <c r="D612" s="97"/>
      <c r="E612" s="96"/>
      <c r="F612" s="96"/>
      <c r="G612" s="96"/>
    </row>
    <row r="613" ht="51.75" customHeight="1">
      <c r="A613" s="101"/>
      <c r="B613" s="90"/>
      <c r="C613" s="91"/>
      <c r="D613" s="91"/>
      <c r="E613" s="90"/>
      <c r="F613" s="90"/>
      <c r="G613" s="90"/>
    </row>
    <row r="614" ht="51.75" customHeight="1">
      <c r="A614" s="102"/>
      <c r="B614" s="96"/>
      <c r="C614" s="97"/>
      <c r="D614" s="97"/>
      <c r="E614" s="96"/>
      <c r="F614" s="96"/>
      <c r="G614" s="96"/>
    </row>
    <row r="615" ht="51.75" customHeight="1">
      <c r="A615" s="101"/>
      <c r="B615" s="90"/>
      <c r="C615" s="91"/>
      <c r="D615" s="91"/>
      <c r="E615" s="90"/>
      <c r="F615" s="90"/>
      <c r="G615" s="90"/>
    </row>
    <row r="616" ht="51.75" customHeight="1">
      <c r="A616" s="102"/>
      <c r="B616" s="96"/>
      <c r="C616" s="97"/>
      <c r="D616" s="97"/>
      <c r="E616" s="96"/>
      <c r="F616" s="96"/>
      <c r="G616" s="96"/>
    </row>
    <row r="617" ht="51.75" customHeight="1">
      <c r="A617" s="101"/>
      <c r="B617" s="90"/>
      <c r="C617" s="91"/>
      <c r="D617" s="91"/>
      <c r="E617" s="90"/>
      <c r="F617" s="90"/>
      <c r="G617" s="90"/>
    </row>
    <row r="618" ht="51.75" customHeight="1">
      <c r="A618" s="102"/>
      <c r="B618" s="96"/>
      <c r="C618" s="97"/>
      <c r="D618" s="97"/>
      <c r="E618" s="96"/>
      <c r="F618" s="96"/>
      <c r="G618" s="96"/>
    </row>
    <row r="619" ht="51.75" customHeight="1">
      <c r="A619" s="101"/>
      <c r="B619" s="90"/>
      <c r="C619" s="91"/>
      <c r="D619" s="91"/>
      <c r="E619" s="90"/>
      <c r="F619" s="90"/>
      <c r="G619" s="90"/>
    </row>
    <row r="620" ht="51.75" customHeight="1">
      <c r="A620" s="102"/>
      <c r="B620" s="96"/>
      <c r="C620" s="97"/>
      <c r="D620" s="97"/>
      <c r="E620" s="96"/>
      <c r="F620" s="96"/>
      <c r="G620" s="96"/>
    </row>
    <row r="621" ht="51.75" customHeight="1">
      <c r="A621" s="101"/>
      <c r="B621" s="90"/>
      <c r="C621" s="91"/>
      <c r="D621" s="91"/>
      <c r="E621" s="90"/>
      <c r="F621" s="90"/>
      <c r="G621" s="90"/>
    </row>
    <row r="622" ht="51.75" customHeight="1">
      <c r="A622" s="102"/>
      <c r="B622" s="96"/>
      <c r="C622" s="97"/>
      <c r="D622" s="97"/>
      <c r="E622" s="96"/>
      <c r="F622" s="96"/>
      <c r="G622" s="96"/>
    </row>
    <row r="623" ht="51.75" customHeight="1">
      <c r="A623" s="101"/>
      <c r="B623" s="90"/>
      <c r="C623" s="91"/>
      <c r="D623" s="91"/>
      <c r="E623" s="90"/>
      <c r="F623" s="90"/>
      <c r="G623" s="90"/>
    </row>
    <row r="624" ht="51.75" customHeight="1">
      <c r="A624" s="102"/>
      <c r="B624" s="96"/>
      <c r="C624" s="97"/>
      <c r="D624" s="97"/>
      <c r="E624" s="96"/>
      <c r="F624" s="96"/>
      <c r="G624" s="96"/>
    </row>
    <row r="625" ht="51.75" customHeight="1">
      <c r="A625" s="101"/>
      <c r="B625" s="90"/>
      <c r="C625" s="91"/>
      <c r="D625" s="91"/>
      <c r="E625" s="90"/>
      <c r="F625" s="90"/>
      <c r="G625" s="90"/>
    </row>
    <row r="626" ht="51.75" customHeight="1">
      <c r="A626" s="102"/>
      <c r="B626" s="96"/>
      <c r="C626" s="97"/>
      <c r="D626" s="97"/>
      <c r="E626" s="96"/>
      <c r="F626" s="96"/>
      <c r="G626" s="96"/>
    </row>
    <row r="627" ht="51.75" customHeight="1">
      <c r="A627" s="101"/>
      <c r="B627" s="90"/>
      <c r="C627" s="91"/>
      <c r="D627" s="91"/>
      <c r="E627" s="90"/>
      <c r="F627" s="90"/>
      <c r="G627" s="90"/>
    </row>
    <row r="628" ht="51.75" customHeight="1">
      <c r="A628" s="102"/>
      <c r="B628" s="96"/>
      <c r="C628" s="97"/>
      <c r="D628" s="97"/>
      <c r="E628" s="96"/>
      <c r="F628" s="96"/>
      <c r="G628" s="96"/>
    </row>
    <row r="629" ht="51.75" customHeight="1">
      <c r="A629" s="101"/>
      <c r="B629" s="90"/>
      <c r="C629" s="91"/>
      <c r="D629" s="91"/>
      <c r="E629" s="90"/>
      <c r="F629" s="90"/>
      <c r="G629" s="90"/>
    </row>
    <row r="630" ht="51.75" customHeight="1">
      <c r="A630" s="102"/>
      <c r="B630" s="96"/>
      <c r="C630" s="97"/>
      <c r="D630" s="97"/>
      <c r="E630" s="96"/>
      <c r="F630" s="96"/>
      <c r="G630" s="96"/>
    </row>
    <row r="631" ht="51.75" customHeight="1">
      <c r="A631" s="101"/>
      <c r="B631" s="90"/>
      <c r="C631" s="91"/>
      <c r="D631" s="91"/>
      <c r="E631" s="90"/>
      <c r="F631" s="90"/>
      <c r="G631" s="90"/>
    </row>
    <row r="632" ht="51.75" customHeight="1">
      <c r="A632" s="102"/>
      <c r="B632" s="96"/>
      <c r="C632" s="97"/>
      <c r="D632" s="97"/>
      <c r="E632" s="96"/>
      <c r="F632" s="96"/>
      <c r="G632" s="96"/>
    </row>
    <row r="633" ht="51.75" customHeight="1">
      <c r="A633" s="101"/>
      <c r="B633" s="90"/>
      <c r="C633" s="91"/>
      <c r="D633" s="91"/>
      <c r="E633" s="90"/>
      <c r="F633" s="90"/>
      <c r="G633" s="90"/>
    </row>
    <row r="634" ht="51.75" customHeight="1">
      <c r="A634" s="102"/>
      <c r="B634" s="96"/>
      <c r="C634" s="97"/>
      <c r="D634" s="97"/>
      <c r="E634" s="96"/>
      <c r="F634" s="96"/>
      <c r="G634" s="96"/>
    </row>
    <row r="635" ht="51.75" customHeight="1">
      <c r="A635" s="101"/>
      <c r="B635" s="90"/>
      <c r="C635" s="91"/>
      <c r="D635" s="91"/>
      <c r="E635" s="90"/>
      <c r="F635" s="90"/>
      <c r="G635" s="90"/>
    </row>
    <row r="636" ht="51.75" customHeight="1">
      <c r="A636" s="102"/>
      <c r="B636" s="96"/>
      <c r="C636" s="97"/>
      <c r="D636" s="97"/>
      <c r="E636" s="96"/>
      <c r="F636" s="96"/>
      <c r="G636" s="96"/>
    </row>
    <row r="637" ht="51.75" customHeight="1">
      <c r="A637" s="101"/>
      <c r="B637" s="90"/>
      <c r="C637" s="91"/>
      <c r="D637" s="91"/>
      <c r="E637" s="90"/>
      <c r="F637" s="90"/>
      <c r="G637" s="90"/>
    </row>
    <row r="638" ht="51.75" customHeight="1">
      <c r="A638" s="102"/>
      <c r="B638" s="96"/>
      <c r="C638" s="97"/>
      <c r="D638" s="97"/>
      <c r="E638" s="96"/>
      <c r="F638" s="96"/>
      <c r="G638" s="96"/>
    </row>
    <row r="639" ht="51.75" customHeight="1">
      <c r="A639" s="101"/>
      <c r="B639" s="90"/>
      <c r="C639" s="91"/>
      <c r="D639" s="91"/>
      <c r="E639" s="90"/>
      <c r="F639" s="90"/>
      <c r="G639" s="90"/>
    </row>
    <row r="640" ht="51.75" customHeight="1">
      <c r="A640" s="102"/>
      <c r="B640" s="96"/>
      <c r="C640" s="97"/>
      <c r="D640" s="97"/>
      <c r="E640" s="96"/>
      <c r="F640" s="96"/>
      <c r="G640" s="96"/>
    </row>
    <row r="641" ht="51.75" customHeight="1">
      <c r="A641" s="101"/>
      <c r="B641" s="90"/>
      <c r="C641" s="91"/>
      <c r="D641" s="91"/>
      <c r="E641" s="90"/>
      <c r="F641" s="90"/>
      <c r="G641" s="90"/>
    </row>
    <row r="642" ht="51.75" customHeight="1">
      <c r="A642" s="102"/>
      <c r="B642" s="96"/>
      <c r="C642" s="97"/>
      <c r="D642" s="97"/>
      <c r="E642" s="96"/>
      <c r="F642" s="96"/>
      <c r="G642" s="96"/>
    </row>
    <row r="643" ht="51.75" customHeight="1">
      <c r="A643" s="101"/>
      <c r="B643" s="90"/>
      <c r="C643" s="91"/>
      <c r="D643" s="91"/>
      <c r="E643" s="90"/>
      <c r="F643" s="90"/>
      <c r="G643" s="90"/>
    </row>
    <row r="644" ht="51.75" customHeight="1">
      <c r="A644" s="102"/>
      <c r="B644" s="96"/>
      <c r="C644" s="97"/>
      <c r="D644" s="97"/>
      <c r="E644" s="96"/>
      <c r="F644" s="96"/>
      <c r="G644" s="96"/>
    </row>
    <row r="645" ht="51.75" customHeight="1">
      <c r="A645" s="101"/>
      <c r="B645" s="90"/>
      <c r="C645" s="91"/>
      <c r="D645" s="91"/>
      <c r="E645" s="90"/>
      <c r="F645" s="90"/>
      <c r="G645" s="90"/>
    </row>
    <row r="646" ht="51.75" customHeight="1">
      <c r="A646" s="102"/>
      <c r="B646" s="96"/>
      <c r="C646" s="97"/>
      <c r="D646" s="97"/>
      <c r="E646" s="96"/>
      <c r="F646" s="96"/>
      <c r="G646" s="96"/>
    </row>
    <row r="647" ht="51.75" customHeight="1">
      <c r="A647" s="101"/>
      <c r="B647" s="90"/>
      <c r="C647" s="91"/>
      <c r="D647" s="91"/>
      <c r="E647" s="90"/>
      <c r="F647" s="90"/>
      <c r="G647" s="90"/>
    </row>
    <row r="648" ht="51.75" customHeight="1">
      <c r="A648" s="102"/>
      <c r="B648" s="96"/>
      <c r="C648" s="97"/>
      <c r="D648" s="97"/>
      <c r="E648" s="96"/>
      <c r="F648" s="96"/>
      <c r="G648" s="96"/>
    </row>
    <row r="649" ht="51.75" customHeight="1">
      <c r="A649" s="101"/>
      <c r="B649" s="90"/>
      <c r="C649" s="91"/>
      <c r="D649" s="91"/>
      <c r="E649" s="90"/>
      <c r="F649" s="90"/>
      <c r="G649" s="90"/>
    </row>
    <row r="650" ht="51.75" customHeight="1">
      <c r="A650" s="102"/>
      <c r="B650" s="96"/>
      <c r="C650" s="97"/>
      <c r="D650" s="97"/>
      <c r="E650" s="96"/>
      <c r="F650" s="96"/>
      <c r="G650" s="96"/>
    </row>
    <row r="651" ht="51.75" customHeight="1">
      <c r="A651" s="101"/>
      <c r="B651" s="90"/>
      <c r="C651" s="91"/>
      <c r="D651" s="91"/>
      <c r="E651" s="90"/>
      <c r="F651" s="90"/>
      <c r="G651" s="90"/>
    </row>
    <row r="652" ht="51.75" customHeight="1">
      <c r="A652" s="102"/>
      <c r="B652" s="96"/>
      <c r="C652" s="97"/>
      <c r="D652" s="97"/>
      <c r="E652" s="96"/>
      <c r="F652" s="96"/>
      <c r="G652" s="96"/>
    </row>
    <row r="653" ht="51.75" customHeight="1">
      <c r="A653" s="101"/>
      <c r="B653" s="90"/>
      <c r="C653" s="91"/>
      <c r="D653" s="91"/>
      <c r="E653" s="90"/>
      <c r="F653" s="90"/>
      <c r="G653" s="90"/>
    </row>
    <row r="654" ht="51.75" customHeight="1">
      <c r="A654" s="102"/>
      <c r="B654" s="96"/>
      <c r="C654" s="97"/>
      <c r="D654" s="97"/>
      <c r="E654" s="96"/>
      <c r="F654" s="96"/>
      <c r="G654" s="96"/>
    </row>
    <row r="655" ht="51.75" customHeight="1">
      <c r="A655" s="101"/>
      <c r="B655" s="90"/>
      <c r="C655" s="91"/>
      <c r="D655" s="91"/>
      <c r="E655" s="90"/>
      <c r="F655" s="90"/>
      <c r="G655" s="90"/>
    </row>
    <row r="656" ht="51.75" customHeight="1">
      <c r="A656" s="102"/>
      <c r="B656" s="96"/>
      <c r="C656" s="97"/>
      <c r="D656" s="97"/>
      <c r="E656" s="96"/>
      <c r="F656" s="96"/>
      <c r="G656" s="96"/>
    </row>
    <row r="657" ht="51.75" customHeight="1">
      <c r="A657" s="101"/>
      <c r="B657" s="90"/>
      <c r="C657" s="91"/>
      <c r="D657" s="91"/>
      <c r="E657" s="90"/>
      <c r="F657" s="90"/>
      <c r="G657" s="90"/>
    </row>
    <row r="658" ht="51.75" customHeight="1">
      <c r="A658" s="102"/>
      <c r="B658" s="96"/>
      <c r="C658" s="97"/>
      <c r="D658" s="97"/>
      <c r="E658" s="96"/>
      <c r="F658" s="96"/>
      <c r="G658" s="96"/>
    </row>
    <row r="659" ht="51.75" customHeight="1">
      <c r="A659" s="101"/>
      <c r="B659" s="90"/>
      <c r="C659" s="91"/>
      <c r="D659" s="91"/>
      <c r="E659" s="90"/>
      <c r="F659" s="90"/>
      <c r="G659" s="90"/>
    </row>
    <row r="660" ht="51.75" customHeight="1">
      <c r="A660" s="102"/>
      <c r="B660" s="96"/>
      <c r="C660" s="97"/>
      <c r="D660" s="97"/>
      <c r="E660" s="96"/>
      <c r="F660" s="96"/>
      <c r="G660" s="96"/>
    </row>
    <row r="661" ht="51.75" customHeight="1">
      <c r="A661" s="101"/>
      <c r="B661" s="90"/>
      <c r="C661" s="91"/>
      <c r="D661" s="91"/>
      <c r="E661" s="90"/>
      <c r="F661" s="90"/>
      <c r="G661" s="90"/>
    </row>
    <row r="662" ht="51.75" customHeight="1">
      <c r="A662" s="102"/>
      <c r="B662" s="96"/>
      <c r="C662" s="97"/>
      <c r="D662" s="97"/>
      <c r="E662" s="96"/>
      <c r="F662" s="96"/>
      <c r="G662" s="96"/>
    </row>
    <row r="663" ht="51.75" customHeight="1">
      <c r="A663" s="101"/>
      <c r="B663" s="90"/>
      <c r="C663" s="91"/>
      <c r="D663" s="91"/>
      <c r="E663" s="90"/>
      <c r="F663" s="90"/>
      <c r="G663" s="90"/>
    </row>
    <row r="664" ht="51.75" customHeight="1">
      <c r="A664" s="102"/>
      <c r="B664" s="96"/>
      <c r="C664" s="97"/>
      <c r="D664" s="97"/>
      <c r="E664" s="96"/>
      <c r="F664" s="96"/>
      <c r="G664" s="96"/>
    </row>
    <row r="665" ht="51.75" customHeight="1">
      <c r="A665" s="101"/>
      <c r="B665" s="90"/>
      <c r="C665" s="91"/>
      <c r="D665" s="91"/>
      <c r="E665" s="90"/>
      <c r="F665" s="90"/>
      <c r="G665" s="90"/>
    </row>
    <row r="666" ht="51.75" customHeight="1">
      <c r="A666" s="102"/>
      <c r="B666" s="96"/>
      <c r="C666" s="97"/>
      <c r="D666" s="97"/>
      <c r="E666" s="96"/>
      <c r="F666" s="96"/>
      <c r="G666" s="96"/>
    </row>
    <row r="667" ht="51.75" customHeight="1">
      <c r="A667" s="101"/>
      <c r="B667" s="90"/>
      <c r="C667" s="91"/>
      <c r="D667" s="91"/>
      <c r="E667" s="90"/>
      <c r="F667" s="90"/>
      <c r="G667" s="90"/>
    </row>
    <row r="668" ht="51.75" customHeight="1">
      <c r="A668" s="102"/>
      <c r="B668" s="96"/>
      <c r="C668" s="97"/>
      <c r="D668" s="97"/>
      <c r="E668" s="96"/>
      <c r="F668" s="96"/>
      <c r="G668" s="96"/>
    </row>
    <row r="669" ht="51.75" customHeight="1">
      <c r="A669" s="101"/>
      <c r="B669" s="90"/>
      <c r="C669" s="91"/>
      <c r="D669" s="91"/>
      <c r="E669" s="90"/>
      <c r="F669" s="90"/>
      <c r="G669" s="90"/>
    </row>
    <row r="670" ht="51.75" customHeight="1">
      <c r="A670" s="102"/>
      <c r="B670" s="96"/>
      <c r="C670" s="97"/>
      <c r="D670" s="97"/>
      <c r="E670" s="96"/>
      <c r="F670" s="96"/>
      <c r="G670" s="96"/>
    </row>
    <row r="671" ht="51.75" customHeight="1">
      <c r="A671" s="101"/>
      <c r="B671" s="90"/>
      <c r="C671" s="91"/>
      <c r="D671" s="91"/>
      <c r="E671" s="90"/>
      <c r="F671" s="90"/>
      <c r="G671" s="90"/>
    </row>
    <row r="672" ht="51.75" customHeight="1">
      <c r="A672" s="102"/>
      <c r="B672" s="96"/>
      <c r="C672" s="97"/>
      <c r="D672" s="97"/>
      <c r="E672" s="96"/>
      <c r="F672" s="96"/>
      <c r="G672" s="96"/>
    </row>
    <row r="673" ht="51.75" customHeight="1">
      <c r="A673" s="101"/>
      <c r="B673" s="90"/>
      <c r="C673" s="91"/>
      <c r="D673" s="91"/>
      <c r="E673" s="90"/>
      <c r="F673" s="90"/>
      <c r="G673" s="90"/>
    </row>
    <row r="674" ht="51.75" customHeight="1">
      <c r="A674" s="102"/>
      <c r="B674" s="96"/>
      <c r="C674" s="97"/>
      <c r="D674" s="97"/>
      <c r="E674" s="96"/>
      <c r="F674" s="96"/>
      <c r="G674" s="96"/>
    </row>
    <row r="675" ht="51.75" customHeight="1">
      <c r="A675" s="101"/>
      <c r="B675" s="90"/>
      <c r="C675" s="91"/>
      <c r="D675" s="91"/>
      <c r="E675" s="90"/>
      <c r="F675" s="90"/>
      <c r="G675" s="90"/>
    </row>
    <row r="676" ht="51.75" customHeight="1">
      <c r="A676" s="102"/>
      <c r="B676" s="96"/>
      <c r="C676" s="97"/>
      <c r="D676" s="97"/>
      <c r="E676" s="96"/>
      <c r="F676" s="96"/>
      <c r="G676" s="96"/>
    </row>
    <row r="677" ht="51.75" customHeight="1">
      <c r="A677" s="101"/>
      <c r="B677" s="90"/>
      <c r="C677" s="91"/>
      <c r="D677" s="91"/>
      <c r="E677" s="90"/>
      <c r="F677" s="90"/>
      <c r="G677" s="90"/>
    </row>
    <row r="678" ht="51.75" customHeight="1">
      <c r="A678" s="102"/>
      <c r="B678" s="96"/>
      <c r="C678" s="97"/>
      <c r="D678" s="97"/>
      <c r="E678" s="96"/>
      <c r="F678" s="96"/>
      <c r="G678" s="96"/>
    </row>
    <row r="679" ht="51.75" customHeight="1">
      <c r="A679" s="101"/>
      <c r="B679" s="90"/>
      <c r="C679" s="91"/>
      <c r="D679" s="91"/>
      <c r="E679" s="90"/>
      <c r="F679" s="90"/>
      <c r="G679" s="90"/>
    </row>
    <row r="680" ht="51.75" customHeight="1">
      <c r="A680" s="102"/>
      <c r="B680" s="96"/>
      <c r="C680" s="97"/>
      <c r="D680" s="97"/>
      <c r="E680" s="96"/>
      <c r="F680" s="96"/>
      <c r="G680" s="96"/>
    </row>
    <row r="681" ht="51.75" customHeight="1">
      <c r="A681" s="101"/>
      <c r="B681" s="90"/>
      <c r="C681" s="91"/>
      <c r="D681" s="91"/>
      <c r="E681" s="90"/>
      <c r="F681" s="90"/>
      <c r="G681" s="90"/>
    </row>
    <row r="682" ht="51.75" customHeight="1">
      <c r="A682" s="102"/>
      <c r="B682" s="96"/>
      <c r="C682" s="97"/>
      <c r="D682" s="97"/>
      <c r="E682" s="96"/>
      <c r="F682" s="96"/>
      <c r="G682" s="96"/>
    </row>
    <row r="683" ht="51.75" customHeight="1">
      <c r="A683" s="101"/>
      <c r="B683" s="90"/>
      <c r="C683" s="91"/>
      <c r="D683" s="91"/>
      <c r="E683" s="90"/>
      <c r="F683" s="90"/>
      <c r="G683" s="90"/>
    </row>
    <row r="684" ht="51.75" customHeight="1">
      <c r="A684" s="102"/>
      <c r="B684" s="96"/>
      <c r="C684" s="97"/>
      <c r="D684" s="97"/>
      <c r="E684" s="96"/>
      <c r="F684" s="96"/>
      <c r="G684" s="96"/>
    </row>
    <row r="685" ht="51.75" customHeight="1">
      <c r="A685" s="101"/>
      <c r="B685" s="90"/>
      <c r="C685" s="91"/>
      <c r="D685" s="91"/>
      <c r="E685" s="90"/>
      <c r="F685" s="90"/>
      <c r="G685" s="90"/>
    </row>
    <row r="686" ht="51.75" customHeight="1">
      <c r="A686" s="102"/>
      <c r="B686" s="96"/>
      <c r="C686" s="97"/>
      <c r="D686" s="97"/>
      <c r="E686" s="96"/>
      <c r="F686" s="96"/>
      <c r="G686" s="96"/>
    </row>
    <row r="687" ht="51.75" customHeight="1">
      <c r="A687" s="101"/>
      <c r="B687" s="90"/>
      <c r="C687" s="91"/>
      <c r="D687" s="91"/>
      <c r="E687" s="90"/>
      <c r="F687" s="90"/>
      <c r="G687" s="90"/>
    </row>
    <row r="688" ht="51.75" customHeight="1">
      <c r="A688" s="102"/>
      <c r="B688" s="96"/>
      <c r="C688" s="97"/>
      <c r="D688" s="97"/>
      <c r="E688" s="96"/>
      <c r="F688" s="96"/>
      <c r="G688" s="96"/>
    </row>
    <row r="689" ht="51.75" customHeight="1">
      <c r="A689" s="101"/>
      <c r="B689" s="90"/>
      <c r="C689" s="91"/>
      <c r="D689" s="91"/>
      <c r="E689" s="90"/>
      <c r="F689" s="90"/>
      <c r="G689" s="90"/>
    </row>
    <row r="690" ht="51.75" customHeight="1">
      <c r="A690" s="102"/>
      <c r="B690" s="96"/>
      <c r="C690" s="97"/>
      <c r="D690" s="97"/>
      <c r="E690" s="96"/>
      <c r="F690" s="96"/>
      <c r="G690" s="96"/>
    </row>
    <row r="691" ht="51.75" customHeight="1">
      <c r="A691" s="101"/>
      <c r="B691" s="90"/>
      <c r="C691" s="91"/>
      <c r="D691" s="91"/>
      <c r="E691" s="90"/>
      <c r="F691" s="90"/>
      <c r="G691" s="90"/>
    </row>
    <row r="692" ht="51.75" customHeight="1">
      <c r="A692" s="102"/>
      <c r="B692" s="96"/>
      <c r="C692" s="97"/>
      <c r="D692" s="97"/>
      <c r="E692" s="96"/>
      <c r="F692" s="96"/>
      <c r="G692" s="96"/>
    </row>
    <row r="693" ht="51.75" customHeight="1">
      <c r="A693" s="101"/>
      <c r="B693" s="90"/>
      <c r="C693" s="91"/>
      <c r="D693" s="91"/>
      <c r="E693" s="90"/>
      <c r="F693" s="90"/>
      <c r="G693" s="90"/>
    </row>
    <row r="694" ht="51.75" customHeight="1">
      <c r="A694" s="102"/>
      <c r="B694" s="96"/>
      <c r="C694" s="97"/>
      <c r="D694" s="97"/>
      <c r="E694" s="96"/>
      <c r="F694" s="96"/>
      <c r="G694" s="96"/>
    </row>
    <row r="695" ht="51.75" customHeight="1">
      <c r="A695" s="101"/>
      <c r="B695" s="90"/>
      <c r="C695" s="91"/>
      <c r="D695" s="91"/>
      <c r="E695" s="90"/>
      <c r="F695" s="90"/>
      <c r="G695" s="90"/>
    </row>
    <row r="696" ht="51.75" customHeight="1">
      <c r="A696" s="102"/>
      <c r="B696" s="96"/>
      <c r="C696" s="97"/>
      <c r="D696" s="97"/>
      <c r="E696" s="96"/>
      <c r="F696" s="96"/>
      <c r="G696" s="96"/>
    </row>
    <row r="697" ht="51.75" customHeight="1">
      <c r="A697" s="101"/>
      <c r="B697" s="90"/>
      <c r="C697" s="91"/>
      <c r="D697" s="91"/>
      <c r="E697" s="90"/>
      <c r="F697" s="90"/>
      <c r="G697" s="90"/>
    </row>
    <row r="698" ht="51.75" customHeight="1">
      <c r="A698" s="102"/>
      <c r="B698" s="96"/>
      <c r="C698" s="97"/>
      <c r="D698" s="97"/>
      <c r="E698" s="96"/>
      <c r="F698" s="96"/>
      <c r="G698" s="96"/>
    </row>
    <row r="699" ht="51.75" customHeight="1">
      <c r="A699" s="101"/>
      <c r="B699" s="90"/>
      <c r="C699" s="91"/>
      <c r="D699" s="91"/>
      <c r="E699" s="90"/>
      <c r="F699" s="90"/>
      <c r="G699" s="90"/>
    </row>
    <row r="700" ht="51.75" customHeight="1">
      <c r="A700" s="102"/>
      <c r="B700" s="96"/>
      <c r="C700" s="97"/>
      <c r="D700" s="97"/>
      <c r="E700" s="96"/>
      <c r="F700" s="96"/>
      <c r="G700" s="96"/>
    </row>
    <row r="701" ht="51.75" customHeight="1">
      <c r="A701" s="101"/>
      <c r="B701" s="90"/>
      <c r="C701" s="91"/>
      <c r="D701" s="91"/>
      <c r="E701" s="90"/>
      <c r="F701" s="90"/>
      <c r="G701" s="90"/>
    </row>
    <row r="702" ht="51.75" customHeight="1">
      <c r="A702" s="102"/>
      <c r="B702" s="96"/>
      <c r="C702" s="97"/>
      <c r="D702" s="97"/>
      <c r="E702" s="96"/>
      <c r="F702" s="96"/>
      <c r="G702" s="96"/>
    </row>
    <row r="703" ht="51.75" customHeight="1">
      <c r="A703" s="101"/>
      <c r="B703" s="90"/>
      <c r="C703" s="91"/>
      <c r="D703" s="91"/>
      <c r="E703" s="90"/>
      <c r="F703" s="90"/>
      <c r="G703" s="90"/>
    </row>
    <row r="704" ht="51.75" customHeight="1">
      <c r="A704" s="102"/>
      <c r="B704" s="96"/>
      <c r="C704" s="97"/>
      <c r="D704" s="97"/>
      <c r="E704" s="96"/>
      <c r="F704" s="96"/>
      <c r="G704" s="96"/>
    </row>
    <row r="705" ht="51.75" customHeight="1">
      <c r="A705" s="101"/>
      <c r="B705" s="90"/>
      <c r="C705" s="91"/>
      <c r="D705" s="91"/>
      <c r="E705" s="90"/>
      <c r="F705" s="90"/>
      <c r="G705" s="90"/>
    </row>
    <row r="706" ht="51.75" customHeight="1">
      <c r="A706" s="102"/>
      <c r="B706" s="96"/>
      <c r="C706" s="97"/>
      <c r="D706" s="97"/>
      <c r="E706" s="96"/>
      <c r="F706" s="96"/>
      <c r="G706" s="96"/>
    </row>
    <row r="707" ht="51.75" customHeight="1">
      <c r="A707" s="101"/>
      <c r="B707" s="90"/>
      <c r="C707" s="91"/>
      <c r="D707" s="91"/>
      <c r="E707" s="90"/>
      <c r="F707" s="90"/>
      <c r="G707" s="90"/>
    </row>
    <row r="708" ht="51.75" customHeight="1">
      <c r="A708" s="102"/>
      <c r="B708" s="96"/>
      <c r="C708" s="97"/>
      <c r="D708" s="97"/>
      <c r="E708" s="96"/>
      <c r="F708" s="96"/>
      <c r="G708" s="96"/>
    </row>
    <row r="709" ht="51.75" customHeight="1">
      <c r="A709" s="101"/>
      <c r="B709" s="90"/>
      <c r="C709" s="91"/>
      <c r="D709" s="91"/>
      <c r="E709" s="90"/>
      <c r="F709" s="90"/>
      <c r="G709" s="90"/>
    </row>
    <row r="710" ht="51.75" customHeight="1">
      <c r="A710" s="102"/>
      <c r="B710" s="96"/>
      <c r="C710" s="97"/>
      <c r="D710" s="97"/>
      <c r="E710" s="96"/>
      <c r="F710" s="96"/>
      <c r="G710" s="96"/>
    </row>
    <row r="711" ht="51.75" customHeight="1">
      <c r="A711" s="101"/>
      <c r="B711" s="90"/>
      <c r="C711" s="91"/>
      <c r="D711" s="91"/>
      <c r="E711" s="90"/>
      <c r="F711" s="90"/>
      <c r="G711" s="90"/>
    </row>
    <row r="712" ht="51.75" customHeight="1">
      <c r="A712" s="102"/>
      <c r="B712" s="96"/>
      <c r="C712" s="97"/>
      <c r="D712" s="97"/>
      <c r="E712" s="96"/>
      <c r="F712" s="96"/>
      <c r="G712" s="96"/>
    </row>
    <row r="713" ht="51.75" customHeight="1">
      <c r="A713" s="101"/>
      <c r="B713" s="90"/>
      <c r="C713" s="91"/>
      <c r="D713" s="91"/>
      <c r="E713" s="90"/>
      <c r="F713" s="90"/>
      <c r="G713" s="90"/>
    </row>
    <row r="714" ht="51.75" customHeight="1">
      <c r="A714" s="102"/>
      <c r="B714" s="96"/>
      <c r="C714" s="97"/>
      <c r="D714" s="97"/>
      <c r="E714" s="96"/>
      <c r="F714" s="96"/>
      <c r="G714" s="96"/>
    </row>
    <row r="715" ht="51.75" customHeight="1">
      <c r="A715" s="101"/>
      <c r="B715" s="90"/>
      <c r="C715" s="91"/>
      <c r="D715" s="91"/>
      <c r="E715" s="90"/>
      <c r="F715" s="90"/>
      <c r="G715" s="90"/>
    </row>
    <row r="716" ht="51.75" customHeight="1">
      <c r="A716" s="102"/>
      <c r="B716" s="96"/>
      <c r="C716" s="97"/>
      <c r="D716" s="97"/>
      <c r="E716" s="96"/>
      <c r="F716" s="96"/>
      <c r="G716" s="96"/>
    </row>
    <row r="717" ht="51.75" customHeight="1">
      <c r="A717" s="101"/>
      <c r="B717" s="90"/>
      <c r="C717" s="91"/>
      <c r="D717" s="91"/>
      <c r="E717" s="90"/>
      <c r="F717" s="90"/>
      <c r="G717" s="90"/>
    </row>
    <row r="718" ht="51.75" customHeight="1">
      <c r="A718" s="102"/>
      <c r="B718" s="96"/>
      <c r="C718" s="97"/>
      <c r="D718" s="97"/>
      <c r="E718" s="96"/>
      <c r="F718" s="96"/>
      <c r="G718" s="96"/>
    </row>
    <row r="719" ht="51.75" customHeight="1">
      <c r="A719" s="101"/>
      <c r="B719" s="90"/>
      <c r="C719" s="91"/>
      <c r="D719" s="91"/>
      <c r="E719" s="90"/>
      <c r="F719" s="90"/>
      <c r="G719" s="90"/>
    </row>
    <row r="720" ht="51.75" customHeight="1">
      <c r="A720" s="102"/>
      <c r="B720" s="96"/>
      <c r="C720" s="97"/>
      <c r="D720" s="97"/>
      <c r="E720" s="96"/>
      <c r="F720" s="96"/>
      <c r="G720" s="96"/>
    </row>
    <row r="721" ht="51.75" customHeight="1">
      <c r="A721" s="101"/>
      <c r="B721" s="90"/>
      <c r="C721" s="91"/>
      <c r="D721" s="91"/>
      <c r="E721" s="90"/>
      <c r="F721" s="90"/>
      <c r="G721" s="90"/>
    </row>
    <row r="722" ht="51.75" customHeight="1">
      <c r="A722" s="102"/>
      <c r="B722" s="96"/>
      <c r="C722" s="97"/>
      <c r="D722" s="97"/>
      <c r="E722" s="96"/>
      <c r="F722" s="96"/>
      <c r="G722" s="96"/>
    </row>
    <row r="723" ht="51.75" customHeight="1">
      <c r="A723" s="101"/>
      <c r="B723" s="90"/>
      <c r="C723" s="91"/>
      <c r="D723" s="91"/>
      <c r="E723" s="90"/>
      <c r="F723" s="90"/>
      <c r="G723" s="90"/>
    </row>
    <row r="724" ht="51.75" customHeight="1">
      <c r="A724" s="102"/>
      <c r="B724" s="96"/>
      <c r="C724" s="97"/>
      <c r="D724" s="97"/>
      <c r="E724" s="96"/>
      <c r="F724" s="96"/>
      <c r="G724" s="96"/>
    </row>
    <row r="725" ht="51.75" customHeight="1">
      <c r="A725" s="101"/>
      <c r="B725" s="90"/>
      <c r="C725" s="91"/>
      <c r="D725" s="91"/>
      <c r="E725" s="90"/>
      <c r="F725" s="90"/>
      <c r="G725" s="90"/>
    </row>
    <row r="726" ht="51.75" customHeight="1">
      <c r="A726" s="102"/>
      <c r="B726" s="96"/>
      <c r="C726" s="97"/>
      <c r="D726" s="97"/>
      <c r="E726" s="96"/>
      <c r="F726" s="96"/>
      <c r="G726" s="96"/>
    </row>
    <row r="727" ht="51.75" customHeight="1">
      <c r="A727" s="101"/>
      <c r="B727" s="90"/>
      <c r="C727" s="91"/>
      <c r="D727" s="91"/>
      <c r="E727" s="90"/>
      <c r="F727" s="90"/>
      <c r="G727" s="90"/>
    </row>
    <row r="728" ht="51.75" customHeight="1">
      <c r="A728" s="102"/>
      <c r="B728" s="96"/>
      <c r="C728" s="97"/>
      <c r="D728" s="97"/>
      <c r="E728" s="96"/>
      <c r="F728" s="96"/>
      <c r="G728" s="96"/>
    </row>
    <row r="729" ht="51.75" customHeight="1">
      <c r="A729" s="101"/>
      <c r="B729" s="90"/>
      <c r="C729" s="91"/>
      <c r="D729" s="91"/>
      <c r="E729" s="90"/>
      <c r="F729" s="90"/>
      <c r="G729" s="90"/>
    </row>
    <row r="730" ht="51.75" customHeight="1">
      <c r="A730" s="102"/>
      <c r="B730" s="96"/>
      <c r="C730" s="97"/>
      <c r="D730" s="97"/>
      <c r="E730" s="96"/>
      <c r="F730" s="96"/>
      <c r="G730" s="96"/>
    </row>
    <row r="731" ht="51.75" customHeight="1">
      <c r="A731" s="101"/>
      <c r="B731" s="90"/>
      <c r="C731" s="91"/>
      <c r="D731" s="91"/>
      <c r="E731" s="90"/>
      <c r="F731" s="90"/>
      <c r="G731" s="90"/>
    </row>
    <row r="732" ht="51.75" customHeight="1">
      <c r="A732" s="102"/>
      <c r="B732" s="96"/>
      <c r="C732" s="97"/>
      <c r="D732" s="97"/>
      <c r="E732" s="96"/>
      <c r="F732" s="96"/>
      <c r="G732" s="96"/>
    </row>
    <row r="733" ht="51.75" customHeight="1">
      <c r="A733" s="101"/>
      <c r="B733" s="90"/>
      <c r="C733" s="91"/>
      <c r="D733" s="91"/>
      <c r="E733" s="90"/>
      <c r="F733" s="90"/>
      <c r="G733" s="90"/>
    </row>
    <row r="734" ht="51.75" customHeight="1">
      <c r="A734" s="102"/>
      <c r="B734" s="96"/>
      <c r="C734" s="97"/>
      <c r="D734" s="97"/>
      <c r="E734" s="96"/>
      <c r="F734" s="96"/>
      <c r="G734" s="96"/>
    </row>
    <row r="735" ht="51.75" customHeight="1">
      <c r="A735" s="101"/>
      <c r="B735" s="90"/>
      <c r="C735" s="91"/>
      <c r="D735" s="91"/>
      <c r="E735" s="90"/>
      <c r="F735" s="90"/>
      <c r="G735" s="90"/>
    </row>
    <row r="736" ht="51.75" customHeight="1">
      <c r="A736" s="102"/>
      <c r="B736" s="96"/>
      <c r="C736" s="97"/>
      <c r="D736" s="97"/>
      <c r="E736" s="96"/>
      <c r="F736" s="96"/>
      <c r="G736" s="96"/>
    </row>
    <row r="737" ht="51.75" customHeight="1">
      <c r="A737" s="101"/>
      <c r="B737" s="90"/>
      <c r="C737" s="91"/>
      <c r="D737" s="91"/>
      <c r="E737" s="90"/>
      <c r="F737" s="90"/>
      <c r="G737" s="90"/>
    </row>
    <row r="738" ht="51.75" customHeight="1">
      <c r="A738" s="102"/>
      <c r="B738" s="96"/>
      <c r="C738" s="97"/>
      <c r="D738" s="97"/>
      <c r="E738" s="96"/>
      <c r="F738" s="96"/>
      <c r="G738" s="96"/>
    </row>
    <row r="739" ht="51.75" customHeight="1">
      <c r="A739" s="101"/>
      <c r="B739" s="90"/>
      <c r="C739" s="91"/>
      <c r="D739" s="91"/>
      <c r="E739" s="90"/>
      <c r="F739" s="90"/>
      <c r="G739" s="90"/>
    </row>
    <row r="740" ht="51.75" customHeight="1">
      <c r="A740" s="102"/>
      <c r="B740" s="96"/>
      <c r="C740" s="97"/>
      <c r="D740" s="97"/>
      <c r="E740" s="96"/>
      <c r="F740" s="96"/>
      <c r="G740" s="96"/>
    </row>
    <row r="741" ht="51.75" customHeight="1">
      <c r="A741" s="101"/>
      <c r="B741" s="90"/>
      <c r="C741" s="91"/>
      <c r="D741" s="91"/>
      <c r="E741" s="90"/>
      <c r="F741" s="90"/>
      <c r="G741" s="90"/>
    </row>
    <row r="742" ht="51.75" customHeight="1">
      <c r="A742" s="102"/>
      <c r="B742" s="96"/>
      <c r="C742" s="97"/>
      <c r="D742" s="97"/>
      <c r="E742" s="96"/>
      <c r="F742" s="96"/>
      <c r="G742" s="96"/>
    </row>
    <row r="743" ht="51.75" customHeight="1">
      <c r="A743" s="101"/>
      <c r="B743" s="90"/>
      <c r="C743" s="91"/>
      <c r="D743" s="91"/>
      <c r="E743" s="90"/>
      <c r="F743" s="90"/>
      <c r="G743" s="90"/>
    </row>
    <row r="744" ht="51.75" customHeight="1">
      <c r="A744" s="102"/>
      <c r="B744" s="96"/>
      <c r="C744" s="97"/>
      <c r="D744" s="97"/>
      <c r="E744" s="96"/>
      <c r="F744" s="96"/>
      <c r="G744" s="96"/>
    </row>
    <row r="745" ht="51.75" customHeight="1">
      <c r="A745" s="101"/>
      <c r="B745" s="90"/>
      <c r="C745" s="91"/>
      <c r="D745" s="91"/>
      <c r="E745" s="90"/>
      <c r="F745" s="90"/>
      <c r="G745" s="90"/>
    </row>
    <row r="746" ht="51.75" customHeight="1">
      <c r="A746" s="102"/>
      <c r="B746" s="96"/>
      <c r="C746" s="97"/>
      <c r="D746" s="97"/>
      <c r="E746" s="96"/>
      <c r="F746" s="96"/>
      <c r="G746" s="96"/>
    </row>
    <row r="747" ht="51.75" customHeight="1">
      <c r="A747" s="101"/>
      <c r="B747" s="90"/>
      <c r="C747" s="91"/>
      <c r="D747" s="91"/>
      <c r="E747" s="90"/>
      <c r="F747" s="90"/>
      <c r="G747" s="90"/>
    </row>
    <row r="748" ht="51.75" customHeight="1">
      <c r="A748" s="102"/>
      <c r="B748" s="96"/>
      <c r="C748" s="97"/>
      <c r="D748" s="97"/>
      <c r="E748" s="96"/>
      <c r="F748" s="96"/>
      <c r="G748" s="96"/>
    </row>
    <row r="749" ht="51.75" customHeight="1">
      <c r="A749" s="101"/>
      <c r="B749" s="90"/>
      <c r="C749" s="91"/>
      <c r="D749" s="91"/>
      <c r="E749" s="90"/>
      <c r="F749" s="90"/>
      <c r="G749" s="90"/>
    </row>
    <row r="750" ht="51.75" customHeight="1">
      <c r="A750" s="102"/>
      <c r="B750" s="96"/>
      <c r="C750" s="97"/>
      <c r="D750" s="97"/>
      <c r="E750" s="96"/>
      <c r="F750" s="96"/>
      <c r="G750" s="96"/>
    </row>
    <row r="751" ht="51.75" customHeight="1">
      <c r="A751" s="101"/>
      <c r="B751" s="90"/>
      <c r="C751" s="91"/>
      <c r="D751" s="91"/>
      <c r="E751" s="90"/>
      <c r="F751" s="90"/>
      <c r="G751" s="90"/>
    </row>
    <row r="752" ht="51.75" customHeight="1">
      <c r="A752" s="102"/>
      <c r="B752" s="96"/>
      <c r="C752" s="97"/>
      <c r="D752" s="97"/>
      <c r="E752" s="96"/>
      <c r="F752" s="96"/>
      <c r="G752" s="96"/>
    </row>
    <row r="753" ht="51.75" customHeight="1">
      <c r="A753" s="101"/>
      <c r="B753" s="90"/>
      <c r="C753" s="91"/>
      <c r="D753" s="91"/>
      <c r="E753" s="90"/>
      <c r="F753" s="90"/>
      <c r="G753" s="90"/>
    </row>
    <row r="754" ht="51.75" customHeight="1">
      <c r="A754" s="102"/>
      <c r="B754" s="96"/>
      <c r="C754" s="97"/>
      <c r="D754" s="97"/>
      <c r="E754" s="96"/>
      <c r="F754" s="96"/>
      <c r="G754" s="96"/>
    </row>
    <row r="755" ht="51.75" customHeight="1">
      <c r="A755" s="101"/>
      <c r="B755" s="90"/>
      <c r="C755" s="91"/>
      <c r="D755" s="91"/>
      <c r="E755" s="90"/>
      <c r="F755" s="90"/>
      <c r="G755" s="90"/>
    </row>
    <row r="756" ht="51.75" customHeight="1">
      <c r="A756" s="102"/>
      <c r="B756" s="96"/>
      <c r="C756" s="97"/>
      <c r="D756" s="97"/>
      <c r="E756" s="96"/>
      <c r="F756" s="96"/>
      <c r="G756" s="96"/>
    </row>
    <row r="757" ht="51.75" customHeight="1">
      <c r="A757" s="101"/>
      <c r="B757" s="90"/>
      <c r="C757" s="91"/>
      <c r="D757" s="91"/>
      <c r="E757" s="90"/>
      <c r="F757" s="90"/>
      <c r="G757" s="90"/>
    </row>
    <row r="758" ht="51.75" customHeight="1">
      <c r="A758" s="102"/>
      <c r="B758" s="96"/>
      <c r="C758" s="97"/>
      <c r="D758" s="97"/>
      <c r="E758" s="96"/>
      <c r="F758" s="96"/>
      <c r="G758" s="96"/>
    </row>
    <row r="759" ht="51.75" customHeight="1">
      <c r="A759" s="101"/>
      <c r="B759" s="90"/>
      <c r="C759" s="91"/>
      <c r="D759" s="91"/>
      <c r="E759" s="90"/>
      <c r="F759" s="90"/>
      <c r="G759" s="90"/>
    </row>
    <row r="760" ht="51.75" customHeight="1">
      <c r="A760" s="102"/>
      <c r="B760" s="96"/>
      <c r="C760" s="97"/>
      <c r="D760" s="97"/>
      <c r="E760" s="96"/>
      <c r="F760" s="96"/>
      <c r="G760" s="96"/>
    </row>
    <row r="761" ht="51.75" customHeight="1">
      <c r="A761" s="101"/>
      <c r="B761" s="90"/>
      <c r="C761" s="91"/>
      <c r="D761" s="91"/>
      <c r="E761" s="90"/>
      <c r="F761" s="90"/>
      <c r="G761" s="90"/>
    </row>
    <row r="762" ht="51.75" customHeight="1">
      <c r="A762" s="102"/>
      <c r="B762" s="96"/>
      <c r="C762" s="97"/>
      <c r="D762" s="97"/>
      <c r="E762" s="96"/>
      <c r="F762" s="96"/>
      <c r="G762" s="96"/>
    </row>
    <row r="763" ht="51.75" customHeight="1">
      <c r="A763" s="101"/>
      <c r="B763" s="90"/>
      <c r="C763" s="91"/>
      <c r="D763" s="91"/>
      <c r="E763" s="90"/>
      <c r="F763" s="90"/>
      <c r="G763" s="90"/>
    </row>
    <row r="764" ht="51.75" customHeight="1">
      <c r="A764" s="102"/>
      <c r="B764" s="96"/>
      <c r="C764" s="97"/>
      <c r="D764" s="97"/>
      <c r="E764" s="96"/>
      <c r="F764" s="96"/>
      <c r="G764" s="96"/>
    </row>
    <row r="765" ht="51.75" customHeight="1">
      <c r="A765" s="101"/>
      <c r="B765" s="90"/>
      <c r="C765" s="91"/>
      <c r="D765" s="91"/>
      <c r="E765" s="90"/>
      <c r="F765" s="90"/>
      <c r="G765" s="90"/>
    </row>
    <row r="766" ht="51.75" customHeight="1">
      <c r="A766" s="102"/>
      <c r="B766" s="96"/>
      <c r="C766" s="97"/>
      <c r="D766" s="97"/>
      <c r="E766" s="96"/>
      <c r="F766" s="96"/>
      <c r="G766" s="96"/>
    </row>
    <row r="767" ht="51.75" customHeight="1">
      <c r="A767" s="101"/>
      <c r="B767" s="90"/>
      <c r="C767" s="91"/>
      <c r="D767" s="91"/>
      <c r="E767" s="90"/>
      <c r="F767" s="90"/>
      <c r="G767" s="90"/>
    </row>
    <row r="768" ht="51.75" customHeight="1">
      <c r="A768" s="102"/>
      <c r="B768" s="96"/>
      <c r="C768" s="97"/>
      <c r="D768" s="97"/>
      <c r="E768" s="96"/>
      <c r="F768" s="96"/>
      <c r="G768" s="96"/>
    </row>
    <row r="769" ht="51.75" customHeight="1">
      <c r="A769" s="101"/>
      <c r="B769" s="90"/>
      <c r="C769" s="91"/>
      <c r="D769" s="91"/>
      <c r="E769" s="90"/>
      <c r="F769" s="90"/>
      <c r="G769" s="90"/>
    </row>
    <row r="770" ht="51.75" customHeight="1">
      <c r="A770" s="102"/>
      <c r="B770" s="96"/>
      <c r="C770" s="97"/>
      <c r="D770" s="97"/>
      <c r="E770" s="96"/>
      <c r="F770" s="96"/>
      <c r="G770" s="96"/>
    </row>
    <row r="771" ht="51.75" customHeight="1">
      <c r="A771" s="101"/>
      <c r="B771" s="90"/>
      <c r="C771" s="91"/>
      <c r="D771" s="91"/>
      <c r="E771" s="90"/>
      <c r="F771" s="90"/>
      <c r="G771" s="90"/>
    </row>
    <row r="772" ht="51.75" customHeight="1">
      <c r="A772" s="102"/>
      <c r="B772" s="96"/>
      <c r="C772" s="97"/>
      <c r="D772" s="97"/>
      <c r="E772" s="96"/>
      <c r="F772" s="96"/>
      <c r="G772" s="96"/>
    </row>
    <row r="773" ht="51.75" customHeight="1">
      <c r="A773" s="101"/>
      <c r="B773" s="90"/>
      <c r="C773" s="91"/>
      <c r="D773" s="91"/>
      <c r="E773" s="90"/>
      <c r="F773" s="90"/>
      <c r="G773" s="90"/>
    </row>
    <row r="774" ht="51.75" customHeight="1">
      <c r="A774" s="102"/>
      <c r="B774" s="96"/>
      <c r="C774" s="97"/>
      <c r="D774" s="97"/>
      <c r="E774" s="96"/>
      <c r="F774" s="96"/>
      <c r="G774" s="96"/>
    </row>
    <row r="775" ht="51.75" customHeight="1">
      <c r="A775" s="101"/>
      <c r="B775" s="90"/>
      <c r="C775" s="91"/>
      <c r="D775" s="91"/>
      <c r="E775" s="90"/>
      <c r="F775" s="90"/>
      <c r="G775" s="90"/>
    </row>
    <row r="776" ht="51.75" customHeight="1">
      <c r="A776" s="102"/>
      <c r="B776" s="96"/>
      <c r="C776" s="97"/>
      <c r="D776" s="97"/>
      <c r="E776" s="96"/>
      <c r="F776" s="96"/>
      <c r="G776" s="96"/>
    </row>
    <row r="777" ht="51.75" customHeight="1">
      <c r="A777" s="101"/>
      <c r="B777" s="90"/>
      <c r="C777" s="91"/>
      <c r="D777" s="91"/>
      <c r="E777" s="90"/>
      <c r="F777" s="90"/>
      <c r="G777" s="90"/>
    </row>
    <row r="778" ht="51.75" customHeight="1">
      <c r="A778" s="102"/>
      <c r="B778" s="96"/>
      <c r="C778" s="97"/>
      <c r="D778" s="97"/>
      <c r="E778" s="96"/>
      <c r="F778" s="96"/>
      <c r="G778" s="96"/>
    </row>
    <row r="779" ht="51.75" customHeight="1">
      <c r="A779" s="101"/>
      <c r="B779" s="90"/>
      <c r="C779" s="91"/>
      <c r="D779" s="91"/>
      <c r="E779" s="90"/>
      <c r="F779" s="90"/>
      <c r="G779" s="90"/>
    </row>
    <row r="780" ht="51.75" customHeight="1">
      <c r="A780" s="102"/>
      <c r="B780" s="96"/>
      <c r="C780" s="97"/>
      <c r="D780" s="97"/>
      <c r="E780" s="96"/>
      <c r="F780" s="96"/>
      <c r="G780" s="96"/>
    </row>
    <row r="781" ht="51.75" customHeight="1">
      <c r="A781" s="101"/>
      <c r="B781" s="90"/>
      <c r="C781" s="91"/>
      <c r="D781" s="91"/>
      <c r="E781" s="90"/>
      <c r="F781" s="90"/>
      <c r="G781" s="90"/>
    </row>
    <row r="782" ht="51.75" customHeight="1">
      <c r="A782" s="102"/>
      <c r="B782" s="96"/>
      <c r="C782" s="97"/>
      <c r="D782" s="97"/>
      <c r="E782" s="96"/>
      <c r="F782" s="96"/>
      <c r="G782" s="96"/>
    </row>
    <row r="783" ht="51.75" customHeight="1">
      <c r="A783" s="101"/>
      <c r="B783" s="90"/>
      <c r="C783" s="91"/>
      <c r="D783" s="91"/>
      <c r="E783" s="90"/>
      <c r="F783" s="90"/>
      <c r="G783" s="90"/>
    </row>
    <row r="784" ht="51.75" customHeight="1">
      <c r="A784" s="102"/>
      <c r="B784" s="96"/>
      <c r="C784" s="97"/>
      <c r="D784" s="97"/>
      <c r="E784" s="96"/>
      <c r="F784" s="96"/>
      <c r="G784" s="96"/>
    </row>
    <row r="785" ht="51.75" customHeight="1">
      <c r="A785" s="101"/>
      <c r="B785" s="90"/>
      <c r="C785" s="91"/>
      <c r="D785" s="91"/>
      <c r="E785" s="90"/>
      <c r="F785" s="90"/>
      <c r="G785" s="90"/>
    </row>
    <row r="786" ht="51.75" customHeight="1">
      <c r="A786" s="102"/>
      <c r="B786" s="96"/>
      <c r="C786" s="97"/>
      <c r="D786" s="97"/>
      <c r="E786" s="96"/>
      <c r="F786" s="96"/>
      <c r="G786" s="96"/>
    </row>
    <row r="787" ht="51.75" customHeight="1">
      <c r="A787" s="101"/>
      <c r="B787" s="90"/>
      <c r="C787" s="91"/>
      <c r="D787" s="91"/>
      <c r="E787" s="90"/>
      <c r="F787" s="90"/>
      <c r="G787" s="90"/>
    </row>
    <row r="788" ht="51.75" customHeight="1">
      <c r="A788" s="102"/>
      <c r="B788" s="96"/>
      <c r="C788" s="97"/>
      <c r="D788" s="97"/>
      <c r="E788" s="96"/>
      <c r="F788" s="96"/>
      <c r="G788" s="96"/>
    </row>
    <row r="789" ht="51.75" customHeight="1">
      <c r="A789" s="101"/>
      <c r="B789" s="90"/>
      <c r="C789" s="91"/>
      <c r="D789" s="91"/>
      <c r="E789" s="90"/>
      <c r="F789" s="90"/>
      <c r="G789" s="90"/>
    </row>
    <row r="790" ht="51.75" customHeight="1">
      <c r="A790" s="102"/>
      <c r="B790" s="96"/>
      <c r="C790" s="97"/>
      <c r="D790" s="97"/>
      <c r="E790" s="96"/>
      <c r="F790" s="96"/>
      <c r="G790" s="96"/>
    </row>
    <row r="791" ht="51.75" customHeight="1">
      <c r="A791" s="101"/>
      <c r="B791" s="90"/>
      <c r="C791" s="91"/>
      <c r="D791" s="91"/>
      <c r="E791" s="90"/>
      <c r="F791" s="90"/>
      <c r="G791" s="90"/>
    </row>
    <row r="792" ht="51.75" customHeight="1">
      <c r="A792" s="102"/>
      <c r="B792" s="96"/>
      <c r="C792" s="97"/>
      <c r="D792" s="97"/>
      <c r="E792" s="96"/>
      <c r="F792" s="96"/>
      <c r="G792" s="96"/>
    </row>
    <row r="793" ht="51.75" customHeight="1">
      <c r="A793" s="101"/>
      <c r="B793" s="90"/>
      <c r="C793" s="91"/>
      <c r="D793" s="91"/>
      <c r="E793" s="90"/>
      <c r="F793" s="90"/>
      <c r="G793" s="90"/>
    </row>
    <row r="794" ht="51.75" customHeight="1">
      <c r="A794" s="102"/>
      <c r="B794" s="96"/>
      <c r="C794" s="97"/>
      <c r="D794" s="97"/>
      <c r="E794" s="96"/>
      <c r="F794" s="96"/>
      <c r="G794" s="96"/>
    </row>
    <row r="795" ht="51.75" customHeight="1">
      <c r="A795" s="101"/>
      <c r="B795" s="90"/>
      <c r="C795" s="91"/>
      <c r="D795" s="91"/>
      <c r="E795" s="90"/>
      <c r="F795" s="90"/>
      <c r="G795" s="90"/>
    </row>
    <row r="796" ht="51.75" customHeight="1">
      <c r="A796" s="102"/>
      <c r="B796" s="96"/>
      <c r="C796" s="97"/>
      <c r="D796" s="97"/>
      <c r="E796" s="96"/>
      <c r="F796" s="96"/>
      <c r="G796" s="96"/>
    </row>
    <row r="797" ht="51.75" customHeight="1">
      <c r="A797" s="101"/>
      <c r="B797" s="90"/>
      <c r="C797" s="91"/>
      <c r="D797" s="91"/>
      <c r="E797" s="90"/>
      <c r="F797" s="90"/>
      <c r="G797" s="90"/>
    </row>
    <row r="798" ht="51.75" customHeight="1">
      <c r="A798" s="102"/>
      <c r="B798" s="96"/>
      <c r="C798" s="97"/>
      <c r="D798" s="97"/>
      <c r="E798" s="96"/>
      <c r="F798" s="96"/>
      <c r="G798" s="96"/>
    </row>
    <row r="799" ht="51.75" customHeight="1">
      <c r="A799" s="101"/>
      <c r="B799" s="90"/>
      <c r="C799" s="91"/>
      <c r="D799" s="91"/>
      <c r="E799" s="90"/>
      <c r="F799" s="90"/>
      <c r="G799" s="90"/>
    </row>
    <row r="800" ht="51.75" customHeight="1">
      <c r="A800" s="102"/>
      <c r="B800" s="96"/>
      <c r="C800" s="97"/>
      <c r="D800" s="97"/>
      <c r="E800" s="96"/>
      <c r="F800" s="96"/>
      <c r="G800" s="96"/>
    </row>
    <row r="801" ht="51.75" customHeight="1">
      <c r="A801" s="101"/>
      <c r="B801" s="90"/>
      <c r="C801" s="91"/>
      <c r="D801" s="91"/>
      <c r="E801" s="90"/>
      <c r="F801" s="90"/>
      <c r="G801" s="90"/>
    </row>
    <row r="802" ht="51.75" customHeight="1">
      <c r="A802" s="102"/>
      <c r="B802" s="96"/>
      <c r="C802" s="97"/>
      <c r="D802" s="97"/>
      <c r="E802" s="96"/>
      <c r="F802" s="96"/>
      <c r="G802" s="96"/>
    </row>
    <row r="803" ht="51.75" customHeight="1">
      <c r="A803" s="101"/>
      <c r="B803" s="90"/>
      <c r="C803" s="91"/>
      <c r="D803" s="91"/>
      <c r="E803" s="90"/>
      <c r="F803" s="90"/>
      <c r="G803" s="90"/>
    </row>
    <row r="804" ht="51.75" customHeight="1">
      <c r="A804" s="102"/>
      <c r="B804" s="96"/>
      <c r="C804" s="97"/>
      <c r="D804" s="97"/>
      <c r="E804" s="96"/>
      <c r="F804" s="96"/>
      <c r="G804" s="96"/>
    </row>
    <row r="805" ht="51.75" customHeight="1">
      <c r="A805" s="101"/>
      <c r="B805" s="90"/>
      <c r="C805" s="91"/>
      <c r="D805" s="91"/>
      <c r="E805" s="90"/>
      <c r="F805" s="90"/>
      <c r="G805" s="90"/>
    </row>
    <row r="806" ht="51.75" customHeight="1">
      <c r="A806" s="102"/>
      <c r="B806" s="96"/>
      <c r="C806" s="97"/>
      <c r="D806" s="97"/>
      <c r="E806" s="96"/>
      <c r="F806" s="96"/>
      <c r="G806" s="96"/>
    </row>
    <row r="807" ht="51.75" customHeight="1">
      <c r="A807" s="101"/>
      <c r="B807" s="90"/>
      <c r="C807" s="91"/>
      <c r="D807" s="91"/>
      <c r="E807" s="90"/>
      <c r="F807" s="90"/>
      <c r="G807" s="90"/>
    </row>
    <row r="808" ht="51.75" customHeight="1">
      <c r="A808" s="102"/>
      <c r="B808" s="96"/>
      <c r="C808" s="97"/>
      <c r="D808" s="97"/>
      <c r="E808" s="96"/>
      <c r="F808" s="96"/>
      <c r="G808" s="96"/>
    </row>
    <row r="809" ht="51.75" customHeight="1">
      <c r="A809" s="101"/>
      <c r="B809" s="90"/>
      <c r="C809" s="91"/>
      <c r="D809" s="91"/>
      <c r="E809" s="90"/>
      <c r="F809" s="90"/>
      <c r="G809" s="90"/>
    </row>
    <row r="810" ht="51.75" customHeight="1">
      <c r="A810" s="102"/>
      <c r="B810" s="96"/>
      <c r="C810" s="97"/>
      <c r="D810" s="97"/>
      <c r="E810" s="96"/>
      <c r="F810" s="96"/>
      <c r="G810" s="96"/>
    </row>
    <row r="811" ht="51.75" customHeight="1">
      <c r="A811" s="101"/>
      <c r="B811" s="90"/>
      <c r="C811" s="91"/>
      <c r="D811" s="91"/>
      <c r="E811" s="90"/>
      <c r="F811" s="90"/>
      <c r="G811" s="90"/>
    </row>
    <row r="812" ht="51.75" customHeight="1">
      <c r="A812" s="102"/>
      <c r="B812" s="96"/>
      <c r="C812" s="97"/>
      <c r="D812" s="97"/>
      <c r="E812" s="96"/>
      <c r="F812" s="96"/>
      <c r="G812" s="96"/>
    </row>
    <row r="813" ht="51.75" customHeight="1">
      <c r="A813" s="101"/>
      <c r="B813" s="90"/>
      <c r="C813" s="91"/>
      <c r="D813" s="91"/>
      <c r="E813" s="90"/>
      <c r="F813" s="90"/>
      <c r="G813" s="90"/>
    </row>
    <row r="814" ht="51.75" customHeight="1">
      <c r="A814" s="102"/>
      <c r="B814" s="96"/>
      <c r="C814" s="97"/>
      <c r="D814" s="97"/>
      <c r="E814" s="96"/>
      <c r="F814" s="96"/>
      <c r="G814" s="96"/>
    </row>
    <row r="815" ht="51.75" customHeight="1">
      <c r="A815" s="101"/>
      <c r="B815" s="90"/>
      <c r="C815" s="91"/>
      <c r="D815" s="91"/>
      <c r="E815" s="90"/>
      <c r="F815" s="90"/>
      <c r="G815" s="90"/>
    </row>
    <row r="816" ht="51.75" customHeight="1">
      <c r="A816" s="102"/>
      <c r="B816" s="96"/>
      <c r="C816" s="97"/>
      <c r="D816" s="97"/>
      <c r="E816" s="96"/>
      <c r="F816" s="96"/>
      <c r="G816" s="96"/>
    </row>
    <row r="817" ht="51.75" customHeight="1">
      <c r="A817" s="101"/>
      <c r="B817" s="90"/>
      <c r="C817" s="91"/>
      <c r="D817" s="91"/>
      <c r="E817" s="90"/>
      <c r="F817" s="90"/>
      <c r="G817" s="90"/>
    </row>
    <row r="818" ht="51.75" customHeight="1">
      <c r="A818" s="102"/>
      <c r="B818" s="96"/>
      <c r="C818" s="97"/>
      <c r="D818" s="97"/>
      <c r="E818" s="96"/>
      <c r="F818" s="96"/>
      <c r="G818" s="96"/>
    </row>
    <row r="819" ht="51.75" customHeight="1">
      <c r="A819" s="101"/>
      <c r="B819" s="90"/>
      <c r="C819" s="91"/>
      <c r="D819" s="91"/>
      <c r="E819" s="90"/>
      <c r="F819" s="90"/>
      <c r="G819" s="90"/>
    </row>
    <row r="820" ht="51.75" customHeight="1">
      <c r="A820" s="102"/>
      <c r="B820" s="96"/>
      <c r="C820" s="97"/>
      <c r="D820" s="97"/>
      <c r="E820" s="96"/>
      <c r="F820" s="96"/>
      <c r="G820" s="96"/>
    </row>
    <row r="821" ht="51.75" customHeight="1">
      <c r="A821" s="101"/>
      <c r="B821" s="90"/>
      <c r="C821" s="91"/>
      <c r="D821" s="91"/>
      <c r="E821" s="90"/>
      <c r="F821" s="90"/>
      <c r="G821" s="90"/>
    </row>
    <row r="822" ht="51.75" customHeight="1">
      <c r="A822" s="102"/>
      <c r="B822" s="96"/>
      <c r="C822" s="97"/>
      <c r="D822" s="97"/>
      <c r="E822" s="96"/>
      <c r="F822" s="96"/>
      <c r="G822" s="96"/>
    </row>
    <row r="823" ht="51.75" customHeight="1">
      <c r="A823" s="101"/>
      <c r="B823" s="90"/>
      <c r="C823" s="91"/>
      <c r="D823" s="91"/>
      <c r="E823" s="90"/>
      <c r="F823" s="90"/>
      <c r="G823" s="90"/>
    </row>
    <row r="824" ht="51.75" customHeight="1">
      <c r="A824" s="102"/>
      <c r="B824" s="96"/>
      <c r="C824" s="97"/>
      <c r="D824" s="97"/>
      <c r="E824" s="96"/>
      <c r="F824" s="96"/>
      <c r="G824" s="96"/>
    </row>
    <row r="825" ht="51.75" customHeight="1">
      <c r="A825" s="101"/>
      <c r="B825" s="90"/>
      <c r="C825" s="91"/>
      <c r="D825" s="91"/>
      <c r="E825" s="90"/>
      <c r="F825" s="90"/>
      <c r="G825" s="90"/>
    </row>
    <row r="826" ht="51.75" customHeight="1">
      <c r="A826" s="102"/>
      <c r="B826" s="96"/>
      <c r="C826" s="97"/>
      <c r="D826" s="97"/>
      <c r="E826" s="96"/>
      <c r="F826" s="96"/>
      <c r="G826" s="96"/>
    </row>
    <row r="827" ht="51.75" customHeight="1">
      <c r="A827" s="101"/>
      <c r="B827" s="90"/>
      <c r="C827" s="91"/>
      <c r="D827" s="91"/>
      <c r="E827" s="90"/>
      <c r="F827" s="90"/>
      <c r="G827" s="90"/>
    </row>
    <row r="828" ht="51.75" customHeight="1">
      <c r="A828" s="102"/>
      <c r="B828" s="96"/>
      <c r="C828" s="97"/>
      <c r="D828" s="97"/>
      <c r="E828" s="96"/>
      <c r="F828" s="96"/>
      <c r="G828" s="96"/>
    </row>
    <row r="829" ht="51.75" customHeight="1">
      <c r="A829" s="101"/>
      <c r="B829" s="90"/>
      <c r="C829" s="91"/>
      <c r="D829" s="91"/>
      <c r="E829" s="90"/>
      <c r="F829" s="90"/>
      <c r="G829" s="90"/>
    </row>
    <row r="830" ht="51.75" customHeight="1">
      <c r="A830" s="102"/>
      <c r="B830" s="96"/>
      <c r="C830" s="97"/>
      <c r="D830" s="97"/>
      <c r="E830" s="96"/>
      <c r="F830" s="96"/>
      <c r="G830" s="96"/>
    </row>
    <row r="831" ht="51.75" customHeight="1">
      <c r="A831" s="101"/>
      <c r="B831" s="90"/>
      <c r="C831" s="91"/>
      <c r="D831" s="91"/>
      <c r="E831" s="90"/>
      <c r="F831" s="90"/>
      <c r="G831" s="90"/>
    </row>
    <row r="832" ht="51.75" customHeight="1">
      <c r="A832" s="102"/>
      <c r="B832" s="96"/>
      <c r="C832" s="97"/>
      <c r="D832" s="97"/>
      <c r="E832" s="96"/>
      <c r="F832" s="96"/>
      <c r="G832" s="96"/>
    </row>
    <row r="833" ht="51.75" customHeight="1">
      <c r="A833" s="101"/>
      <c r="B833" s="90"/>
      <c r="C833" s="91"/>
      <c r="D833" s="91"/>
      <c r="E833" s="90"/>
      <c r="F833" s="90"/>
      <c r="G833" s="90"/>
    </row>
    <row r="834" ht="51.75" customHeight="1">
      <c r="A834" s="102"/>
      <c r="B834" s="96"/>
      <c r="C834" s="97"/>
      <c r="D834" s="97"/>
      <c r="E834" s="96"/>
      <c r="F834" s="96"/>
      <c r="G834" s="96"/>
    </row>
    <row r="835" ht="51.75" customHeight="1">
      <c r="A835" s="101"/>
      <c r="B835" s="90"/>
      <c r="C835" s="91"/>
      <c r="D835" s="91"/>
      <c r="E835" s="90"/>
      <c r="F835" s="90"/>
      <c r="G835" s="90"/>
    </row>
    <row r="836" ht="51.75" customHeight="1">
      <c r="A836" s="102"/>
      <c r="B836" s="96"/>
      <c r="C836" s="97"/>
      <c r="D836" s="97"/>
      <c r="E836" s="96"/>
      <c r="F836" s="96"/>
      <c r="G836" s="96"/>
    </row>
    <row r="837" ht="51.75" customHeight="1">
      <c r="A837" s="101"/>
      <c r="B837" s="90"/>
      <c r="C837" s="91"/>
      <c r="D837" s="91"/>
      <c r="E837" s="90"/>
      <c r="F837" s="90"/>
      <c r="G837" s="90"/>
    </row>
    <row r="838" ht="51.75" customHeight="1">
      <c r="A838" s="102"/>
      <c r="B838" s="96"/>
      <c r="C838" s="97"/>
      <c r="D838" s="97"/>
      <c r="E838" s="96"/>
      <c r="F838" s="96"/>
      <c r="G838" s="96"/>
    </row>
    <row r="839" ht="51.75" customHeight="1">
      <c r="A839" s="101"/>
      <c r="B839" s="90"/>
      <c r="C839" s="91"/>
      <c r="D839" s="91"/>
      <c r="E839" s="90"/>
      <c r="F839" s="90"/>
      <c r="G839" s="90"/>
    </row>
    <row r="840" ht="51.75" customHeight="1">
      <c r="A840" s="102"/>
      <c r="B840" s="96"/>
      <c r="C840" s="97"/>
      <c r="D840" s="97"/>
      <c r="E840" s="96"/>
      <c r="F840" s="96"/>
      <c r="G840" s="96"/>
    </row>
    <row r="841" ht="51.75" customHeight="1">
      <c r="A841" s="101"/>
      <c r="B841" s="90"/>
      <c r="C841" s="91"/>
      <c r="D841" s="91"/>
      <c r="E841" s="90"/>
      <c r="F841" s="90"/>
      <c r="G841" s="90"/>
    </row>
    <row r="842" ht="51.75" customHeight="1">
      <c r="A842" s="102"/>
      <c r="B842" s="96"/>
      <c r="C842" s="97"/>
      <c r="D842" s="97"/>
      <c r="E842" s="96"/>
      <c r="F842" s="96"/>
      <c r="G842" s="96"/>
    </row>
    <row r="843" ht="51.75" customHeight="1">
      <c r="A843" s="101"/>
      <c r="B843" s="90"/>
      <c r="C843" s="91"/>
      <c r="D843" s="91"/>
      <c r="E843" s="90"/>
      <c r="F843" s="90"/>
      <c r="G843" s="90"/>
    </row>
    <row r="844" ht="51.75" customHeight="1">
      <c r="A844" s="102"/>
      <c r="B844" s="96"/>
      <c r="C844" s="97"/>
      <c r="D844" s="97"/>
      <c r="E844" s="96"/>
      <c r="F844" s="96"/>
      <c r="G844" s="96"/>
    </row>
    <row r="845" ht="51.75" customHeight="1">
      <c r="A845" s="101"/>
      <c r="B845" s="90"/>
      <c r="C845" s="91"/>
      <c r="D845" s="91"/>
      <c r="E845" s="90"/>
      <c r="F845" s="90"/>
      <c r="G845" s="90"/>
    </row>
    <row r="846" ht="51.75" customHeight="1">
      <c r="A846" s="102"/>
      <c r="B846" s="96"/>
      <c r="C846" s="97"/>
      <c r="D846" s="97"/>
      <c r="E846" s="96"/>
      <c r="F846" s="96"/>
      <c r="G846" s="96"/>
    </row>
    <row r="847" ht="51.75" customHeight="1">
      <c r="A847" s="101"/>
      <c r="B847" s="90"/>
      <c r="C847" s="91"/>
      <c r="D847" s="91"/>
      <c r="E847" s="90"/>
      <c r="F847" s="90"/>
      <c r="G847" s="90"/>
    </row>
    <row r="848" ht="51.75" customHeight="1">
      <c r="A848" s="102"/>
      <c r="B848" s="96"/>
      <c r="C848" s="97"/>
      <c r="D848" s="97"/>
      <c r="E848" s="96"/>
      <c r="F848" s="96"/>
      <c r="G848" s="96"/>
    </row>
    <row r="849" ht="51.75" customHeight="1">
      <c r="A849" s="101"/>
      <c r="B849" s="90"/>
      <c r="C849" s="91"/>
      <c r="D849" s="91"/>
      <c r="E849" s="90"/>
      <c r="F849" s="90"/>
      <c r="G849" s="90"/>
    </row>
    <row r="850" ht="51.75" customHeight="1">
      <c r="A850" s="102"/>
      <c r="B850" s="96"/>
      <c r="C850" s="97"/>
      <c r="D850" s="97"/>
      <c r="E850" s="96"/>
      <c r="F850" s="96"/>
      <c r="G850" s="96"/>
    </row>
    <row r="851" ht="51.75" customHeight="1">
      <c r="A851" s="101"/>
      <c r="B851" s="90"/>
      <c r="C851" s="91"/>
      <c r="D851" s="91"/>
      <c r="E851" s="90"/>
      <c r="F851" s="90"/>
      <c r="G851" s="90"/>
    </row>
    <row r="852" ht="51.75" customHeight="1">
      <c r="A852" s="102"/>
      <c r="B852" s="96"/>
      <c r="C852" s="97"/>
      <c r="D852" s="97"/>
      <c r="E852" s="96"/>
      <c r="F852" s="96"/>
      <c r="G852" s="96"/>
    </row>
    <row r="853" ht="51.75" customHeight="1">
      <c r="A853" s="101"/>
      <c r="B853" s="90"/>
      <c r="C853" s="91"/>
      <c r="D853" s="91"/>
      <c r="E853" s="90"/>
      <c r="F853" s="90"/>
      <c r="G853" s="90"/>
    </row>
    <row r="854" ht="51.75" customHeight="1">
      <c r="A854" s="102"/>
      <c r="B854" s="96"/>
      <c r="C854" s="97"/>
      <c r="D854" s="97"/>
      <c r="E854" s="96"/>
      <c r="F854" s="96"/>
      <c r="G854" s="96"/>
    </row>
    <row r="855" ht="51.75" customHeight="1">
      <c r="A855" s="101"/>
      <c r="B855" s="90"/>
      <c r="C855" s="91"/>
      <c r="D855" s="91"/>
      <c r="E855" s="90"/>
      <c r="F855" s="90"/>
      <c r="G855" s="90"/>
    </row>
    <row r="856" ht="51.75" customHeight="1">
      <c r="A856" s="102"/>
      <c r="B856" s="96"/>
      <c r="C856" s="97"/>
      <c r="D856" s="97"/>
      <c r="E856" s="96"/>
      <c r="F856" s="96"/>
      <c r="G856" s="96"/>
    </row>
    <row r="857" ht="51.75" customHeight="1">
      <c r="A857" s="101"/>
      <c r="B857" s="90"/>
      <c r="C857" s="91"/>
      <c r="D857" s="91"/>
      <c r="E857" s="90"/>
      <c r="F857" s="90"/>
      <c r="G857" s="90"/>
    </row>
    <row r="858" ht="51.75" customHeight="1">
      <c r="A858" s="102"/>
      <c r="B858" s="96"/>
      <c r="C858" s="97"/>
      <c r="D858" s="97"/>
      <c r="E858" s="96"/>
      <c r="F858" s="96"/>
      <c r="G858" s="96"/>
    </row>
    <row r="859" ht="51.75" customHeight="1">
      <c r="A859" s="101"/>
      <c r="B859" s="90"/>
      <c r="C859" s="91"/>
      <c r="D859" s="91"/>
      <c r="E859" s="90"/>
      <c r="F859" s="90"/>
      <c r="G859" s="90"/>
    </row>
    <row r="860" ht="51.75" customHeight="1">
      <c r="A860" s="102"/>
      <c r="B860" s="96"/>
      <c r="C860" s="97"/>
      <c r="D860" s="97"/>
      <c r="E860" s="96"/>
      <c r="F860" s="96"/>
      <c r="G860" s="96"/>
    </row>
    <row r="861" ht="51.75" customHeight="1">
      <c r="A861" s="101"/>
      <c r="B861" s="90"/>
      <c r="C861" s="91"/>
      <c r="D861" s="91"/>
      <c r="E861" s="90"/>
      <c r="F861" s="90"/>
      <c r="G861" s="90"/>
    </row>
    <row r="862" ht="51.75" customHeight="1">
      <c r="A862" s="102"/>
      <c r="B862" s="96"/>
      <c r="C862" s="97"/>
      <c r="D862" s="97"/>
      <c r="E862" s="96"/>
      <c r="F862" s="96"/>
      <c r="G862" s="96"/>
    </row>
    <row r="863" ht="51.75" customHeight="1">
      <c r="A863" s="101"/>
      <c r="B863" s="90"/>
      <c r="C863" s="91"/>
      <c r="D863" s="91"/>
      <c r="E863" s="90"/>
      <c r="F863" s="90"/>
      <c r="G863" s="90"/>
    </row>
    <row r="864" ht="51.75" customHeight="1">
      <c r="A864" s="102"/>
      <c r="B864" s="96"/>
      <c r="C864" s="97"/>
      <c r="D864" s="97"/>
      <c r="E864" s="96"/>
      <c r="F864" s="96"/>
      <c r="G864" s="96"/>
    </row>
    <row r="865" ht="51.75" customHeight="1">
      <c r="A865" s="101"/>
      <c r="B865" s="90"/>
      <c r="C865" s="91"/>
      <c r="D865" s="91"/>
      <c r="E865" s="90"/>
      <c r="F865" s="90"/>
      <c r="G865" s="90"/>
    </row>
    <row r="866" ht="51.75" customHeight="1">
      <c r="A866" s="102"/>
      <c r="B866" s="96"/>
      <c r="C866" s="97"/>
      <c r="D866" s="97"/>
      <c r="E866" s="96"/>
      <c r="F866" s="96"/>
      <c r="G866" s="96"/>
    </row>
    <row r="867" ht="51.75" customHeight="1">
      <c r="A867" s="101"/>
      <c r="B867" s="90"/>
      <c r="C867" s="91"/>
      <c r="D867" s="91"/>
      <c r="E867" s="90"/>
      <c r="F867" s="90"/>
      <c r="G867" s="90"/>
    </row>
    <row r="868" ht="51.75" customHeight="1">
      <c r="A868" s="102"/>
      <c r="B868" s="96"/>
      <c r="C868" s="97"/>
      <c r="D868" s="97"/>
      <c r="E868" s="96"/>
      <c r="F868" s="96"/>
      <c r="G868" s="96"/>
    </row>
    <row r="869" ht="51.75" customHeight="1">
      <c r="A869" s="101"/>
      <c r="B869" s="90"/>
      <c r="C869" s="91"/>
      <c r="D869" s="91"/>
      <c r="E869" s="90"/>
      <c r="F869" s="90"/>
      <c r="G869" s="90"/>
    </row>
    <row r="870" ht="51.75" customHeight="1">
      <c r="A870" s="102"/>
      <c r="B870" s="96"/>
      <c r="C870" s="97"/>
      <c r="D870" s="97"/>
      <c r="E870" s="96"/>
      <c r="F870" s="96"/>
      <c r="G870" s="96"/>
    </row>
    <row r="871" ht="51.75" customHeight="1">
      <c r="A871" s="101"/>
      <c r="B871" s="90"/>
      <c r="C871" s="91"/>
      <c r="D871" s="91"/>
      <c r="E871" s="90"/>
      <c r="F871" s="90"/>
      <c r="G871" s="90"/>
    </row>
    <row r="872" ht="51.75" customHeight="1">
      <c r="A872" s="102"/>
      <c r="B872" s="96"/>
      <c r="C872" s="97"/>
      <c r="D872" s="97"/>
      <c r="E872" s="96"/>
      <c r="F872" s="96"/>
      <c r="G872" s="96"/>
    </row>
    <row r="873" ht="51.75" customHeight="1">
      <c r="A873" s="101"/>
      <c r="B873" s="90"/>
      <c r="C873" s="91"/>
      <c r="D873" s="91"/>
      <c r="E873" s="90"/>
      <c r="F873" s="90"/>
      <c r="G873" s="90"/>
    </row>
    <row r="874" ht="51.75" customHeight="1">
      <c r="A874" s="102"/>
      <c r="B874" s="96"/>
      <c r="C874" s="97"/>
      <c r="D874" s="97"/>
      <c r="E874" s="96"/>
      <c r="F874" s="96"/>
      <c r="G874" s="96"/>
    </row>
    <row r="875" ht="51.75" customHeight="1">
      <c r="A875" s="101"/>
      <c r="B875" s="90"/>
      <c r="C875" s="91"/>
      <c r="D875" s="91"/>
      <c r="E875" s="90"/>
      <c r="F875" s="90"/>
      <c r="G875" s="90"/>
    </row>
    <row r="876" ht="51.75" customHeight="1">
      <c r="A876" s="102"/>
      <c r="B876" s="96"/>
      <c r="C876" s="97"/>
      <c r="D876" s="97"/>
      <c r="E876" s="96"/>
      <c r="F876" s="96"/>
      <c r="G876" s="96"/>
    </row>
    <row r="877" ht="51.75" customHeight="1">
      <c r="A877" s="101"/>
      <c r="B877" s="90"/>
      <c r="C877" s="91"/>
      <c r="D877" s="91"/>
      <c r="E877" s="90"/>
      <c r="F877" s="90"/>
      <c r="G877" s="90"/>
    </row>
    <row r="878" ht="51.75" customHeight="1">
      <c r="A878" s="102"/>
      <c r="B878" s="96"/>
      <c r="C878" s="97"/>
      <c r="D878" s="97"/>
      <c r="E878" s="96"/>
      <c r="F878" s="96"/>
      <c r="G878" s="96"/>
    </row>
    <row r="879" ht="51.75" customHeight="1">
      <c r="A879" s="101"/>
      <c r="B879" s="90"/>
      <c r="C879" s="91"/>
      <c r="D879" s="91"/>
      <c r="E879" s="90"/>
      <c r="F879" s="90"/>
      <c r="G879" s="90"/>
    </row>
    <row r="880" ht="51.75" customHeight="1">
      <c r="A880" s="102"/>
      <c r="B880" s="96"/>
      <c r="C880" s="97"/>
      <c r="D880" s="97"/>
      <c r="E880" s="96"/>
      <c r="F880" s="96"/>
      <c r="G880" s="96"/>
    </row>
    <row r="881" ht="51.75" customHeight="1">
      <c r="A881" s="101"/>
      <c r="B881" s="90"/>
      <c r="C881" s="91"/>
      <c r="D881" s="91"/>
      <c r="E881" s="90"/>
      <c r="F881" s="90"/>
      <c r="G881" s="90"/>
    </row>
    <row r="882" ht="51.75" customHeight="1">
      <c r="A882" s="102"/>
      <c r="B882" s="96"/>
      <c r="C882" s="97"/>
      <c r="D882" s="97"/>
      <c r="E882" s="96"/>
      <c r="F882" s="96"/>
      <c r="G882" s="96"/>
    </row>
    <row r="883" ht="51.75" customHeight="1">
      <c r="A883" s="101"/>
      <c r="B883" s="90"/>
      <c r="C883" s="91"/>
      <c r="D883" s="91"/>
      <c r="E883" s="90"/>
      <c r="F883" s="90"/>
      <c r="G883" s="90"/>
    </row>
    <row r="884" ht="51.75" customHeight="1">
      <c r="A884" s="102"/>
      <c r="B884" s="96"/>
      <c r="C884" s="97"/>
      <c r="D884" s="97"/>
      <c r="E884" s="96"/>
      <c r="F884" s="96"/>
      <c r="G884" s="96"/>
    </row>
    <row r="885" ht="51.75" customHeight="1">
      <c r="A885" s="101"/>
      <c r="B885" s="90"/>
      <c r="C885" s="91"/>
      <c r="D885" s="91"/>
      <c r="E885" s="90"/>
      <c r="F885" s="90"/>
      <c r="G885" s="90"/>
    </row>
    <row r="886" ht="51.75" customHeight="1">
      <c r="A886" s="102"/>
      <c r="B886" s="96"/>
      <c r="C886" s="97"/>
      <c r="D886" s="97"/>
      <c r="E886" s="96"/>
      <c r="F886" s="96"/>
      <c r="G886" s="96"/>
    </row>
    <row r="887" ht="51.75" customHeight="1">
      <c r="A887" s="101"/>
      <c r="B887" s="90"/>
      <c r="C887" s="91"/>
      <c r="D887" s="91"/>
      <c r="E887" s="90"/>
      <c r="F887" s="90"/>
      <c r="G887" s="90"/>
    </row>
    <row r="888" ht="51.75" customHeight="1">
      <c r="A888" s="102"/>
      <c r="B888" s="96"/>
      <c r="C888" s="97"/>
      <c r="D888" s="97"/>
      <c r="E888" s="96"/>
      <c r="F888" s="96"/>
      <c r="G888" s="96"/>
    </row>
    <row r="889" ht="51.75" customHeight="1">
      <c r="A889" s="101"/>
      <c r="B889" s="90"/>
      <c r="C889" s="91"/>
      <c r="D889" s="91"/>
      <c r="E889" s="90"/>
      <c r="F889" s="90"/>
      <c r="G889" s="90"/>
    </row>
    <row r="890" ht="51.75" customHeight="1">
      <c r="A890" s="102"/>
      <c r="B890" s="96"/>
      <c r="C890" s="97"/>
      <c r="D890" s="97"/>
      <c r="E890" s="96"/>
      <c r="F890" s="96"/>
      <c r="G890" s="96"/>
    </row>
    <row r="891" ht="51.75" customHeight="1">
      <c r="A891" s="101"/>
      <c r="B891" s="90"/>
      <c r="C891" s="91"/>
      <c r="D891" s="91"/>
      <c r="E891" s="90"/>
      <c r="F891" s="90"/>
      <c r="G891" s="90"/>
    </row>
    <row r="892" ht="51.75" customHeight="1">
      <c r="A892" s="102"/>
      <c r="B892" s="96"/>
      <c r="C892" s="97"/>
      <c r="D892" s="97"/>
      <c r="E892" s="96"/>
      <c r="F892" s="96"/>
      <c r="G892" s="96"/>
    </row>
    <row r="893" ht="51.75" customHeight="1">
      <c r="A893" s="101"/>
      <c r="B893" s="90"/>
      <c r="C893" s="91"/>
      <c r="D893" s="91"/>
      <c r="E893" s="90"/>
      <c r="F893" s="90"/>
      <c r="G893" s="90"/>
    </row>
    <row r="894" ht="51.75" customHeight="1">
      <c r="A894" s="102"/>
      <c r="B894" s="96"/>
      <c r="C894" s="97"/>
      <c r="D894" s="97"/>
      <c r="E894" s="96"/>
      <c r="F894" s="96"/>
      <c r="G894" s="96"/>
    </row>
    <row r="895" ht="51.75" customHeight="1">
      <c r="A895" s="101"/>
      <c r="B895" s="90"/>
      <c r="C895" s="91"/>
      <c r="D895" s="91"/>
      <c r="E895" s="90"/>
      <c r="F895" s="90"/>
      <c r="G895" s="90"/>
    </row>
    <row r="896" ht="51.75" customHeight="1">
      <c r="A896" s="102"/>
      <c r="B896" s="96"/>
      <c r="C896" s="97"/>
      <c r="D896" s="97"/>
      <c r="E896" s="96"/>
      <c r="F896" s="96"/>
      <c r="G896" s="96"/>
    </row>
    <row r="897" ht="51.75" customHeight="1">
      <c r="A897" s="101"/>
      <c r="B897" s="90"/>
      <c r="C897" s="91"/>
      <c r="D897" s="91"/>
      <c r="E897" s="90"/>
      <c r="F897" s="90"/>
      <c r="G897" s="90"/>
    </row>
    <row r="898" ht="51.75" customHeight="1">
      <c r="A898" s="102"/>
      <c r="B898" s="96"/>
      <c r="C898" s="97"/>
      <c r="D898" s="97"/>
      <c r="E898" s="96"/>
      <c r="F898" s="96"/>
      <c r="G898" s="96"/>
    </row>
    <row r="899" ht="51.75" customHeight="1">
      <c r="A899" s="101"/>
      <c r="B899" s="90"/>
      <c r="C899" s="91"/>
      <c r="D899" s="91"/>
      <c r="E899" s="90"/>
      <c r="F899" s="90"/>
      <c r="G899" s="90"/>
    </row>
    <row r="900" ht="51.75" customHeight="1">
      <c r="A900" s="102"/>
      <c r="B900" s="96"/>
      <c r="C900" s="97"/>
      <c r="D900" s="97"/>
      <c r="E900" s="96"/>
      <c r="F900" s="96"/>
      <c r="G900" s="96"/>
    </row>
    <row r="901" ht="51.75" customHeight="1">
      <c r="A901" s="101"/>
      <c r="B901" s="90"/>
      <c r="C901" s="91"/>
      <c r="D901" s="91"/>
      <c r="E901" s="90"/>
      <c r="F901" s="90"/>
      <c r="G901" s="90"/>
    </row>
    <row r="902" ht="51.75" customHeight="1">
      <c r="A902" s="102"/>
      <c r="B902" s="96"/>
      <c r="C902" s="97"/>
      <c r="D902" s="97"/>
      <c r="E902" s="96"/>
      <c r="F902" s="96"/>
      <c r="G902" s="96"/>
    </row>
    <row r="903" ht="51.75" customHeight="1">
      <c r="A903" s="101"/>
      <c r="B903" s="90"/>
      <c r="C903" s="91"/>
      <c r="D903" s="91"/>
      <c r="E903" s="90"/>
      <c r="F903" s="90"/>
      <c r="G903" s="90"/>
    </row>
    <row r="904" ht="51.75" customHeight="1">
      <c r="A904" s="102"/>
      <c r="B904" s="96"/>
      <c r="C904" s="97"/>
      <c r="D904" s="97"/>
      <c r="E904" s="96"/>
      <c r="F904" s="96"/>
      <c r="G904" s="96"/>
    </row>
    <row r="905" ht="51.75" customHeight="1">
      <c r="A905" s="101"/>
      <c r="B905" s="90"/>
      <c r="C905" s="91"/>
      <c r="D905" s="91"/>
      <c r="E905" s="90"/>
      <c r="F905" s="90"/>
      <c r="G905" s="90"/>
    </row>
    <row r="906" ht="51.75" customHeight="1">
      <c r="A906" s="102"/>
      <c r="B906" s="96"/>
      <c r="C906" s="97"/>
      <c r="D906" s="97"/>
      <c r="E906" s="96"/>
      <c r="F906" s="96"/>
      <c r="G906" s="96"/>
    </row>
    <row r="907" ht="51.75" customHeight="1">
      <c r="A907" s="101"/>
      <c r="B907" s="90"/>
      <c r="C907" s="91"/>
      <c r="D907" s="91"/>
      <c r="E907" s="90"/>
      <c r="F907" s="90"/>
      <c r="G907" s="90"/>
    </row>
    <row r="908" ht="51.75" customHeight="1">
      <c r="A908" s="102"/>
      <c r="B908" s="96"/>
      <c r="C908" s="97"/>
      <c r="D908" s="97"/>
      <c r="E908" s="96"/>
      <c r="F908" s="96"/>
      <c r="G908" s="96"/>
    </row>
    <row r="909" ht="51.75" customHeight="1">
      <c r="A909" s="101"/>
      <c r="B909" s="90"/>
      <c r="C909" s="91"/>
      <c r="D909" s="91"/>
      <c r="E909" s="90"/>
      <c r="F909" s="90"/>
      <c r="G909" s="90"/>
    </row>
    <row r="910" ht="51.75" customHeight="1">
      <c r="A910" s="102"/>
      <c r="B910" s="96"/>
      <c r="C910" s="97"/>
      <c r="D910" s="97"/>
      <c r="E910" s="96"/>
      <c r="F910" s="96"/>
      <c r="G910" s="96"/>
    </row>
    <row r="911" ht="51.75" customHeight="1">
      <c r="A911" s="101"/>
      <c r="B911" s="90"/>
      <c r="C911" s="91"/>
      <c r="D911" s="91"/>
      <c r="E911" s="90"/>
      <c r="F911" s="90"/>
      <c r="G911" s="90"/>
    </row>
    <row r="912" ht="51.75" customHeight="1">
      <c r="A912" s="102"/>
      <c r="B912" s="96"/>
      <c r="C912" s="97"/>
      <c r="D912" s="97"/>
      <c r="E912" s="96"/>
      <c r="F912" s="96"/>
      <c r="G912" s="96"/>
    </row>
    <row r="913" ht="51.75" customHeight="1">
      <c r="A913" s="101"/>
      <c r="B913" s="90"/>
      <c r="C913" s="91"/>
      <c r="D913" s="91"/>
      <c r="E913" s="90"/>
      <c r="F913" s="90"/>
      <c r="G913" s="90"/>
    </row>
    <row r="914" ht="51.75" customHeight="1">
      <c r="A914" s="102"/>
      <c r="B914" s="96"/>
      <c r="C914" s="97"/>
      <c r="D914" s="97"/>
      <c r="E914" s="96"/>
      <c r="F914" s="96"/>
      <c r="G914" s="96"/>
    </row>
    <row r="915" ht="51.75" customHeight="1">
      <c r="A915" s="101"/>
      <c r="B915" s="90"/>
      <c r="C915" s="91"/>
      <c r="D915" s="91"/>
      <c r="E915" s="90"/>
      <c r="F915" s="90"/>
      <c r="G915" s="90"/>
    </row>
    <row r="916" ht="51.75" customHeight="1">
      <c r="A916" s="102"/>
      <c r="B916" s="96"/>
      <c r="C916" s="97"/>
      <c r="D916" s="97"/>
      <c r="E916" s="96"/>
      <c r="F916" s="96"/>
      <c r="G916" s="96"/>
    </row>
    <row r="917" ht="51.75" customHeight="1">
      <c r="A917" s="101"/>
      <c r="B917" s="90"/>
      <c r="C917" s="91"/>
      <c r="D917" s="91"/>
      <c r="E917" s="90"/>
      <c r="F917" s="90"/>
      <c r="G917" s="90"/>
    </row>
    <row r="918" ht="51.75" customHeight="1">
      <c r="A918" s="102"/>
      <c r="B918" s="96"/>
      <c r="C918" s="97"/>
      <c r="D918" s="97"/>
      <c r="E918" s="96"/>
      <c r="F918" s="96"/>
      <c r="G918" s="96"/>
    </row>
    <row r="919" ht="51.75" customHeight="1">
      <c r="A919" s="101"/>
      <c r="B919" s="90"/>
      <c r="C919" s="91"/>
      <c r="D919" s="91"/>
      <c r="E919" s="90"/>
      <c r="F919" s="90"/>
      <c r="G919" s="90"/>
    </row>
    <row r="920" ht="51.75" customHeight="1">
      <c r="A920" s="102"/>
      <c r="B920" s="96"/>
      <c r="C920" s="97"/>
      <c r="D920" s="97"/>
      <c r="E920" s="96"/>
      <c r="F920" s="96"/>
      <c r="G920" s="96"/>
    </row>
    <row r="921" ht="51.75" customHeight="1">
      <c r="A921" s="101"/>
      <c r="B921" s="90"/>
      <c r="C921" s="91"/>
      <c r="D921" s="91"/>
      <c r="E921" s="90"/>
      <c r="F921" s="90"/>
      <c r="G921" s="90"/>
    </row>
    <row r="922" ht="51.75" customHeight="1">
      <c r="A922" s="102"/>
      <c r="B922" s="96"/>
      <c r="C922" s="97"/>
      <c r="D922" s="97"/>
      <c r="E922" s="96"/>
      <c r="F922" s="96"/>
      <c r="G922" s="96"/>
    </row>
    <row r="923" ht="51.75" customHeight="1">
      <c r="A923" s="101"/>
      <c r="B923" s="90"/>
      <c r="C923" s="91"/>
      <c r="D923" s="91"/>
      <c r="E923" s="90"/>
      <c r="F923" s="90"/>
      <c r="G923" s="90"/>
    </row>
    <row r="924" ht="51.75" customHeight="1">
      <c r="A924" s="102"/>
      <c r="B924" s="96"/>
      <c r="C924" s="97"/>
      <c r="D924" s="97"/>
      <c r="E924" s="96"/>
      <c r="F924" s="96"/>
      <c r="G924" s="96"/>
    </row>
    <row r="925" ht="51.75" customHeight="1">
      <c r="A925" s="101"/>
      <c r="B925" s="90"/>
      <c r="C925" s="91"/>
      <c r="D925" s="91"/>
      <c r="E925" s="90"/>
      <c r="F925" s="90"/>
      <c r="G925" s="90"/>
    </row>
    <row r="926" ht="51.75" customHeight="1">
      <c r="A926" s="102"/>
      <c r="B926" s="96"/>
      <c r="C926" s="97"/>
      <c r="D926" s="97"/>
      <c r="E926" s="96"/>
      <c r="F926" s="96"/>
      <c r="G926" s="96"/>
    </row>
    <row r="927" ht="51.75" customHeight="1">
      <c r="A927" s="101"/>
      <c r="B927" s="90"/>
      <c r="C927" s="91"/>
      <c r="D927" s="91"/>
      <c r="E927" s="90"/>
      <c r="F927" s="90"/>
      <c r="G927" s="90"/>
    </row>
    <row r="928" ht="51.75" customHeight="1">
      <c r="A928" s="102"/>
      <c r="B928" s="96"/>
      <c r="C928" s="97"/>
      <c r="D928" s="97"/>
      <c r="E928" s="96"/>
      <c r="F928" s="96"/>
      <c r="G928" s="96"/>
    </row>
    <row r="929" ht="51.75" customHeight="1">
      <c r="A929" s="101"/>
      <c r="B929" s="90"/>
      <c r="C929" s="91"/>
      <c r="D929" s="91"/>
      <c r="E929" s="90"/>
      <c r="F929" s="90"/>
      <c r="G929" s="90"/>
    </row>
    <row r="930" ht="51.75" customHeight="1">
      <c r="A930" s="102"/>
      <c r="B930" s="96"/>
      <c r="C930" s="97"/>
      <c r="D930" s="97"/>
      <c r="E930" s="96"/>
      <c r="F930" s="96"/>
      <c r="G930" s="96"/>
    </row>
    <row r="931" ht="51.75" customHeight="1">
      <c r="A931" s="101"/>
      <c r="B931" s="90"/>
      <c r="C931" s="91"/>
      <c r="D931" s="91"/>
      <c r="E931" s="90"/>
      <c r="F931" s="90"/>
      <c r="G931" s="90"/>
    </row>
    <row r="932" ht="51.75" customHeight="1">
      <c r="A932" s="102"/>
      <c r="B932" s="96"/>
      <c r="C932" s="97"/>
      <c r="D932" s="97"/>
      <c r="E932" s="96"/>
      <c r="F932" s="96"/>
      <c r="G932" s="96"/>
    </row>
    <row r="933" ht="51.75" customHeight="1">
      <c r="A933" s="101"/>
      <c r="B933" s="90"/>
      <c r="C933" s="91"/>
      <c r="D933" s="91"/>
      <c r="E933" s="90"/>
      <c r="F933" s="90"/>
      <c r="G933" s="90"/>
    </row>
    <row r="934" ht="51.75" customHeight="1">
      <c r="A934" s="102"/>
      <c r="B934" s="96"/>
      <c r="C934" s="97"/>
      <c r="D934" s="97"/>
      <c r="E934" s="96"/>
      <c r="F934" s="96"/>
      <c r="G934" s="96"/>
    </row>
    <row r="935" ht="51.75" customHeight="1">
      <c r="A935" s="101"/>
      <c r="B935" s="90"/>
      <c r="C935" s="91"/>
      <c r="D935" s="91"/>
      <c r="E935" s="90"/>
      <c r="F935" s="90"/>
      <c r="G935" s="90"/>
    </row>
    <row r="936" ht="51.75" customHeight="1">
      <c r="A936" s="102"/>
      <c r="B936" s="96"/>
      <c r="C936" s="97"/>
      <c r="D936" s="97"/>
      <c r="E936" s="96"/>
      <c r="F936" s="96"/>
      <c r="G936" s="96"/>
    </row>
    <row r="937" ht="51.75" customHeight="1">
      <c r="A937" s="101"/>
      <c r="B937" s="90"/>
      <c r="C937" s="91"/>
      <c r="D937" s="91"/>
      <c r="E937" s="90"/>
      <c r="F937" s="90"/>
      <c r="G937" s="90"/>
    </row>
    <row r="938" ht="51.75" customHeight="1">
      <c r="A938" s="102"/>
      <c r="B938" s="96"/>
      <c r="C938" s="97"/>
      <c r="D938" s="97"/>
      <c r="E938" s="96"/>
      <c r="F938" s="96"/>
      <c r="G938" s="96"/>
    </row>
    <row r="939" ht="51.75" customHeight="1">
      <c r="A939" s="101"/>
      <c r="B939" s="90"/>
      <c r="C939" s="91"/>
      <c r="D939" s="91"/>
      <c r="E939" s="90"/>
      <c r="F939" s="90"/>
      <c r="G939" s="90"/>
    </row>
    <row r="940" ht="51.75" customHeight="1">
      <c r="A940" s="102"/>
      <c r="B940" s="96"/>
      <c r="C940" s="97"/>
      <c r="D940" s="97"/>
      <c r="E940" s="96"/>
      <c r="F940" s="96"/>
      <c r="G940" s="96"/>
    </row>
    <row r="941" ht="51.75" customHeight="1">
      <c r="A941" s="101"/>
      <c r="B941" s="90"/>
      <c r="C941" s="91"/>
      <c r="D941" s="91"/>
      <c r="E941" s="90"/>
      <c r="F941" s="90"/>
      <c r="G941" s="90"/>
    </row>
    <row r="942" ht="51.75" customHeight="1">
      <c r="A942" s="102"/>
      <c r="B942" s="96"/>
      <c r="C942" s="97"/>
      <c r="D942" s="97"/>
      <c r="E942" s="96"/>
      <c r="F942" s="96"/>
      <c r="G942" s="96"/>
    </row>
    <row r="943" ht="51.75" customHeight="1">
      <c r="A943" s="101"/>
      <c r="B943" s="90"/>
      <c r="C943" s="91"/>
      <c r="D943" s="91"/>
      <c r="E943" s="90"/>
      <c r="F943" s="90"/>
      <c r="G943" s="90"/>
    </row>
    <row r="944" ht="51.75" customHeight="1">
      <c r="A944" s="102"/>
      <c r="B944" s="96"/>
      <c r="C944" s="97"/>
      <c r="D944" s="97"/>
      <c r="E944" s="96"/>
      <c r="F944" s="96"/>
      <c r="G944" s="96"/>
    </row>
    <row r="945" ht="51.75" customHeight="1">
      <c r="A945" s="101"/>
      <c r="B945" s="90"/>
      <c r="C945" s="91"/>
      <c r="D945" s="91"/>
      <c r="E945" s="90"/>
      <c r="F945" s="90"/>
      <c r="G945" s="90"/>
    </row>
    <row r="946" ht="51.75" customHeight="1">
      <c r="A946" s="102"/>
      <c r="B946" s="96"/>
      <c r="C946" s="97"/>
      <c r="D946" s="97"/>
      <c r="E946" s="96"/>
      <c r="F946" s="96"/>
      <c r="G946" s="96"/>
    </row>
    <row r="947" ht="51.75" customHeight="1">
      <c r="A947" s="101"/>
      <c r="B947" s="90"/>
      <c r="C947" s="91"/>
      <c r="D947" s="91"/>
      <c r="E947" s="90"/>
      <c r="F947" s="90"/>
      <c r="G947" s="90"/>
    </row>
    <row r="948" ht="51.75" customHeight="1">
      <c r="A948" s="102"/>
      <c r="B948" s="96"/>
      <c r="C948" s="97"/>
      <c r="D948" s="97"/>
      <c r="E948" s="96"/>
      <c r="F948" s="96"/>
      <c r="G948" s="96"/>
    </row>
    <row r="949" ht="51.75" customHeight="1">
      <c r="A949" s="101"/>
      <c r="B949" s="90"/>
      <c r="C949" s="91"/>
      <c r="D949" s="91"/>
      <c r="E949" s="90"/>
      <c r="F949" s="90"/>
      <c r="G949" s="90"/>
    </row>
    <row r="950" ht="51.75" customHeight="1">
      <c r="A950" s="102"/>
      <c r="B950" s="96"/>
      <c r="C950" s="97"/>
      <c r="D950" s="97"/>
      <c r="E950" s="96"/>
      <c r="F950" s="96"/>
      <c r="G950" s="96"/>
    </row>
    <row r="951" ht="51.75" customHeight="1">
      <c r="A951" s="101"/>
      <c r="B951" s="90"/>
      <c r="C951" s="91"/>
      <c r="D951" s="91"/>
      <c r="E951" s="90"/>
      <c r="F951" s="90"/>
      <c r="G951" s="90"/>
    </row>
    <row r="952" ht="51.75" customHeight="1">
      <c r="A952" s="102"/>
      <c r="B952" s="96"/>
      <c r="C952" s="97"/>
      <c r="D952" s="97"/>
      <c r="E952" s="96"/>
      <c r="F952" s="96"/>
      <c r="G952" s="96"/>
    </row>
    <row r="953" ht="51.75" customHeight="1">
      <c r="A953" s="101"/>
      <c r="B953" s="90"/>
      <c r="C953" s="91"/>
      <c r="D953" s="91"/>
      <c r="E953" s="90"/>
      <c r="F953" s="90"/>
      <c r="G953" s="90"/>
    </row>
    <row r="954" ht="51.75" customHeight="1">
      <c r="A954" s="102"/>
      <c r="B954" s="96"/>
      <c r="C954" s="97"/>
      <c r="D954" s="97"/>
      <c r="E954" s="96"/>
      <c r="F954" s="96"/>
      <c r="G954" s="96"/>
    </row>
    <row r="955" ht="51.75" customHeight="1">
      <c r="A955" s="101"/>
      <c r="B955" s="90"/>
      <c r="C955" s="91"/>
      <c r="D955" s="91"/>
      <c r="E955" s="90"/>
      <c r="F955" s="90"/>
      <c r="G955" s="90"/>
    </row>
    <row r="956" ht="51.75" customHeight="1">
      <c r="A956" s="102"/>
      <c r="B956" s="96"/>
      <c r="C956" s="97"/>
      <c r="D956" s="97"/>
      <c r="E956" s="96"/>
      <c r="F956" s="96"/>
      <c r="G956" s="96"/>
    </row>
    <row r="957" ht="51.75" customHeight="1">
      <c r="A957" s="101"/>
      <c r="B957" s="90"/>
      <c r="C957" s="91"/>
      <c r="D957" s="91"/>
      <c r="E957" s="90"/>
      <c r="F957" s="90"/>
      <c r="G957" s="90"/>
    </row>
    <row r="958" ht="51.75" customHeight="1">
      <c r="A958" s="102"/>
      <c r="B958" s="96"/>
      <c r="C958" s="97"/>
      <c r="D958" s="97"/>
      <c r="E958" s="96"/>
      <c r="F958" s="96"/>
      <c r="G958" s="96"/>
    </row>
    <row r="959" ht="51.75" customHeight="1">
      <c r="A959" s="101"/>
      <c r="B959" s="90"/>
      <c r="C959" s="91"/>
      <c r="D959" s="91"/>
      <c r="E959" s="90"/>
      <c r="F959" s="90"/>
      <c r="G959" s="90"/>
    </row>
    <row r="960" ht="51.75" customHeight="1">
      <c r="A960" s="102"/>
      <c r="B960" s="96"/>
      <c r="C960" s="97"/>
      <c r="D960" s="97"/>
      <c r="E960" s="96"/>
      <c r="F960" s="96"/>
      <c r="G960" s="96"/>
    </row>
    <row r="961" ht="51.75" customHeight="1">
      <c r="A961" s="101"/>
      <c r="B961" s="90"/>
      <c r="C961" s="91"/>
      <c r="D961" s="91"/>
      <c r="E961" s="90"/>
      <c r="F961" s="90"/>
      <c r="G961" s="90"/>
    </row>
    <row r="962" ht="51.75" customHeight="1">
      <c r="A962" s="102"/>
      <c r="B962" s="96"/>
      <c r="C962" s="97"/>
      <c r="D962" s="97"/>
      <c r="E962" s="96"/>
      <c r="F962" s="96"/>
      <c r="G962" s="96"/>
    </row>
    <row r="963" ht="51.75" customHeight="1">
      <c r="A963" s="101"/>
      <c r="B963" s="90"/>
      <c r="C963" s="91"/>
      <c r="D963" s="91"/>
      <c r="E963" s="90"/>
      <c r="F963" s="90"/>
      <c r="G963" s="90"/>
    </row>
    <row r="964" ht="51.75" customHeight="1">
      <c r="A964" s="102"/>
      <c r="B964" s="96"/>
      <c r="C964" s="97"/>
      <c r="D964" s="97"/>
      <c r="E964" s="96"/>
      <c r="F964" s="96"/>
      <c r="G964" s="96"/>
    </row>
    <row r="965" ht="51.75" customHeight="1">
      <c r="A965" s="101"/>
      <c r="B965" s="90"/>
      <c r="C965" s="91"/>
      <c r="D965" s="91"/>
      <c r="E965" s="90"/>
      <c r="F965" s="90"/>
      <c r="G965" s="90"/>
    </row>
    <row r="966" ht="51.75" customHeight="1">
      <c r="A966" s="102"/>
      <c r="B966" s="96"/>
      <c r="C966" s="97"/>
      <c r="D966" s="97"/>
      <c r="E966" s="96"/>
      <c r="F966" s="96"/>
      <c r="G966" s="96"/>
    </row>
    <row r="967" ht="51.75" customHeight="1">
      <c r="A967" s="101"/>
      <c r="B967" s="90"/>
      <c r="C967" s="91"/>
      <c r="D967" s="91"/>
      <c r="E967" s="90"/>
      <c r="F967" s="90"/>
      <c r="G967" s="90"/>
    </row>
    <row r="968" ht="51.75" customHeight="1">
      <c r="A968" s="102"/>
      <c r="B968" s="96"/>
      <c r="C968" s="97"/>
      <c r="D968" s="97"/>
      <c r="E968" s="96"/>
      <c r="F968" s="96"/>
      <c r="G968" s="96"/>
    </row>
    <row r="969" ht="51.75" customHeight="1">
      <c r="A969" s="101"/>
      <c r="B969" s="90"/>
      <c r="C969" s="91"/>
      <c r="D969" s="91"/>
      <c r="E969" s="90"/>
      <c r="F969" s="90"/>
      <c r="G969" s="90"/>
    </row>
    <row r="970" ht="51.75" customHeight="1">
      <c r="A970" s="102"/>
      <c r="B970" s="96"/>
      <c r="C970" s="97"/>
      <c r="D970" s="97"/>
      <c r="E970" s="96"/>
      <c r="F970" s="96"/>
      <c r="G970" s="96"/>
    </row>
    <row r="971" ht="51.75" customHeight="1">
      <c r="A971" s="101"/>
      <c r="B971" s="90"/>
      <c r="C971" s="91"/>
      <c r="D971" s="91"/>
      <c r="E971" s="90"/>
      <c r="F971" s="90"/>
      <c r="G971" s="90"/>
    </row>
    <row r="972" ht="51.75" customHeight="1">
      <c r="A972" s="102"/>
      <c r="B972" s="96"/>
      <c r="C972" s="97"/>
      <c r="D972" s="97"/>
      <c r="E972" s="96"/>
      <c r="F972" s="96"/>
      <c r="G972" s="96"/>
    </row>
    <row r="973" ht="51.75" customHeight="1">
      <c r="A973" s="101"/>
      <c r="B973" s="90"/>
      <c r="C973" s="91"/>
      <c r="D973" s="91"/>
      <c r="E973" s="90"/>
      <c r="F973" s="90"/>
      <c r="G973" s="90"/>
    </row>
    <row r="974" ht="51.75" customHeight="1">
      <c r="A974" s="102"/>
      <c r="B974" s="96"/>
      <c r="C974" s="97"/>
      <c r="D974" s="97"/>
      <c r="E974" s="96"/>
      <c r="F974" s="96"/>
      <c r="G974" s="96"/>
    </row>
    <row r="975" ht="51.75" customHeight="1">
      <c r="A975" s="101"/>
      <c r="B975" s="90"/>
      <c r="C975" s="91"/>
      <c r="D975" s="91"/>
      <c r="E975" s="90"/>
      <c r="F975" s="90"/>
      <c r="G975" s="90"/>
    </row>
    <row r="976" ht="51.75" customHeight="1">
      <c r="A976" s="102"/>
      <c r="B976" s="96"/>
      <c r="C976" s="97"/>
      <c r="D976" s="97"/>
      <c r="E976" s="96"/>
      <c r="F976" s="96"/>
      <c r="G976" s="96"/>
    </row>
    <row r="977" ht="51.75" customHeight="1">
      <c r="A977" s="101"/>
      <c r="B977" s="90"/>
      <c r="C977" s="91"/>
      <c r="D977" s="91"/>
      <c r="E977" s="90"/>
      <c r="F977" s="90"/>
      <c r="G977" s="90"/>
    </row>
    <row r="978" ht="51.75" customHeight="1">
      <c r="A978" s="102"/>
      <c r="B978" s="96"/>
      <c r="C978" s="97"/>
      <c r="D978" s="97"/>
      <c r="E978" s="96"/>
      <c r="F978" s="96"/>
      <c r="G978" s="96"/>
    </row>
    <row r="979" ht="51.75" customHeight="1">
      <c r="A979" s="101"/>
      <c r="B979" s="90"/>
      <c r="C979" s="91"/>
      <c r="D979" s="91"/>
      <c r="E979" s="90"/>
      <c r="F979" s="90"/>
      <c r="G979" s="90"/>
    </row>
    <row r="980" ht="51.75" customHeight="1">
      <c r="A980" s="102"/>
      <c r="B980" s="96"/>
      <c r="C980" s="97"/>
      <c r="D980" s="97"/>
      <c r="E980" s="96"/>
      <c r="F980" s="96"/>
      <c r="G980" s="96"/>
    </row>
    <row r="981" ht="51.75" customHeight="1">
      <c r="A981" s="101"/>
      <c r="B981" s="90"/>
      <c r="C981" s="91"/>
      <c r="D981" s="91"/>
      <c r="E981" s="90"/>
      <c r="F981" s="90"/>
      <c r="G981" s="90"/>
    </row>
    <row r="982" ht="51.75" customHeight="1">
      <c r="A982" s="102"/>
      <c r="B982" s="96"/>
      <c r="C982" s="97"/>
      <c r="D982" s="97"/>
      <c r="E982" s="96"/>
      <c r="F982" s="96"/>
      <c r="G982" s="96"/>
    </row>
    <row r="983" ht="51.75" customHeight="1">
      <c r="A983" s="101"/>
      <c r="B983" s="90"/>
      <c r="C983" s="91"/>
      <c r="D983" s="91"/>
      <c r="E983" s="90"/>
      <c r="F983" s="90"/>
      <c r="G983" s="90"/>
    </row>
    <row r="984" ht="51.75" customHeight="1">
      <c r="A984" s="102"/>
      <c r="B984" s="96"/>
      <c r="C984" s="97"/>
      <c r="D984" s="97"/>
      <c r="E984" s="96"/>
      <c r="F984" s="96"/>
      <c r="G984" s="96"/>
    </row>
    <row r="985" ht="51.75" customHeight="1">
      <c r="A985" s="101"/>
      <c r="B985" s="90"/>
      <c r="C985" s="91"/>
      <c r="D985" s="91"/>
      <c r="E985" s="90"/>
      <c r="F985" s="90"/>
      <c r="G985" s="90"/>
    </row>
    <row r="986" ht="51.75" customHeight="1">
      <c r="A986" s="102"/>
      <c r="B986" s="96"/>
      <c r="C986" s="97"/>
      <c r="D986" s="97"/>
      <c r="E986" s="96"/>
      <c r="F986" s="96"/>
      <c r="G986" s="96"/>
    </row>
    <row r="987" ht="51.75" customHeight="1">
      <c r="A987" s="101"/>
      <c r="B987" s="90"/>
      <c r="C987" s="91"/>
      <c r="D987" s="91"/>
      <c r="E987" s="90"/>
      <c r="F987" s="90"/>
      <c r="G987" s="90"/>
    </row>
    <row r="988" ht="51.75" customHeight="1">
      <c r="A988" s="102"/>
      <c r="B988" s="96"/>
      <c r="C988" s="97"/>
      <c r="D988" s="97"/>
      <c r="E988" s="96"/>
      <c r="F988" s="96"/>
      <c r="G988" s="96"/>
    </row>
    <row r="989" ht="51.75" customHeight="1">
      <c r="A989" s="101"/>
      <c r="B989" s="90"/>
      <c r="C989" s="91"/>
      <c r="D989" s="91"/>
      <c r="E989" s="90"/>
      <c r="F989" s="90"/>
      <c r="G989" s="90"/>
    </row>
    <row r="990" ht="51.75" customHeight="1">
      <c r="A990" s="102"/>
      <c r="B990" s="96"/>
      <c r="C990" s="97"/>
      <c r="D990" s="97"/>
      <c r="E990" s="96"/>
      <c r="F990" s="96"/>
      <c r="G990" s="96"/>
    </row>
    <row r="991" ht="51.75" customHeight="1">
      <c r="A991" s="101"/>
      <c r="B991" s="90"/>
      <c r="C991" s="91"/>
      <c r="D991" s="91"/>
      <c r="E991" s="90"/>
      <c r="F991" s="90"/>
      <c r="G991" s="90"/>
    </row>
    <row r="992" ht="51.75" customHeight="1">
      <c r="A992" s="102"/>
      <c r="B992" s="96"/>
      <c r="C992" s="97"/>
      <c r="D992" s="97"/>
      <c r="E992" s="96"/>
      <c r="F992" s="96"/>
      <c r="G992" s="96"/>
    </row>
    <row r="993" ht="51.75" customHeight="1">
      <c r="A993" s="101"/>
      <c r="B993" s="90"/>
      <c r="C993" s="91"/>
      <c r="D993" s="91"/>
      <c r="E993" s="90"/>
      <c r="F993" s="90"/>
      <c r="G993" s="90"/>
    </row>
    <row r="994" ht="51.75" customHeight="1">
      <c r="A994" s="102"/>
      <c r="B994" s="96"/>
      <c r="C994" s="97"/>
      <c r="D994" s="97"/>
      <c r="E994" s="96"/>
      <c r="F994" s="96"/>
      <c r="G994" s="96"/>
    </row>
    <row r="995" ht="51.75" customHeight="1">
      <c r="A995" s="101"/>
      <c r="B995" s="90"/>
      <c r="C995" s="91"/>
      <c r="D995" s="91"/>
      <c r="E995" s="90"/>
      <c r="F995" s="90"/>
      <c r="G995" s="90"/>
    </row>
    <row r="996" ht="51.75" customHeight="1">
      <c r="A996" s="102"/>
      <c r="B996" s="96"/>
      <c r="C996" s="97"/>
      <c r="D996" s="97"/>
      <c r="E996" s="96"/>
      <c r="F996" s="96"/>
      <c r="G996" s="96"/>
    </row>
    <row r="997" ht="51.75" customHeight="1">
      <c r="A997" s="101"/>
      <c r="B997" s="90"/>
      <c r="C997" s="91"/>
      <c r="D997" s="91"/>
      <c r="E997" s="90"/>
      <c r="F997" s="90"/>
      <c r="G997" s="90"/>
    </row>
    <row r="998" ht="51.75" customHeight="1">
      <c r="A998" s="102"/>
      <c r="B998" s="96"/>
      <c r="C998" s="97"/>
      <c r="D998" s="97"/>
      <c r="E998" s="96"/>
      <c r="F998" s="96"/>
      <c r="G998" s="96"/>
    </row>
    <row r="999" ht="51.75" customHeight="1">
      <c r="A999" s="101"/>
      <c r="B999" s="90"/>
      <c r="C999" s="91"/>
      <c r="D999" s="91"/>
      <c r="E999" s="90"/>
      <c r="F999" s="90"/>
      <c r="G999" s="90"/>
    </row>
    <row r="1000" ht="51.75" customHeight="1">
      <c r="A1000" s="102"/>
      <c r="B1000" s="96"/>
      <c r="C1000" s="97"/>
      <c r="D1000" s="97"/>
      <c r="E1000" s="96"/>
      <c r="F1000" s="96"/>
      <c r="G1000" s="96"/>
    </row>
    <row r="1001" ht="51.75" customHeight="1">
      <c r="A1001" s="101"/>
      <c r="B1001" s="90"/>
      <c r="C1001" s="91"/>
      <c r="D1001" s="91"/>
      <c r="E1001" s="90"/>
      <c r="F1001" s="90"/>
      <c r="G1001" s="90"/>
    </row>
  </sheetData>
  <mergeCells count="2">
    <mergeCell ref="A1:D1"/>
    <mergeCell ref="E1:G1"/>
  </mergeCells>
  <hyperlinks>
    <hyperlink r:id="rId1" ref="E1"/>
    <hyperlink r:id="rId2" ref="G3"/>
    <hyperlink r:id="rId3" ref="G4"/>
    <hyperlink r:id="rId4" ref="G5"/>
    <hyperlink r:id="rId5" ref="G6"/>
    <hyperlink r:id="rId6" ref="G7"/>
    <hyperlink r:id="rId7" ref="G8"/>
    <hyperlink r:id="rId8" ref="G9"/>
    <hyperlink r:id="rId9" ref="G10"/>
    <hyperlink r:id="rId10" ref="G11"/>
    <hyperlink r:id="rId11" ref="G12"/>
    <hyperlink r:id="rId12" ref="G13"/>
    <hyperlink r:id="rId13" ref="G14"/>
    <hyperlink r:id="rId14" ref="G15"/>
    <hyperlink r:id="rId15" ref="G16"/>
    <hyperlink r:id="rId16" ref="G17"/>
    <hyperlink r:id="rId17" ref="G18"/>
    <hyperlink r:id="rId18" ref="G19"/>
    <hyperlink r:id="rId19" ref="G20"/>
    <hyperlink r:id="rId20" ref="G21"/>
    <hyperlink r:id="rId21" ref="G22"/>
    <hyperlink r:id="rId22" ref="G23"/>
    <hyperlink r:id="rId23" ref="G24"/>
    <hyperlink r:id="rId24" ref="G25"/>
    <hyperlink r:id="rId25" ref="G26"/>
    <hyperlink r:id="rId26" ref="G27"/>
    <hyperlink r:id="rId27" ref="G28"/>
    <hyperlink r:id="rId28" ref="G29"/>
    <hyperlink r:id="rId29" ref="G30"/>
    <hyperlink r:id="rId30" ref="G31"/>
    <hyperlink r:id="rId31" ref="G32"/>
    <hyperlink r:id="rId32" ref="G33"/>
    <hyperlink r:id="rId33" ref="G34"/>
    <hyperlink r:id="rId34" ref="G35"/>
    <hyperlink r:id="rId35" ref="G36"/>
    <hyperlink r:id="rId36" ref="G37"/>
    <hyperlink r:id="rId37" ref="G38"/>
    <hyperlink r:id="rId38" ref="G39"/>
    <hyperlink r:id="rId39" ref="G40"/>
    <hyperlink r:id="rId40" ref="G41"/>
    <hyperlink r:id="rId41" ref="G42"/>
    <hyperlink r:id="rId42" ref="G43"/>
    <hyperlink r:id="rId43" ref="G44"/>
    <hyperlink r:id="rId44" ref="G45"/>
    <hyperlink r:id="rId45" ref="G46"/>
    <hyperlink r:id="rId46" ref="G47"/>
    <hyperlink r:id="rId47" ref="G48"/>
    <hyperlink r:id="rId48" ref="G49"/>
    <hyperlink r:id="rId49" ref="G50"/>
    <hyperlink r:id="rId50" ref="G51"/>
    <hyperlink r:id="rId51" ref="G52"/>
    <hyperlink r:id="rId52" ref="G53"/>
    <hyperlink r:id="rId53" ref="G54"/>
    <hyperlink r:id="rId54" ref="G55"/>
    <hyperlink r:id="rId55" ref="G56"/>
    <hyperlink r:id="rId56" ref="G57"/>
    <hyperlink r:id="rId57" ref="G58"/>
    <hyperlink r:id="rId58" ref="G59"/>
    <hyperlink r:id="rId59" ref="G60"/>
    <hyperlink r:id="rId60" ref="G61"/>
    <hyperlink r:id="rId61" ref="G62"/>
    <hyperlink r:id="rId62" ref="G63"/>
    <hyperlink r:id="rId63" ref="G64"/>
    <hyperlink r:id="rId64" ref="G65"/>
    <hyperlink r:id="rId65" ref="G66"/>
    <hyperlink r:id="rId66" ref="G67"/>
    <hyperlink r:id="rId67" ref="G68"/>
    <hyperlink r:id="rId68" ref="G69"/>
    <hyperlink r:id="rId69" ref="G70"/>
    <hyperlink r:id="rId70" ref="G71"/>
    <hyperlink r:id="rId71" ref="G72"/>
    <hyperlink r:id="rId72" ref="G73"/>
    <hyperlink r:id="rId73" ref="G74"/>
    <hyperlink r:id="rId74" ref="G75"/>
    <hyperlink r:id="rId75" ref="G76"/>
    <hyperlink r:id="rId76" ref="G77"/>
    <hyperlink r:id="rId77" ref="G78"/>
    <hyperlink r:id="rId78" ref="G79"/>
    <hyperlink r:id="rId79" ref="G80"/>
    <hyperlink r:id="rId80" ref="G81"/>
    <hyperlink r:id="rId81" ref="G82"/>
    <hyperlink r:id="rId82" ref="G83"/>
    <hyperlink r:id="rId83" ref="G84"/>
    <hyperlink r:id="rId84" ref="G85"/>
    <hyperlink r:id="rId85" ref="G86"/>
    <hyperlink r:id="rId86" ref="G87"/>
    <hyperlink r:id="rId87" ref="G88"/>
    <hyperlink r:id="rId88" ref="G89"/>
    <hyperlink r:id="rId89" ref="G90"/>
    <hyperlink r:id="rId90" ref="G91"/>
    <hyperlink r:id="rId91" ref="G92"/>
    <hyperlink r:id="rId92" ref="G93"/>
    <hyperlink r:id="rId93" ref="G94"/>
    <hyperlink r:id="rId94" ref="G95"/>
    <hyperlink r:id="rId95" ref="G96"/>
    <hyperlink r:id="rId96" ref="G97"/>
    <hyperlink r:id="rId97" ref="G98"/>
    <hyperlink r:id="rId98" ref="G99"/>
    <hyperlink r:id="rId99" ref="G100"/>
    <hyperlink r:id="rId100" ref="G101"/>
    <hyperlink r:id="rId101" ref="G102"/>
    <hyperlink r:id="rId102" ref="G103"/>
    <hyperlink r:id="rId103" ref="G104"/>
    <hyperlink r:id="rId104" ref="G105"/>
    <hyperlink r:id="rId105" ref="G106"/>
    <hyperlink r:id="rId106" ref="G107"/>
    <hyperlink r:id="rId107" ref="G108"/>
    <hyperlink r:id="rId108" ref="G109"/>
    <hyperlink r:id="rId109" ref="G110"/>
    <hyperlink r:id="rId110" ref="G111"/>
    <hyperlink r:id="rId111" ref="G112"/>
    <hyperlink r:id="rId112" ref="G113"/>
    <hyperlink r:id="rId113" ref="G114"/>
    <hyperlink r:id="rId114" ref="G115"/>
    <hyperlink r:id="rId115" ref="G116"/>
    <hyperlink r:id="rId116" ref="G117"/>
    <hyperlink r:id="rId117" ref="G118"/>
    <hyperlink r:id="rId118" ref="G119"/>
    <hyperlink r:id="rId119" ref="G120"/>
    <hyperlink r:id="rId120" ref="G121"/>
    <hyperlink r:id="rId121" ref="G122"/>
    <hyperlink r:id="rId122" ref="G123"/>
    <hyperlink r:id="rId123" ref="G124"/>
    <hyperlink r:id="rId124" ref="G125"/>
    <hyperlink r:id="rId125" ref="G126"/>
    <hyperlink r:id="rId126" ref="G127"/>
    <hyperlink r:id="rId127" ref="G128"/>
    <hyperlink r:id="rId128" ref="G129"/>
    <hyperlink r:id="rId129" ref="G130"/>
    <hyperlink r:id="rId130" ref="G131"/>
    <hyperlink r:id="rId131" ref="G132"/>
    <hyperlink r:id="rId132" ref="G133"/>
    <hyperlink r:id="rId133" ref="G134"/>
    <hyperlink r:id="rId134" ref="G135"/>
    <hyperlink r:id="rId135" ref="G136"/>
    <hyperlink r:id="rId136" ref="G137"/>
    <hyperlink r:id="rId137" ref="G138"/>
    <hyperlink r:id="rId138" ref="G139"/>
    <hyperlink r:id="rId139" ref="G140"/>
    <hyperlink r:id="rId140" ref="G141"/>
    <hyperlink r:id="rId141" ref="G142"/>
    <hyperlink r:id="rId142" ref="G143"/>
    <hyperlink r:id="rId143" ref="G144"/>
    <hyperlink r:id="rId144" ref="G145"/>
    <hyperlink r:id="rId145" ref="G146"/>
    <hyperlink r:id="rId146" ref="G147"/>
    <hyperlink r:id="rId147" ref="G148"/>
    <hyperlink r:id="rId148" ref="G149"/>
    <hyperlink r:id="rId149" ref="G150"/>
  </hyperlinks>
  <drawing r:id="rId150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2022-07-12T12:25:24Z</dcterms:created>
</cp:coreProperties>
</file>