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lculation" sheetId="1" r:id="rId3"/>
    <sheet state="visible" name="Reference Table (do not edit it" sheetId="2"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10">
      <text>
        <t xml:space="preserve">Maximum number of units a mold is able to produce. If unknown, use the rule of thumb of 2,000 for aluminum molds and 500,000 for P20 steel molds.</t>
      </text>
    </comment>
    <comment authorId="0" ref="B19">
      <text>
        <t xml:space="preserve">This reflects total unit cost and mold cost combined.</t>
      </text>
    </comment>
    <comment authorId="0" ref="E19">
      <text>
        <t xml:space="preserve">The cost of the mold is distributed evenly into the unit cost.</t>
      </text>
    </comment>
    <comment authorId="0" ref="E24">
      <text>
        <t xml:space="preserve">Profit per unit = (sales - total cost) / (number of units)</t>
      </text>
    </comment>
  </commentList>
</comments>
</file>

<file path=xl/sharedStrings.xml><?xml version="1.0" encoding="utf-8"?>
<sst xmlns="http://schemas.openxmlformats.org/spreadsheetml/2006/main" count="34" uniqueCount="34">
  <si>
    <t>Injection Molding Break Even Analysis Calculator by Jaycon Systems</t>
  </si>
  <si>
    <t>To edit this file, make a copy by clicking File &gt; Download As Microsoft Excel
OR you can make a copy to your Google Drive by clicking: File &gt; Make a copy.
Use this sheet developed by Jaycon Systems to calculate how many products you would have to sell in order to make your investment back (known as the break-even point).
Only edit the yellow fields — the other grey fields and table will refresh automatically. This sheet includes other important financial factors you may want to take into consideration when establishing an initial budget.  Please note there is a hidden sheet in order to have the table display the data correctly. Do not remove that sheet.</t>
  </si>
  <si>
    <t>Project Name:</t>
  </si>
  <si>
    <t>Legend</t>
  </si>
  <si>
    <t>Date:</t>
  </si>
  <si>
    <t>Input</t>
  </si>
  <si>
    <t>Output</t>
  </si>
  <si>
    <t>(editable)</t>
  </si>
  <si>
    <t>(not editable)</t>
  </si>
  <si>
    <t>Unit cost</t>
  </si>
  <si>
    <t>Retail price per unit</t>
  </si>
  <si>
    <t>First order amount
(in units)</t>
  </si>
  <si>
    <t>Mold cost</t>
  </si>
  <si>
    <t>Mold life
(in units)</t>
  </si>
  <si>
    <t>Break-even point
(in units)</t>
  </si>
  <si>
    <t>Note: This is how many units are needed to sell in order to cover 100% of your initial investment</t>
  </si>
  <si>
    <t>Total sales
(for your first order)</t>
  </si>
  <si>
    <t>Note: Total sales = retail x number of units</t>
  </si>
  <si>
    <t>Total cost
(for your first order)</t>
  </si>
  <si>
    <t>Note: This reflects total unit cost and mold cost combined.</t>
  </si>
  <si>
    <t>Total cost per unit
(for your first order)</t>
  </si>
  <si>
    <t>Note: The cost of the mold is distributed evenly into the unit cost.</t>
  </si>
  <si>
    <t>Total profit
(for your first order)</t>
  </si>
  <si>
    <t>Note: Total profit (sales - total cost)</t>
  </si>
  <si>
    <t>Profit per unit
(for your first order)</t>
  </si>
  <si>
    <t>Note: Profit per unit = (sales - total cost) / (number of units)
This includes the ammortized mold cost</t>
  </si>
  <si>
    <t>Maximum profit with this mold</t>
  </si>
  <si>
    <t>Note: Maximum profit with mold life limitation</t>
  </si>
  <si>
    <t>Units</t>
  </si>
  <si>
    <t>Fixed Cost</t>
  </si>
  <si>
    <t>Variable Cost</t>
  </si>
  <si>
    <t>Total Cost</t>
  </si>
  <si>
    <t>Sales</t>
  </si>
  <si>
    <t>Profit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</si>
</sst>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6">
    <font>
      <sz val="10.0"/>
      <color rgb="FF000000"/>
      <name val="Arial"/>
    </font>
    <font>
      <sz val="10.0"/>
      <name val="Arial"/>
    </font>
    <font>
      <b/>
      <sz val="10.0"/>
      <color rgb="FF000000"/>
      <name val="Arial"/>
    </font>
    <font/>
    <font>
      <i/>
      <sz val="9.0"/>
      <color rgb="FF666666"/>
      <name val="Arial"/>
    </font>
    <font>
      <b/>
      <i/>
      <u/>
      <sz val="9.0"/>
      <color rgb="FF0000FF"/>
      <name val="Arial"/>
    </font>
    <font>
      <b/>
      <sz val="10.0"/>
      <name val="Arial"/>
    </font>
    <font>
      <color rgb="FF000000"/>
      <name val="Arial"/>
    </font>
    <font>
      <sz val="10.0"/>
      <color rgb="FFCC0000"/>
      <name val="Arial"/>
    </font>
    <font>
      <i/>
      <sz val="9.0"/>
      <color rgb="FFB7B7B7"/>
      <name val="Arial"/>
    </font>
    <font>
      <i/>
      <sz val="10.0"/>
      <color rgb="FFB7B7B7"/>
      <name val="Arial"/>
    </font>
    <font>
      <b/>
      <sz val="10.0"/>
      <color rgb="FF4A86E8"/>
      <name val="Arial"/>
    </font>
    <font>
      <b/>
      <sz val="10.0"/>
      <color rgb="FFCC0000"/>
      <name val="Arial"/>
    </font>
    <font>
      <b/>
      <sz val="10.0"/>
      <color rgb="FF38761D"/>
      <name val="Arial"/>
    </font>
    <font>
      <b/>
      <sz val="10.0"/>
      <color rgb="FFFF9900"/>
      <name val="Arial"/>
    </font>
    <font>
      <b/>
      <sz val="10.0"/>
      <color rgb="FF6F1EA7"/>
      <name val="Arial"/>
    </font>
  </fonts>
  <fills count="7">
    <fill>
      <patternFill patternType="none"/>
    </fill>
    <fill>
      <patternFill patternType="lightGray"/>
    </fill>
    <fill>
      <patternFill patternType="solid">
        <fgColor rgb="FFD9D9D9"/>
        <bgColor rgb="FFD9D9D9"/>
      </patternFill>
    </fill>
    <fill>
      <patternFill patternType="solid">
        <fgColor rgb="FFFFFF00"/>
        <bgColor rgb="FFFFFF00"/>
      </patternFill>
    </fill>
    <fill>
      <patternFill patternType="solid">
        <fgColor rgb="FFCCCCCC"/>
        <bgColor rgb="FFCCCCCC"/>
      </patternFill>
    </fill>
    <fill>
      <patternFill patternType="solid">
        <fgColor rgb="FFFFFFFF"/>
        <bgColor rgb="FFFFFFFF"/>
      </patternFill>
    </fill>
    <fill>
      <patternFill patternType="solid">
        <fgColor rgb="FFEFEFEF"/>
        <bgColor rgb="FFEFEFEF"/>
      </patternFill>
    </fill>
  </fills>
  <borders count="24">
    <border/>
    <border>
      <right style="thin">
        <color rgb="FFFFFFFF"/>
      </right>
      <bottom style="thin">
        <color rgb="FFFFFFFF"/>
      </bottom>
    </border>
    <border>
      <left style="thin">
        <color rgb="FFFFFFFF"/>
      </left>
      <right style="thin">
        <color rgb="FFFFFFFF"/>
      </right>
    </border>
    <border>
      <left style="thin">
        <color rgb="FFFFFFFF"/>
      </left>
      <right style="thin">
        <color rgb="FFFFFFFF"/>
      </right>
      <bottom style="thin">
        <color rgb="FFFFFFFF"/>
      </bottom>
    </border>
    <border>
      <top style="thin">
        <color rgb="FFFFFFFF"/>
      </top>
      <bottom style="thin">
        <color rgb="FFFFFFFF"/>
      </bottom>
    </border>
    <border>
      <left style="thin">
        <color rgb="FF000000"/>
      </left>
      <top style="thin">
        <color rgb="FF000000"/>
      </top>
    </border>
    <border>
      <top style="thin">
        <color rgb="FF000000"/>
      </top>
    </border>
    <border>
      <right style="thin">
        <color rgb="FF000000"/>
      </right>
      <top style="thin">
        <color rgb="FF000000"/>
      </top>
    </border>
    <border>
      <right style="thin">
        <color rgb="FFFFFFFF"/>
      </right>
      <top style="thin">
        <color rgb="FFFFFFFF"/>
      </top>
      <bottom style="thin">
        <color rgb="FFFFFFFF"/>
      </bottom>
    </border>
    <border>
      <left style="thin">
        <color rgb="FF000000"/>
      </left>
    </border>
    <border>
      <right style="thin">
        <color rgb="FF000000"/>
      </right>
    </border>
    <border>
      <right style="thin">
        <color rgb="FFFFFFFF"/>
      </right>
      <top style="thin">
        <color rgb="FFFFFFFF"/>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000000"/>
      </left>
      <right style="thin">
        <color rgb="FFFFFFFF"/>
      </right>
      <top style="thin">
        <color rgb="FF000000"/>
      </top>
      <bottom style="thin">
        <color rgb="FF000000"/>
      </bottom>
    </border>
    <border>
      <left style="thin">
        <color rgb="FFFFFFFF"/>
      </left>
      <right style="thin">
        <color rgb="FF000000"/>
      </right>
      <top style="thin">
        <color rgb="FF000000"/>
      </top>
      <bottom style="thin">
        <color rgb="FF000000"/>
      </bottom>
    </border>
    <border>
      <left style="thin">
        <color rgb="FFFFFFFF"/>
      </left>
      <top style="thin">
        <color rgb="FFFFFFFF"/>
      </top>
      <bottom style="thin">
        <color rgb="FFFFFFFF"/>
      </bottom>
    </border>
    <border>
      <left style="thin">
        <color rgb="FF000000"/>
      </left>
      <top style="thin">
        <color rgb="FF000000"/>
      </top>
      <bottom style="thin">
        <color rgb="FFFFFFFF"/>
      </bottom>
    </border>
    <border>
      <right style="thin">
        <color rgb="FF000000"/>
      </right>
      <top style="thin">
        <color rgb="FF000000"/>
      </top>
      <bottom style="thin">
        <color rgb="FFFFFFFF"/>
      </bottom>
    </border>
    <border>
      <left style="thin">
        <color rgb="FF000000"/>
      </left>
      <right style="thin">
        <color rgb="FF000000"/>
      </right>
      <top style="thin">
        <color rgb="FF000000"/>
      </top>
      <bottom style="thin">
        <color rgb="FFFFFFFF"/>
      </bottom>
    </border>
    <border>
      <left style="thin">
        <color rgb="FF000000"/>
      </left>
      <right style="thin">
        <color rgb="FF000000"/>
      </right>
      <bottom style="thin">
        <color rgb="FF000000"/>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1" numFmtId="0" xfId="0" applyAlignment="1" applyBorder="1" applyFont="1">
      <alignment horizontal="center" shrinkToFit="0" vertical="center" wrapText="1"/>
    </xf>
    <xf borderId="3" fillId="0" fontId="1" numFmtId="0" xfId="0" applyAlignment="1" applyBorder="1" applyFont="1">
      <alignment horizontal="center" shrinkToFit="0" vertical="center" wrapText="1"/>
    </xf>
    <xf borderId="4" fillId="0" fontId="1" numFmtId="0" xfId="0" applyAlignment="1" applyBorder="1" applyFont="1">
      <alignment horizontal="center" shrinkToFit="0" vertical="center" wrapText="1"/>
    </xf>
    <xf borderId="5" fillId="2" fontId="2" numFmtId="0" xfId="0" applyAlignment="1" applyBorder="1" applyFill="1" applyFont="1">
      <alignment horizontal="center" readingOrder="0" shrinkToFit="0" vertical="center" wrapText="1"/>
    </xf>
    <xf borderId="6" fillId="0" fontId="3" numFmtId="0" xfId="0" applyBorder="1" applyFont="1"/>
    <xf borderId="7" fillId="0" fontId="3" numFmtId="0" xfId="0" applyBorder="1" applyFont="1"/>
    <xf borderId="8" fillId="0" fontId="1" numFmtId="0" xfId="0" applyAlignment="1" applyBorder="1" applyFont="1">
      <alignment horizontal="center" shrinkToFit="0" vertical="center" wrapText="1"/>
    </xf>
    <xf borderId="9" fillId="0" fontId="4" numFmtId="0" xfId="0" applyAlignment="1" applyBorder="1" applyFont="1">
      <alignment horizontal="left" readingOrder="0" shrinkToFit="0" vertical="center" wrapText="1"/>
    </xf>
    <xf borderId="10" fillId="0" fontId="3" numFmtId="0" xfId="0" applyBorder="1" applyFont="1"/>
    <xf borderId="11" fillId="0" fontId="1" numFmtId="0" xfId="0" applyAlignment="1" applyBorder="1" applyFont="1">
      <alignment horizontal="center" shrinkToFit="0" vertical="center" wrapText="1"/>
    </xf>
    <xf borderId="12" fillId="0" fontId="5" numFmtId="0" xfId="0" applyAlignment="1" applyBorder="1" applyFont="1">
      <alignment horizontal="center" readingOrder="0" shrinkToFit="0" vertical="center" wrapText="1"/>
    </xf>
    <xf borderId="13" fillId="0" fontId="3" numFmtId="0" xfId="0" applyBorder="1" applyFont="1"/>
    <xf borderId="14" fillId="0" fontId="3" numFmtId="0" xfId="0" applyBorder="1" applyFont="1"/>
    <xf borderId="15" fillId="0" fontId="1" numFmtId="0" xfId="0" applyAlignment="1" applyBorder="1" applyFont="1">
      <alignment horizontal="center" shrinkToFit="0" vertical="center" wrapText="1"/>
    </xf>
    <xf borderId="16" fillId="0" fontId="1" numFmtId="0" xfId="0" applyAlignment="1" applyBorder="1" applyFont="1">
      <alignment horizontal="center" shrinkToFit="0" vertical="center" wrapText="1"/>
    </xf>
    <xf borderId="17" fillId="0" fontId="6" numFmtId="0" xfId="0" applyAlignment="1" applyBorder="1" applyFont="1">
      <alignment horizontal="right" readingOrder="0" shrinkToFit="0" vertical="center" wrapText="1"/>
    </xf>
    <xf borderId="18" fillId="0" fontId="1" numFmtId="0" xfId="0" applyAlignment="1" applyBorder="1" applyFont="1">
      <alignment horizontal="center" shrinkToFit="0" vertical="center" wrapText="1"/>
    </xf>
    <xf borderId="19" fillId="0" fontId="1" numFmtId="0" xfId="0" applyAlignment="1" applyBorder="1" applyFont="1">
      <alignment horizontal="center" shrinkToFit="0" vertical="center" wrapText="1"/>
    </xf>
    <xf borderId="20" fillId="0" fontId="6" numFmtId="0" xfId="0" applyAlignment="1" applyBorder="1" applyFont="1">
      <alignment horizontal="center" readingOrder="0" shrinkToFit="0" vertical="center" wrapText="1"/>
    </xf>
    <xf borderId="21" fillId="0" fontId="3" numFmtId="0" xfId="0" applyBorder="1" applyFont="1"/>
    <xf borderId="9" fillId="3" fontId="1" numFmtId="0" xfId="0" applyAlignment="1" applyBorder="1" applyFill="1" applyFont="1">
      <alignment horizontal="center" readingOrder="0" shrinkToFit="0" vertical="center" wrapText="1"/>
    </xf>
    <xf borderId="10" fillId="4" fontId="1" numFmtId="0" xfId="0" applyAlignment="1" applyBorder="1" applyFill="1" applyFont="1">
      <alignment horizontal="center" readingOrder="0" shrinkToFit="0" vertical="center" wrapText="1"/>
    </xf>
    <xf borderId="12" fillId="3" fontId="7" numFmtId="0" xfId="0" applyAlignment="1" applyBorder="1" applyFont="1">
      <alignment horizontal="center" readingOrder="0" shrinkToFit="0" vertical="center" wrapText="1"/>
    </xf>
    <xf borderId="14" fillId="4" fontId="7" numFmtId="0" xfId="0" applyAlignment="1" applyBorder="1" applyFont="1">
      <alignment horizontal="center" readingOrder="0" shrinkToFit="0" vertical="center" wrapText="1"/>
    </xf>
    <xf borderId="22" fillId="0" fontId="6" numFmtId="0" xfId="0" applyAlignment="1" applyBorder="1" applyFont="1">
      <alignment horizontal="center" readingOrder="0" shrinkToFit="0" vertical="center" wrapText="1"/>
    </xf>
    <xf borderId="8" fillId="0" fontId="8" numFmtId="0" xfId="0" applyAlignment="1" applyBorder="1" applyFont="1">
      <alignment horizontal="center" shrinkToFit="0" vertical="center" wrapText="1"/>
    </xf>
    <xf borderId="23" fillId="3" fontId="1" numFmtId="164" xfId="0" applyAlignment="1" applyBorder="1" applyFont="1" applyNumberFormat="1">
      <alignment horizontal="center" readingOrder="0" shrinkToFit="0" vertical="center" wrapText="1"/>
    </xf>
    <xf borderId="23" fillId="3" fontId="1" numFmtId="3" xfId="0" applyAlignment="1" applyBorder="1" applyFont="1" applyNumberFormat="1">
      <alignment horizontal="center" readingOrder="0" shrinkToFit="0" vertical="center" wrapText="1"/>
    </xf>
    <xf borderId="11" fillId="0" fontId="1" numFmtId="0" xfId="0" applyAlignment="1" applyBorder="1" applyFont="1">
      <alignment horizontal="center" readingOrder="0" shrinkToFit="0" vertical="center" wrapText="1"/>
    </xf>
    <xf borderId="3" fillId="5" fontId="1" numFmtId="0" xfId="0" applyAlignment="1" applyBorder="1" applyFill="1" applyFont="1">
      <alignment horizontal="center" shrinkToFit="0" vertical="center" wrapText="1"/>
    </xf>
    <xf borderId="2" fillId="5" fontId="1" numFmtId="0" xfId="0" applyAlignment="1" applyBorder="1" applyFont="1">
      <alignment horizontal="center" shrinkToFit="0" vertical="center" wrapText="1"/>
    </xf>
    <xf borderId="5" fillId="0" fontId="6" numFmtId="0" xfId="0" applyAlignment="1" applyBorder="1" applyFont="1">
      <alignment horizontal="center" readingOrder="0" shrinkToFit="0" vertical="center" wrapText="1"/>
    </xf>
    <xf borderId="7" fillId="0" fontId="9" numFmtId="0" xfId="0" applyAlignment="1" applyBorder="1" applyFont="1">
      <alignment horizontal="center" readingOrder="0" shrinkToFit="0" vertical="center" wrapText="1"/>
    </xf>
    <xf borderId="4" fillId="0" fontId="1" numFmtId="0" xfId="0" applyAlignment="1" applyBorder="1" applyFont="1">
      <alignment horizontal="center" readingOrder="0" shrinkToFit="0" vertical="center" wrapText="1"/>
    </xf>
    <xf borderId="9" fillId="0" fontId="3" numFmtId="0" xfId="0" applyBorder="1" applyFont="1"/>
    <xf borderId="9" fillId="4" fontId="1" numFmtId="3" xfId="0" applyAlignment="1" applyBorder="1" applyFont="1" applyNumberFormat="1">
      <alignment horizontal="center" shrinkToFit="0" vertical="center" wrapText="1"/>
    </xf>
    <xf borderId="9" fillId="4" fontId="1" numFmtId="164" xfId="0" applyAlignment="1" applyBorder="1" applyFont="1" applyNumberFormat="1">
      <alignment horizontal="center" shrinkToFit="0" vertical="center" wrapText="1"/>
    </xf>
    <xf borderId="12" fillId="4" fontId="1" numFmtId="0" xfId="0" applyAlignment="1" applyBorder="1" applyFont="1">
      <alignment horizontal="center" shrinkToFit="0" vertical="center" wrapText="1"/>
    </xf>
    <xf borderId="2" fillId="0" fontId="1" numFmtId="0" xfId="0" applyAlignment="1" applyBorder="1" applyFont="1">
      <alignment horizontal="center" readingOrder="0" shrinkToFit="0" vertical="center" wrapText="1"/>
    </xf>
    <xf borderId="2" fillId="0" fontId="10" numFmtId="0" xfId="0" applyAlignment="1" applyBorder="1" applyFont="1">
      <alignment horizontal="center" readingOrder="0" shrinkToFit="0" vertical="center" wrapText="1"/>
    </xf>
    <xf borderId="15" fillId="5" fontId="1" numFmtId="0" xfId="0" applyAlignment="1" applyBorder="1" applyFont="1">
      <alignment horizontal="center" shrinkToFit="0" vertical="center" wrapText="1"/>
    </xf>
    <xf borderId="4" fillId="5" fontId="1" numFmtId="0" xfId="0" applyAlignment="1" applyBorder="1" applyFont="1">
      <alignment horizontal="center" shrinkToFit="0" vertical="center" wrapText="1"/>
    </xf>
    <xf borderId="2" fillId="5" fontId="3" numFmtId="0" xfId="0" applyAlignment="1" applyBorder="1" applyFont="1">
      <alignment horizontal="center" shrinkToFit="0" vertical="center" wrapText="1"/>
    </xf>
    <xf borderId="12" fillId="4" fontId="3" numFmtId="0" xfId="0" applyAlignment="1" applyBorder="1" applyFont="1">
      <alignment shrinkToFit="0" vertical="center" wrapText="1"/>
    </xf>
    <xf borderId="16" fillId="0" fontId="1" numFmtId="0" xfId="0" applyAlignment="1" applyBorder="1" applyFont="1">
      <alignment horizontal="center" readingOrder="0" shrinkToFit="0" vertical="center" wrapText="1"/>
    </xf>
    <xf borderId="16" fillId="0" fontId="10" numFmtId="0" xfId="0" applyAlignment="1" applyBorder="1" applyFont="1">
      <alignment horizontal="center" readingOrder="0" shrinkToFit="0" vertical="center" wrapText="1"/>
    </xf>
    <xf borderId="15" fillId="0" fontId="1" numFmtId="0" xfId="0" applyAlignment="1" applyBorder="1" applyFont="1">
      <alignment horizontal="center" readingOrder="0" shrinkToFit="0" vertical="center" wrapText="1"/>
    </xf>
    <xf borderId="0" fillId="0" fontId="1" numFmtId="0" xfId="0" applyAlignment="1" applyFont="1">
      <alignment horizontal="center" shrinkToFit="0" vertical="center" wrapText="1"/>
    </xf>
    <xf borderId="0" fillId="0" fontId="6" numFmtId="3" xfId="0" applyAlignment="1" applyFont="1" applyNumberFormat="1">
      <alignment horizontal="center" readingOrder="0"/>
    </xf>
    <xf borderId="0" fillId="0" fontId="11" numFmtId="3" xfId="0" applyAlignment="1" applyFont="1" applyNumberFormat="1">
      <alignment horizontal="center" readingOrder="0"/>
    </xf>
    <xf borderId="0" fillId="0" fontId="12" numFmtId="0" xfId="0" applyAlignment="1" applyFont="1">
      <alignment horizontal="center" readingOrder="0"/>
    </xf>
    <xf borderId="0" fillId="0" fontId="13" numFmtId="0" xfId="0" applyAlignment="1" applyFont="1">
      <alignment horizontal="center" readingOrder="0"/>
    </xf>
    <xf borderId="0" fillId="0" fontId="14" numFmtId="0" xfId="0" applyAlignment="1" applyFont="1">
      <alignment horizontal="center" readingOrder="0"/>
    </xf>
    <xf borderId="0" fillId="5" fontId="15" numFmtId="0" xfId="0" applyAlignment="1" applyFont="1">
      <alignment horizontal="center" readingOrder="0"/>
    </xf>
    <xf borderId="0" fillId="6" fontId="1" numFmtId="3" xfId="0" applyAlignment="1" applyFill="1" applyFont="1" applyNumberFormat="1">
      <alignment readingOrder="0"/>
    </xf>
    <xf borderId="0" fillId="0" fontId="1" numFmtId="164" xfId="0" applyFont="1" applyNumberFormat="1"/>
    <xf borderId="0" fillId="5" fontId="0" numFmtId="164" xfId="0" applyAlignment="1" applyFont="1" applyNumberFormat="1">
      <alignment readingOrder="0"/>
    </xf>
    <xf borderId="0" fillId="5" fontId="0"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5083333333333335"/>
          <c:y val="0.16307277628032346"/>
          <c:w val="0.7666666666666667"/>
          <c:h val="0.6576819407008087"/>
        </c:manualLayout>
      </c:layout>
      <c:lineChart>
        <c:ser>
          <c:idx val="0"/>
          <c:order val="0"/>
          <c:tx>
            <c:strRef>
              <c:f>'Reference Table (do not edit it'!$B$1</c:f>
            </c:strRef>
          </c:tx>
          <c:spPr>
            <a:ln cmpd="sng">
              <a:solidFill>
                <a:srgbClr val="3366CC"/>
              </a:solidFill>
            </a:ln>
          </c:spPr>
          <c:marker>
            <c:symbol val="none"/>
          </c:marker>
          <c:cat>
            <c:strRef>
              <c:f>'Reference Table (do not edit it'!$A$2:$A$42</c:f>
            </c:strRef>
          </c:cat>
          <c:val>
            <c:numRef>
              <c:f>'Reference Table (do not edit it'!$B$2:$B$42</c:f>
              <c:numCache/>
            </c:numRef>
          </c:val>
          <c:smooth val="1"/>
        </c:ser>
        <c:ser>
          <c:idx val="1"/>
          <c:order val="1"/>
          <c:tx>
            <c:strRef>
              <c:f>'Reference Table (do not edit it'!$C$1</c:f>
            </c:strRef>
          </c:tx>
          <c:spPr>
            <a:ln cmpd="sng">
              <a:solidFill>
                <a:srgbClr val="DC3912"/>
              </a:solidFill>
            </a:ln>
          </c:spPr>
          <c:marker>
            <c:symbol val="none"/>
          </c:marker>
          <c:cat>
            <c:strRef>
              <c:f>'Reference Table (do not edit it'!$A$2:$A$42</c:f>
            </c:strRef>
          </c:cat>
          <c:val>
            <c:numRef>
              <c:f>'Reference Table (do not edit it'!$C$2:$C$42</c:f>
              <c:numCache/>
            </c:numRef>
          </c:val>
          <c:smooth val="1"/>
        </c:ser>
        <c:ser>
          <c:idx val="2"/>
          <c:order val="2"/>
          <c:tx>
            <c:strRef>
              <c:f>'Reference Table (do not edit it'!$E$1</c:f>
            </c:strRef>
          </c:tx>
          <c:spPr>
            <a:ln cmpd="sng">
              <a:solidFill>
                <a:srgbClr val="FF9900"/>
              </a:solidFill>
            </a:ln>
          </c:spPr>
          <c:marker>
            <c:symbol val="none"/>
          </c:marker>
          <c:cat>
            <c:strRef>
              <c:f>'Reference Table (do not edit it'!$A$2:$A$42</c:f>
            </c:strRef>
          </c:cat>
          <c:val>
            <c:numRef>
              <c:f>'Reference Table (do not edit it'!$E$2:$E$42</c:f>
              <c:numCache/>
            </c:numRef>
          </c:val>
          <c:smooth val="1"/>
        </c:ser>
        <c:ser>
          <c:idx val="3"/>
          <c:order val="3"/>
          <c:tx>
            <c:strRef>
              <c:f>'Reference Table (do not edit it'!$D$1</c:f>
            </c:strRef>
          </c:tx>
          <c:spPr>
            <a:ln cmpd="sng">
              <a:solidFill>
                <a:srgbClr val="109618"/>
              </a:solidFill>
            </a:ln>
          </c:spPr>
          <c:marker>
            <c:symbol val="none"/>
          </c:marker>
          <c:cat>
            <c:strRef>
              <c:f>'Reference Table (do not edit it'!$A$2:$A$42</c:f>
            </c:strRef>
          </c:cat>
          <c:val>
            <c:numRef>
              <c:f>'Reference Table (do not edit it'!$D$2:$D$42</c:f>
              <c:numCache/>
            </c:numRef>
          </c:val>
          <c:smooth val="1"/>
        </c:ser>
        <c:ser>
          <c:idx val="4"/>
          <c:order val="4"/>
          <c:tx>
            <c:strRef>
              <c:f>'Reference Table (do not edit it'!$F$1</c:f>
            </c:strRef>
          </c:tx>
          <c:spPr>
            <a:ln cmpd="sng">
              <a:solidFill>
                <a:srgbClr val="990099"/>
              </a:solidFill>
            </a:ln>
          </c:spPr>
          <c:marker>
            <c:symbol val="none"/>
          </c:marker>
          <c:cat>
            <c:strRef>
              <c:f>'Reference Table (do not edit it'!$A$2:$A$42</c:f>
            </c:strRef>
          </c:cat>
          <c:val>
            <c:numRef>
              <c:f>'Reference Table (do not edit it'!$F$2:$F$42</c:f>
              <c:numCache/>
            </c:numRef>
          </c:val>
          <c:smooth val="1"/>
        </c:ser>
        <c:axId val="185025155"/>
        <c:axId val="1361741400"/>
      </c:lineChart>
      <c:catAx>
        <c:axId val="185025155"/>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Number of Units</a:t>
                </a:r>
              </a:p>
            </c:rich>
          </c:tx>
          <c:overlay val="0"/>
        </c:title>
        <c:numFmt formatCode="General" sourceLinked="0"/>
        <c:majorTickMark val="none"/>
        <c:minorTickMark val="none"/>
        <c:spPr/>
        <c:txPr>
          <a:bodyPr/>
          <a:lstStyle/>
          <a:p>
            <a:pPr lvl="0">
              <a:defRPr b="0">
                <a:solidFill>
                  <a:srgbClr val="000000"/>
                </a:solidFill>
                <a:latin typeface="Roboto"/>
              </a:defRPr>
            </a:pPr>
          </a:p>
        </c:txPr>
        <c:crossAx val="1361741400"/>
      </c:catAx>
      <c:valAx>
        <c:axId val="1361741400"/>
        <c:scaling>
          <c:orientation val="minMax"/>
          <c:max val="200000.0"/>
        </c:scaling>
        <c:delete val="0"/>
        <c:axPos val="l"/>
        <c:majorGridlines>
          <c:spPr>
            <a:ln>
              <a:solidFill>
                <a:srgbClr val="434343"/>
              </a:solidFill>
            </a:ln>
          </c:spPr>
        </c:majorGridlines>
        <c:minorGridlines>
          <c:spPr>
            <a:ln>
              <a:solidFill>
                <a:srgbClr val="B7B7B7"/>
              </a:solidFill>
            </a:ln>
          </c:spPr>
        </c:minorGridlines>
        <c:title>
          <c:tx>
            <c:rich>
              <a:bodyPr/>
              <a:lstStyle/>
              <a:p>
                <a:pPr lvl="0">
                  <a:defRPr b="0" sz="1200">
                    <a:solidFill>
                      <a:srgbClr val="000000"/>
                    </a:solidFill>
                    <a:latin typeface="Roboto"/>
                  </a:defRPr>
                </a:pPr>
                <a:r>
                  <a:rPr b="0" sz="1200">
                    <a:solidFill>
                      <a:srgbClr val="000000"/>
                    </a:solidFill>
                    <a:latin typeface="Roboto"/>
                  </a:rPr>
                  <a:t/>
                </a:r>
              </a:p>
            </c:rich>
          </c:tx>
          <c:overlay val="0"/>
        </c:title>
        <c:numFmt formatCode="$General" sourceLinked="0"/>
        <c:majorTickMark val="none"/>
        <c:minorTickMark val="none"/>
        <c:tickLblPos val="nextTo"/>
        <c:spPr>
          <a:ln/>
        </c:spPr>
        <c:txPr>
          <a:bodyPr/>
          <a:lstStyle/>
          <a:p>
            <a:pPr lvl="0">
              <a:defRPr b="0" sz="1200">
                <a:solidFill>
                  <a:srgbClr val="000000"/>
                </a:solidFill>
                <a:latin typeface="Roboto"/>
              </a:defRPr>
            </a:pPr>
          </a:p>
        </c:txPr>
        <c:crossAx val="185025155"/>
      </c:valAx>
    </c:plotArea>
    <c:legend>
      <c:legendPos val="t"/>
      <c:overlay val="0"/>
      <c:txPr>
        <a:bodyPr/>
        <a:lstStyle/>
        <a:p>
          <a:pPr lvl="0">
            <a:defRPr b="0">
              <a:solidFill>
                <a:srgbClr val="000000"/>
              </a:solidFill>
              <a:latin typeface="Roboto"/>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35</xdr:row>
      <xdr:rowOff>66675</xdr:rowOff>
    </xdr:from>
    <xdr:ext cx="5715000" cy="35337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xdr:col>
      <xdr:colOff>1095375</xdr:colOff>
      <xdr:row>43</xdr:row>
      <xdr:rowOff>152400</xdr:rowOff>
    </xdr:from>
    <xdr:ext cx="476250" cy="47625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0"/>
    <col customWidth="1" min="2" max="6" width="18.75"/>
    <col customWidth="1" min="7" max="7" width="3.13"/>
  </cols>
  <sheetData>
    <row r="1">
      <c r="A1" s="1"/>
      <c r="B1" s="2"/>
      <c r="C1" s="2"/>
      <c r="D1" s="2"/>
      <c r="E1" s="2"/>
      <c r="F1" s="2"/>
      <c r="G1" s="3"/>
    </row>
    <row r="2">
      <c r="A2" s="4"/>
      <c r="B2" s="5" t="s">
        <v>0</v>
      </c>
      <c r="C2" s="6"/>
      <c r="D2" s="6"/>
      <c r="E2" s="6"/>
      <c r="F2" s="7"/>
      <c r="G2" s="8"/>
    </row>
    <row r="3">
      <c r="A3" s="4"/>
      <c r="B3" s="9" t="s">
        <v>1</v>
      </c>
      <c r="F3" s="10"/>
      <c r="G3" s="11"/>
    </row>
    <row r="4">
      <c r="A4" s="4"/>
      <c r="B4" s="12" t="str">
        <f>HYPERLINK("https://www.jayconsystems.com/injection-molding.html","Need an injection molding quote? Go to jayconsystems.com/injection-molding")</f>
        <v>Need an injection molding quote? Go to jayconsystems.com/injection-molding</v>
      </c>
      <c r="C4" s="13"/>
      <c r="D4" s="13"/>
      <c r="E4" s="13"/>
      <c r="F4" s="14"/>
      <c r="G4" s="11"/>
    </row>
    <row r="5">
      <c r="A5" s="15"/>
      <c r="B5" s="2"/>
      <c r="C5" s="2"/>
      <c r="D5" s="2"/>
      <c r="E5" s="2"/>
      <c r="F5" s="2"/>
      <c r="G5" s="16"/>
    </row>
    <row r="6">
      <c r="A6" s="15"/>
      <c r="B6" s="17" t="s">
        <v>2</v>
      </c>
      <c r="C6" s="18"/>
      <c r="D6" s="19"/>
      <c r="E6" s="20" t="s">
        <v>3</v>
      </c>
      <c r="F6" s="21"/>
      <c r="G6" s="8"/>
    </row>
    <row r="7">
      <c r="A7" s="19"/>
      <c r="B7" s="17" t="s">
        <v>4</v>
      </c>
      <c r="C7" s="18"/>
      <c r="D7" s="19"/>
      <c r="E7" s="22" t="s">
        <v>5</v>
      </c>
      <c r="F7" s="23" t="s">
        <v>6</v>
      </c>
      <c r="G7" s="8"/>
    </row>
    <row r="8">
      <c r="A8" s="19"/>
      <c r="B8" s="16"/>
      <c r="C8" s="16"/>
      <c r="D8" s="19"/>
      <c r="E8" s="24" t="s">
        <v>7</v>
      </c>
      <c r="F8" s="25" t="s">
        <v>8</v>
      </c>
      <c r="G8" s="8"/>
    </row>
    <row r="9">
      <c r="A9" s="19"/>
      <c r="B9" s="16"/>
      <c r="C9" s="16"/>
      <c r="D9" s="16"/>
      <c r="E9" s="2"/>
      <c r="F9" s="2"/>
      <c r="G9" s="16"/>
    </row>
    <row r="10">
      <c r="A10" s="19"/>
      <c r="B10" s="26" t="s">
        <v>9</v>
      </c>
      <c r="C10" s="26" t="s">
        <v>10</v>
      </c>
      <c r="D10" s="26" t="s">
        <v>11</v>
      </c>
      <c r="E10" s="26" t="s">
        <v>12</v>
      </c>
      <c r="F10" s="26" t="s">
        <v>13</v>
      </c>
      <c r="G10" s="27"/>
    </row>
    <row r="11">
      <c r="A11" s="19"/>
      <c r="B11" s="28">
        <v>3.5</v>
      </c>
      <c r="C11" s="28">
        <v>15.0</v>
      </c>
      <c r="D11" s="29">
        <v>10000.0</v>
      </c>
      <c r="E11" s="28">
        <v>23000.0</v>
      </c>
      <c r="F11" s="29">
        <v>200000.0</v>
      </c>
      <c r="G11" s="30"/>
    </row>
    <row r="12">
      <c r="A12" s="19"/>
      <c r="B12" s="31"/>
      <c r="C12" s="31"/>
      <c r="D12" s="31"/>
      <c r="E12" s="31"/>
      <c r="F12" s="31"/>
      <c r="G12" s="11"/>
    </row>
    <row r="13">
      <c r="A13" s="15"/>
      <c r="B13" s="32"/>
      <c r="C13" s="32"/>
      <c r="D13" s="31"/>
      <c r="E13" s="32"/>
      <c r="F13" s="32"/>
      <c r="G13" s="15"/>
    </row>
    <row r="14">
      <c r="A14" s="19"/>
      <c r="B14" s="33" t="s">
        <v>14</v>
      </c>
      <c r="C14" s="34" t="s">
        <v>15</v>
      </c>
      <c r="D14" s="35"/>
      <c r="E14" s="33" t="s">
        <v>16</v>
      </c>
      <c r="F14" s="34" t="s">
        <v>17</v>
      </c>
      <c r="G14" s="8"/>
    </row>
    <row r="15">
      <c r="A15" s="19"/>
      <c r="B15" s="36"/>
      <c r="C15" s="10"/>
      <c r="D15" s="35"/>
      <c r="E15" s="36"/>
      <c r="F15" s="10"/>
      <c r="G15" s="8"/>
    </row>
    <row r="16">
      <c r="A16" s="19"/>
      <c r="B16" s="37">
        <f>E11/(C11-B11)</f>
        <v>2000</v>
      </c>
      <c r="C16" s="10"/>
      <c r="D16" s="35"/>
      <c r="E16" s="38">
        <f>D11*C11</f>
        <v>150000</v>
      </c>
      <c r="F16" s="10"/>
      <c r="G16" s="8"/>
    </row>
    <row r="17">
      <c r="A17" s="19"/>
      <c r="B17" s="39"/>
      <c r="C17" s="14"/>
      <c r="D17" s="4"/>
      <c r="E17" s="39"/>
      <c r="F17" s="14"/>
      <c r="G17" s="8"/>
    </row>
    <row r="18">
      <c r="A18" s="15"/>
      <c r="B18" s="40"/>
      <c r="C18" s="41"/>
      <c r="D18" s="42"/>
      <c r="E18" s="40"/>
      <c r="F18" s="41"/>
      <c r="G18" s="15"/>
    </row>
    <row r="19">
      <c r="A19" s="19"/>
      <c r="B19" s="33" t="s">
        <v>18</v>
      </c>
      <c r="C19" s="34" t="s">
        <v>19</v>
      </c>
      <c r="D19" s="43"/>
      <c r="E19" s="33" t="s">
        <v>20</v>
      </c>
      <c r="F19" s="34" t="s">
        <v>21</v>
      </c>
      <c r="G19" s="8"/>
    </row>
    <row r="20">
      <c r="A20" s="19"/>
      <c r="B20" s="36"/>
      <c r="C20" s="10"/>
      <c r="D20" s="43"/>
      <c r="E20" s="36"/>
      <c r="F20" s="10"/>
      <c r="G20" s="8"/>
    </row>
    <row r="21">
      <c r="A21" s="19"/>
      <c r="B21" s="38">
        <f>D11*B11+E11</f>
        <v>58000</v>
      </c>
      <c r="C21" s="10"/>
      <c r="D21" s="43"/>
      <c r="E21" s="38">
        <f>((D11*B11)+(E11))/D11</f>
        <v>5.8</v>
      </c>
      <c r="F21" s="10"/>
      <c r="G21" s="8"/>
    </row>
    <row r="22">
      <c r="A22" s="19"/>
      <c r="B22" s="39"/>
      <c r="C22" s="14"/>
      <c r="D22" s="43"/>
      <c r="E22" s="39"/>
      <c r="F22" s="14"/>
      <c r="G22" s="8"/>
    </row>
    <row r="23">
      <c r="A23" s="15"/>
      <c r="B23" s="2"/>
      <c r="C23" s="44"/>
      <c r="D23" s="42"/>
      <c r="E23" s="32"/>
      <c r="F23" s="32"/>
      <c r="G23" s="15"/>
    </row>
    <row r="24">
      <c r="A24" s="19"/>
      <c r="B24" s="33" t="s">
        <v>22</v>
      </c>
      <c r="C24" s="34" t="s">
        <v>23</v>
      </c>
      <c r="D24" s="43"/>
      <c r="E24" s="33" t="s">
        <v>24</v>
      </c>
      <c r="F24" s="34" t="s">
        <v>25</v>
      </c>
      <c r="G24" s="8"/>
    </row>
    <row r="25">
      <c r="A25" s="19"/>
      <c r="B25" s="36"/>
      <c r="C25" s="10"/>
      <c r="D25" s="43"/>
      <c r="E25" s="36"/>
      <c r="F25" s="10"/>
      <c r="G25" s="8"/>
    </row>
    <row r="26">
      <c r="A26" s="19"/>
      <c r="B26" s="38">
        <f>E16-B21</f>
        <v>92000</v>
      </c>
      <c r="C26" s="10"/>
      <c r="D26" s="43"/>
      <c r="E26" s="38">
        <f>(E16-B21)/D11</f>
        <v>9.2</v>
      </c>
      <c r="F26" s="10"/>
      <c r="G26" s="8"/>
    </row>
    <row r="27">
      <c r="A27" s="19"/>
      <c r="B27" s="45"/>
      <c r="C27" s="14"/>
      <c r="D27" s="43"/>
      <c r="E27" s="39"/>
      <c r="F27" s="14"/>
      <c r="G27" s="8"/>
    </row>
    <row r="28">
      <c r="A28" s="15"/>
      <c r="B28" s="46"/>
      <c r="C28" s="47"/>
      <c r="D28" s="42"/>
      <c r="E28" s="40"/>
      <c r="F28" s="41"/>
      <c r="G28" s="15"/>
    </row>
    <row r="29">
      <c r="A29" s="19"/>
      <c r="B29" s="33" t="s">
        <v>26</v>
      </c>
      <c r="C29" s="34" t="s">
        <v>27</v>
      </c>
      <c r="D29" s="42"/>
      <c r="E29" s="46"/>
      <c r="F29" s="47"/>
      <c r="G29" s="8"/>
    </row>
    <row r="30">
      <c r="A30" s="19"/>
      <c r="B30" s="36"/>
      <c r="C30" s="10"/>
      <c r="D30" s="42"/>
      <c r="E30" s="46"/>
      <c r="F30" s="47"/>
      <c r="G30" s="8"/>
    </row>
    <row r="31">
      <c r="A31" s="19"/>
      <c r="B31" s="38">
        <f>(F11*C11)-(B11*F11+E11)</f>
        <v>2277000</v>
      </c>
      <c r="C31" s="10"/>
      <c r="D31" s="42"/>
      <c r="E31" s="46"/>
      <c r="F31" s="47"/>
      <c r="G31" s="8"/>
    </row>
    <row r="32">
      <c r="A32" s="19"/>
      <c r="B32" s="39"/>
      <c r="C32" s="14"/>
      <c r="D32" s="42"/>
      <c r="E32" s="46"/>
      <c r="F32" s="47"/>
      <c r="G32" s="8"/>
    </row>
    <row r="33">
      <c r="A33" s="15"/>
      <c r="B33" s="3"/>
      <c r="C33" s="31"/>
      <c r="D33" s="42"/>
      <c r="E33" s="46"/>
      <c r="F33" s="47"/>
      <c r="G33" s="15"/>
    </row>
    <row r="34">
      <c r="A34" s="15"/>
      <c r="B34" s="15"/>
      <c r="C34" s="15"/>
      <c r="D34" s="15"/>
      <c r="E34" s="15"/>
      <c r="F34" s="15"/>
      <c r="G34" s="15"/>
    </row>
    <row r="35">
      <c r="A35" s="15"/>
      <c r="B35" s="15"/>
      <c r="C35" s="15"/>
      <c r="D35" s="15"/>
      <c r="E35" s="48"/>
      <c r="F35" s="15"/>
      <c r="G35" s="15"/>
    </row>
    <row r="36">
      <c r="A36" s="15"/>
      <c r="B36" s="15"/>
      <c r="C36" s="15"/>
      <c r="D36" s="15"/>
      <c r="E36" s="48"/>
      <c r="F36" s="15"/>
      <c r="G36" s="15"/>
    </row>
    <row r="37">
      <c r="A37" s="15"/>
      <c r="B37" s="15"/>
      <c r="C37" s="15"/>
      <c r="D37" s="15"/>
      <c r="E37" s="48"/>
      <c r="F37" s="15"/>
      <c r="G37" s="15"/>
    </row>
    <row r="38">
      <c r="A38" s="15"/>
      <c r="B38" s="15"/>
      <c r="C38" s="15"/>
      <c r="D38" s="15"/>
      <c r="E38" s="49"/>
      <c r="F38" s="15"/>
      <c r="G38" s="15"/>
    </row>
    <row r="39">
      <c r="A39" s="15"/>
      <c r="B39" s="15"/>
      <c r="C39" s="15"/>
      <c r="D39" s="15"/>
      <c r="E39" s="15"/>
      <c r="F39" s="15"/>
      <c r="G39" s="15"/>
    </row>
    <row r="40">
      <c r="A40" s="15"/>
      <c r="B40" s="15"/>
      <c r="C40" s="15"/>
      <c r="D40" s="15"/>
      <c r="E40" s="15"/>
      <c r="F40" s="15"/>
      <c r="G40" s="15"/>
    </row>
    <row r="41">
      <c r="A41" s="15"/>
      <c r="B41" s="15"/>
      <c r="C41" s="15"/>
      <c r="D41" s="15"/>
      <c r="E41" s="15"/>
      <c r="F41" s="15"/>
      <c r="G41" s="15"/>
    </row>
    <row r="42">
      <c r="A42" s="15"/>
      <c r="B42" s="15"/>
      <c r="C42" s="15"/>
      <c r="D42" s="15"/>
      <c r="E42" s="15"/>
      <c r="F42" s="15"/>
      <c r="G42" s="15"/>
    </row>
    <row r="43">
      <c r="A43" s="15"/>
      <c r="B43" s="15"/>
      <c r="C43" s="15"/>
      <c r="D43" s="15"/>
      <c r="E43" s="15"/>
      <c r="F43" s="15"/>
      <c r="G43" s="15"/>
    </row>
    <row r="44">
      <c r="A44" s="15"/>
      <c r="B44" s="15"/>
      <c r="C44" s="15"/>
      <c r="D44" s="15"/>
      <c r="E44" s="15"/>
      <c r="F44" s="15"/>
      <c r="G44" s="15"/>
    </row>
    <row r="45">
      <c r="A45" s="15"/>
      <c r="B45" s="15"/>
      <c r="C45" s="15"/>
      <c r="D45" s="15"/>
      <c r="E45" s="15"/>
      <c r="F45" s="15"/>
      <c r="G45" s="15"/>
    </row>
    <row r="46">
      <c r="A46" s="15"/>
      <c r="B46" s="15"/>
      <c r="C46" s="15"/>
      <c r="D46" s="15"/>
      <c r="E46" s="15"/>
      <c r="F46" s="15"/>
      <c r="G46" s="15"/>
    </row>
    <row r="47">
      <c r="A47" s="15"/>
      <c r="B47" s="15"/>
      <c r="C47" s="15"/>
      <c r="D47" s="15"/>
      <c r="E47" s="15"/>
      <c r="F47" s="15"/>
      <c r="G47" s="15"/>
    </row>
    <row r="48">
      <c r="A48" s="15"/>
      <c r="B48" s="15"/>
      <c r="C48" s="15"/>
      <c r="D48" s="15"/>
      <c r="E48" s="15"/>
      <c r="F48" s="15"/>
      <c r="G48" s="15"/>
    </row>
    <row r="49">
      <c r="A49" s="15"/>
      <c r="B49" s="15"/>
      <c r="C49" s="15"/>
      <c r="D49" s="15"/>
      <c r="E49" s="15"/>
      <c r="F49" s="15"/>
      <c r="G49" s="15"/>
    </row>
    <row r="50">
      <c r="A50" s="15"/>
      <c r="B50" s="15"/>
      <c r="C50" s="15"/>
      <c r="D50" s="15"/>
      <c r="E50" s="15"/>
      <c r="F50" s="15"/>
      <c r="G50" s="15"/>
    </row>
    <row r="51">
      <c r="A51" s="15"/>
      <c r="B51" s="15"/>
      <c r="C51" s="15"/>
      <c r="D51" s="15"/>
      <c r="E51" s="15"/>
      <c r="F51" s="15"/>
      <c r="G51" s="15"/>
    </row>
    <row r="52">
      <c r="A52" s="15"/>
      <c r="B52" s="15"/>
      <c r="C52" s="15"/>
      <c r="D52" s="15"/>
      <c r="E52" s="15"/>
      <c r="F52" s="15"/>
      <c r="G52" s="15"/>
    </row>
    <row r="53">
      <c r="A53" s="15"/>
      <c r="B53" s="15"/>
      <c r="C53" s="15"/>
      <c r="D53" s="15"/>
      <c r="E53" s="15"/>
      <c r="F53" s="15"/>
      <c r="G53" s="15"/>
    </row>
    <row r="54">
      <c r="A54" s="15"/>
      <c r="B54" s="15"/>
      <c r="C54" s="15"/>
      <c r="D54" s="15"/>
      <c r="E54" s="15"/>
      <c r="F54" s="15"/>
      <c r="G54" s="15"/>
    </row>
    <row r="55">
      <c r="A55" s="15"/>
      <c r="B55" s="15"/>
      <c r="C55" s="15"/>
      <c r="D55" s="15"/>
      <c r="E55" s="15"/>
      <c r="F55" s="15"/>
      <c r="G55" s="15"/>
    </row>
  </sheetData>
  <mergeCells count="18">
    <mergeCell ref="B14:B15"/>
    <mergeCell ref="B19:B20"/>
    <mergeCell ref="C19:C22"/>
    <mergeCell ref="B24:B25"/>
    <mergeCell ref="C24:C27"/>
    <mergeCell ref="B29:B30"/>
    <mergeCell ref="C29:C32"/>
    <mergeCell ref="F14:F17"/>
    <mergeCell ref="F19:F22"/>
    <mergeCell ref="E24:E25"/>
    <mergeCell ref="F24:F27"/>
    <mergeCell ref="B2:F2"/>
    <mergeCell ref="B3:F3"/>
    <mergeCell ref="B4:F4"/>
    <mergeCell ref="E6:F6"/>
    <mergeCell ref="C14:C17"/>
    <mergeCell ref="E14:E15"/>
    <mergeCell ref="E19:E20"/>
  </mergeCell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50" t="s">
        <v>28</v>
      </c>
      <c r="B1" s="51" t="s">
        <v>29</v>
      </c>
      <c r="C1" s="52" t="s">
        <v>30</v>
      </c>
      <c r="D1" s="53" t="s">
        <v>31</v>
      </c>
      <c r="E1" s="54" t="s">
        <v>32</v>
      </c>
      <c r="F1" s="55" t="s">
        <v>33</v>
      </c>
    </row>
    <row r="2">
      <c r="A2" s="56">
        <v>0.0</v>
      </c>
      <c r="B2" s="57">
        <f>Calculation!E11</f>
        <v>23000</v>
      </c>
      <c r="C2" s="57">
        <f>Calculation!$B$11*A2</f>
        <v>0</v>
      </c>
      <c r="D2" s="57">
        <f t="shared" ref="D2:D42" si="1">C2+B2</f>
        <v>23000</v>
      </c>
      <c r="E2" s="58">
        <f>Calculation!$C$11*A2</f>
        <v>0</v>
      </c>
      <c r="F2" s="58">
        <f t="shared" ref="F2:F42" si="2">E2-D2</f>
        <v>-23000</v>
      </c>
    </row>
    <row r="3">
      <c r="A3" s="56">
        <v>500.0</v>
      </c>
      <c r="B3" s="57">
        <f>Calculation!E11</f>
        <v>23000</v>
      </c>
      <c r="C3" s="57">
        <f>Calculation!$B$11*A3</f>
        <v>1750</v>
      </c>
      <c r="D3" s="57">
        <f t="shared" si="1"/>
        <v>24750</v>
      </c>
      <c r="E3" s="58">
        <f>Calculation!$C$11*A3</f>
        <v>7500</v>
      </c>
      <c r="F3" s="58">
        <f t="shared" si="2"/>
        <v>-17250</v>
      </c>
    </row>
    <row r="4">
      <c r="A4" s="56">
        <v>1000.0</v>
      </c>
      <c r="B4" s="57">
        <f>Calculation!E11</f>
        <v>23000</v>
      </c>
      <c r="C4" s="57">
        <f>Calculation!$B$11*A4</f>
        <v>3500</v>
      </c>
      <c r="D4" s="57">
        <f t="shared" si="1"/>
        <v>26500</v>
      </c>
      <c r="E4" s="58">
        <f>Calculation!$C$11*A4</f>
        <v>15000</v>
      </c>
      <c r="F4" s="58">
        <f t="shared" si="2"/>
        <v>-11500</v>
      </c>
    </row>
    <row r="5">
      <c r="A5" s="56">
        <v>1500.0</v>
      </c>
      <c r="B5" s="57">
        <f>Calculation!E11</f>
        <v>23000</v>
      </c>
      <c r="C5" s="57">
        <f>Calculation!$B$11*A5</f>
        <v>5250</v>
      </c>
      <c r="D5" s="57">
        <f t="shared" si="1"/>
        <v>28250</v>
      </c>
      <c r="E5" s="58">
        <f>Calculation!$C$11*A5</f>
        <v>22500</v>
      </c>
      <c r="F5" s="58">
        <f t="shared" si="2"/>
        <v>-5750</v>
      </c>
    </row>
    <row r="6">
      <c r="A6" s="56">
        <v>2000.0</v>
      </c>
      <c r="B6" s="57">
        <f>Calculation!E11</f>
        <v>23000</v>
      </c>
      <c r="C6" s="57">
        <f>Calculation!$B$11*A6</f>
        <v>7000</v>
      </c>
      <c r="D6" s="57">
        <f t="shared" si="1"/>
        <v>30000</v>
      </c>
      <c r="E6" s="58">
        <f>Calculation!$C$11*A6</f>
        <v>30000</v>
      </c>
      <c r="F6" s="58">
        <f t="shared" si="2"/>
        <v>0</v>
      </c>
    </row>
    <row r="7">
      <c r="A7" s="56">
        <v>2500.0</v>
      </c>
      <c r="B7" s="57">
        <f>Calculation!E11</f>
        <v>23000</v>
      </c>
      <c r="C7" s="57">
        <f>Calculation!$B$11*A7</f>
        <v>8750</v>
      </c>
      <c r="D7" s="57">
        <f t="shared" si="1"/>
        <v>31750</v>
      </c>
      <c r="E7" s="58">
        <f>Calculation!$C$11*A7</f>
        <v>37500</v>
      </c>
      <c r="F7" s="58">
        <f t="shared" si="2"/>
        <v>5750</v>
      </c>
    </row>
    <row r="8">
      <c r="A8" s="56">
        <v>3000.0</v>
      </c>
      <c r="B8" s="57">
        <f>Calculation!E11</f>
        <v>23000</v>
      </c>
      <c r="C8" s="57">
        <f>Calculation!$B$11*A8</f>
        <v>10500</v>
      </c>
      <c r="D8" s="57">
        <f t="shared" si="1"/>
        <v>33500</v>
      </c>
      <c r="E8" s="58">
        <f>Calculation!$C$11*A8</f>
        <v>45000</v>
      </c>
      <c r="F8" s="58">
        <f t="shared" si="2"/>
        <v>11500</v>
      </c>
    </row>
    <row r="9">
      <c r="A9" s="56">
        <v>3500.0</v>
      </c>
      <c r="B9" s="57">
        <f>Calculation!E11</f>
        <v>23000</v>
      </c>
      <c r="C9" s="57">
        <f>Calculation!$B$11*A9</f>
        <v>12250</v>
      </c>
      <c r="D9" s="57">
        <f t="shared" si="1"/>
        <v>35250</v>
      </c>
      <c r="E9" s="58">
        <f>Calculation!$C$11*A9</f>
        <v>52500</v>
      </c>
      <c r="F9" s="58">
        <f t="shared" si="2"/>
        <v>17250</v>
      </c>
    </row>
    <row r="10">
      <c r="A10" s="56">
        <v>4000.0</v>
      </c>
      <c r="B10" s="57">
        <f>Calculation!E11</f>
        <v>23000</v>
      </c>
      <c r="C10" s="57">
        <f>Calculation!$B$11*A10</f>
        <v>14000</v>
      </c>
      <c r="D10" s="57">
        <f t="shared" si="1"/>
        <v>37000</v>
      </c>
      <c r="E10" s="58">
        <f>Calculation!$C$11*A10</f>
        <v>60000</v>
      </c>
      <c r="F10" s="58">
        <f t="shared" si="2"/>
        <v>23000</v>
      </c>
    </row>
    <row r="11">
      <c r="A11" s="56">
        <v>4500.0</v>
      </c>
      <c r="B11" s="57">
        <f>Calculation!E11</f>
        <v>23000</v>
      </c>
      <c r="C11" s="57">
        <f>Calculation!$B$11*A11</f>
        <v>15750</v>
      </c>
      <c r="D11" s="57">
        <f t="shared" si="1"/>
        <v>38750</v>
      </c>
      <c r="E11" s="58">
        <f>Calculation!$C$11*A11</f>
        <v>67500</v>
      </c>
      <c r="F11" s="58">
        <f t="shared" si="2"/>
        <v>28750</v>
      </c>
    </row>
    <row r="12">
      <c r="A12" s="56">
        <v>5000.0</v>
      </c>
      <c r="B12" s="57">
        <f>Calculation!E11</f>
        <v>23000</v>
      </c>
      <c r="C12" s="57">
        <f>Calculation!$B$11*A12</f>
        <v>17500</v>
      </c>
      <c r="D12" s="57">
        <f t="shared" si="1"/>
        <v>40500</v>
      </c>
      <c r="E12" s="58">
        <f>Calculation!$C$11*A12</f>
        <v>75000</v>
      </c>
      <c r="F12" s="58">
        <f t="shared" si="2"/>
        <v>34500</v>
      </c>
    </row>
    <row r="13">
      <c r="A13" s="56">
        <v>5500.0</v>
      </c>
      <c r="B13" s="57">
        <f>Calculation!E11</f>
        <v>23000</v>
      </c>
      <c r="C13" s="57">
        <f>Calculation!$B$11*A13</f>
        <v>19250</v>
      </c>
      <c r="D13" s="57">
        <f t="shared" si="1"/>
        <v>42250</v>
      </c>
      <c r="E13" s="58">
        <f>Calculation!$C$11*A13</f>
        <v>82500</v>
      </c>
      <c r="F13" s="58">
        <f t="shared" si="2"/>
        <v>40250</v>
      </c>
    </row>
    <row r="14">
      <c r="A14" s="56">
        <v>6000.0</v>
      </c>
      <c r="B14" s="57">
        <f>Calculation!E11</f>
        <v>23000</v>
      </c>
      <c r="C14" s="57">
        <f>Calculation!$B$11*A14</f>
        <v>21000</v>
      </c>
      <c r="D14" s="57">
        <f t="shared" si="1"/>
        <v>44000</v>
      </c>
      <c r="E14" s="58">
        <f>Calculation!$C$11*A14</f>
        <v>90000</v>
      </c>
      <c r="F14" s="58">
        <f t="shared" si="2"/>
        <v>46000</v>
      </c>
    </row>
    <row r="15">
      <c r="A15" s="56">
        <v>6500.0</v>
      </c>
      <c r="B15" s="57">
        <f>Calculation!E11</f>
        <v>23000</v>
      </c>
      <c r="C15" s="57">
        <f>Calculation!$B$11*A15</f>
        <v>22750</v>
      </c>
      <c r="D15" s="57">
        <f t="shared" si="1"/>
        <v>45750</v>
      </c>
      <c r="E15" s="58">
        <f>Calculation!$C$11*A15</f>
        <v>97500</v>
      </c>
      <c r="F15" s="58">
        <f t="shared" si="2"/>
        <v>51750</v>
      </c>
    </row>
    <row r="16">
      <c r="A16" s="56">
        <v>7000.0</v>
      </c>
      <c r="B16" s="57">
        <f>Calculation!E11</f>
        <v>23000</v>
      </c>
      <c r="C16" s="57">
        <f>Calculation!$B$11*A16</f>
        <v>24500</v>
      </c>
      <c r="D16" s="57">
        <f t="shared" si="1"/>
        <v>47500</v>
      </c>
      <c r="E16" s="58">
        <f>Calculation!$C$11*A16</f>
        <v>105000</v>
      </c>
      <c r="F16" s="58">
        <f t="shared" si="2"/>
        <v>57500</v>
      </c>
    </row>
    <row r="17">
      <c r="A17" s="56">
        <v>7500.0</v>
      </c>
      <c r="B17" s="57">
        <f>Calculation!E11</f>
        <v>23000</v>
      </c>
      <c r="C17" s="57">
        <f>Calculation!$B$11*A17</f>
        <v>26250</v>
      </c>
      <c r="D17" s="57">
        <f t="shared" si="1"/>
        <v>49250</v>
      </c>
      <c r="E17" s="58">
        <f>Calculation!$C$11*A17</f>
        <v>112500</v>
      </c>
      <c r="F17" s="58">
        <f t="shared" si="2"/>
        <v>63250</v>
      </c>
    </row>
    <row r="18">
      <c r="A18" s="56">
        <v>8000.0</v>
      </c>
      <c r="B18" s="57">
        <f>Calculation!E11</f>
        <v>23000</v>
      </c>
      <c r="C18" s="57">
        <f>Calculation!$B$11*A18</f>
        <v>28000</v>
      </c>
      <c r="D18" s="57">
        <f t="shared" si="1"/>
        <v>51000</v>
      </c>
      <c r="E18" s="58">
        <f>Calculation!$C$11*A18</f>
        <v>120000</v>
      </c>
      <c r="F18" s="58">
        <f t="shared" si="2"/>
        <v>69000</v>
      </c>
    </row>
    <row r="19">
      <c r="A19" s="56">
        <v>8500.0</v>
      </c>
      <c r="B19" s="57">
        <f>Calculation!E11</f>
        <v>23000</v>
      </c>
      <c r="C19" s="57">
        <f>Calculation!$B$11*A19</f>
        <v>29750</v>
      </c>
      <c r="D19" s="57">
        <f t="shared" si="1"/>
        <v>52750</v>
      </c>
      <c r="E19" s="58">
        <f>Calculation!$C$11*A19</f>
        <v>127500</v>
      </c>
      <c r="F19" s="58">
        <f t="shared" si="2"/>
        <v>74750</v>
      </c>
    </row>
    <row r="20">
      <c r="A20" s="56">
        <v>9000.0</v>
      </c>
      <c r="B20" s="57">
        <f>Calculation!E11</f>
        <v>23000</v>
      </c>
      <c r="C20" s="57">
        <f>Calculation!$B$11*A20</f>
        <v>31500</v>
      </c>
      <c r="D20" s="57">
        <f t="shared" si="1"/>
        <v>54500</v>
      </c>
      <c r="E20" s="58">
        <f>Calculation!$C$11*A20</f>
        <v>135000</v>
      </c>
      <c r="F20" s="58">
        <f t="shared" si="2"/>
        <v>80500</v>
      </c>
    </row>
    <row r="21">
      <c r="A21" s="56">
        <v>9500.0</v>
      </c>
      <c r="B21" s="57">
        <f>Calculation!E11</f>
        <v>23000</v>
      </c>
      <c r="C21" s="57">
        <f>Calculation!$B$11*A21</f>
        <v>33250</v>
      </c>
      <c r="D21" s="57">
        <f t="shared" si="1"/>
        <v>56250</v>
      </c>
      <c r="E21" s="58">
        <f>Calculation!$C$11*A21</f>
        <v>142500</v>
      </c>
      <c r="F21" s="58">
        <f t="shared" si="2"/>
        <v>86250</v>
      </c>
    </row>
    <row r="22">
      <c r="A22" s="56">
        <v>10000.0</v>
      </c>
      <c r="B22" s="57">
        <f>Calculation!E11</f>
        <v>23000</v>
      </c>
      <c r="C22" s="57">
        <f>Calculation!$B$11*A22</f>
        <v>35000</v>
      </c>
      <c r="D22" s="57">
        <f t="shared" si="1"/>
        <v>58000</v>
      </c>
      <c r="E22" s="58">
        <f>Calculation!$C$11*A22</f>
        <v>150000</v>
      </c>
      <c r="F22" s="58">
        <f t="shared" si="2"/>
        <v>92000</v>
      </c>
    </row>
    <row r="23">
      <c r="A23" s="56">
        <v>10500.0</v>
      </c>
      <c r="B23" s="59">
        <f>Calculation!E11</f>
        <v>23000</v>
      </c>
      <c r="C23" s="57">
        <f>Calculation!$B$11*A23</f>
        <v>36750</v>
      </c>
      <c r="D23" s="57">
        <f t="shared" si="1"/>
        <v>59750</v>
      </c>
      <c r="E23" s="58">
        <f>Calculation!$C$11*A23</f>
        <v>157500</v>
      </c>
      <c r="F23" s="58">
        <f t="shared" si="2"/>
        <v>97750</v>
      </c>
    </row>
    <row r="24">
      <c r="A24" s="56">
        <v>11000.0</v>
      </c>
      <c r="B24" s="59">
        <f>Calculation!E11</f>
        <v>23000</v>
      </c>
      <c r="C24" s="57">
        <f>Calculation!$B$11*A24</f>
        <v>38500</v>
      </c>
      <c r="D24" s="57">
        <f t="shared" si="1"/>
        <v>61500</v>
      </c>
      <c r="E24" s="58">
        <f>Calculation!$C$11*A24</f>
        <v>165000</v>
      </c>
      <c r="F24" s="58">
        <f t="shared" si="2"/>
        <v>103500</v>
      </c>
    </row>
    <row r="25">
      <c r="A25" s="56">
        <v>11500.0</v>
      </c>
      <c r="B25" s="59">
        <f>Calculation!E11</f>
        <v>23000</v>
      </c>
      <c r="C25" s="57">
        <f>Calculation!$B$11*A25</f>
        <v>40250</v>
      </c>
      <c r="D25" s="57">
        <f t="shared" si="1"/>
        <v>63250</v>
      </c>
      <c r="E25" s="58">
        <f>Calculation!$C$11*A25</f>
        <v>172500</v>
      </c>
      <c r="F25" s="58">
        <f t="shared" si="2"/>
        <v>109250</v>
      </c>
    </row>
    <row r="26">
      <c r="A26" s="56">
        <v>12000.0</v>
      </c>
      <c r="B26" s="57">
        <f>Calculation!E11</f>
        <v>23000</v>
      </c>
      <c r="C26" s="57">
        <f>Calculation!$B$11*A26</f>
        <v>42000</v>
      </c>
      <c r="D26" s="57">
        <f t="shared" si="1"/>
        <v>65000</v>
      </c>
      <c r="E26" s="58">
        <f>Calculation!$C$11*A26</f>
        <v>180000</v>
      </c>
      <c r="F26" s="58">
        <f t="shared" si="2"/>
        <v>115000</v>
      </c>
    </row>
    <row r="27">
      <c r="A27" s="56">
        <v>12500.0</v>
      </c>
      <c r="B27" s="59">
        <f>Calculation!E11</f>
        <v>23000</v>
      </c>
      <c r="C27" s="57">
        <f>Calculation!$B$11*A27</f>
        <v>43750</v>
      </c>
      <c r="D27" s="57">
        <f t="shared" si="1"/>
        <v>66750</v>
      </c>
      <c r="E27" s="58">
        <f>Calculation!$C$11*A27</f>
        <v>187500</v>
      </c>
      <c r="F27" s="58">
        <f t="shared" si="2"/>
        <v>120750</v>
      </c>
    </row>
    <row r="28">
      <c r="A28" s="56">
        <v>13000.0</v>
      </c>
      <c r="B28" s="59">
        <f>Calculation!E11</f>
        <v>23000</v>
      </c>
      <c r="C28" s="57">
        <f>Calculation!$B$11*A28</f>
        <v>45500</v>
      </c>
      <c r="D28" s="57">
        <f t="shared" si="1"/>
        <v>68500</v>
      </c>
      <c r="E28" s="58">
        <f>Calculation!$C$11*A28</f>
        <v>195000</v>
      </c>
      <c r="F28" s="58">
        <f t="shared" si="2"/>
        <v>126500</v>
      </c>
    </row>
    <row r="29">
      <c r="A29" s="56">
        <v>13500.0</v>
      </c>
      <c r="B29" s="59">
        <f>Calculation!E11</f>
        <v>23000</v>
      </c>
      <c r="C29" s="57">
        <f>Calculation!$B$11*A29</f>
        <v>47250</v>
      </c>
      <c r="D29" s="57">
        <f t="shared" si="1"/>
        <v>70250</v>
      </c>
      <c r="E29" s="58">
        <f>Calculation!$C$11*A29</f>
        <v>202500</v>
      </c>
      <c r="F29" s="58">
        <f t="shared" si="2"/>
        <v>132250</v>
      </c>
    </row>
    <row r="30">
      <c r="A30" s="56">
        <v>14000.0</v>
      </c>
      <c r="B30" s="59">
        <f>Calculation!E11</f>
        <v>23000</v>
      </c>
      <c r="C30" s="57">
        <f>Calculation!$B$11*A30</f>
        <v>49000</v>
      </c>
      <c r="D30" s="57">
        <f t="shared" si="1"/>
        <v>72000</v>
      </c>
      <c r="E30" s="58">
        <f>Calculation!$C$11*A30</f>
        <v>210000</v>
      </c>
      <c r="F30" s="58">
        <f t="shared" si="2"/>
        <v>138000</v>
      </c>
    </row>
    <row r="31">
      <c r="A31" s="56">
        <v>14500.0</v>
      </c>
      <c r="B31" s="59">
        <f>Calculation!E11</f>
        <v>23000</v>
      </c>
      <c r="C31" s="57">
        <f>Calculation!$B$11*A31</f>
        <v>50750</v>
      </c>
      <c r="D31" s="57">
        <f t="shared" si="1"/>
        <v>73750</v>
      </c>
      <c r="E31" s="58">
        <f>Calculation!$C$11*A31</f>
        <v>217500</v>
      </c>
      <c r="F31" s="58">
        <f t="shared" si="2"/>
        <v>143750</v>
      </c>
    </row>
    <row r="32">
      <c r="A32" s="56">
        <v>15000.0</v>
      </c>
      <c r="B32" s="59">
        <f>Calculation!E11</f>
        <v>23000</v>
      </c>
      <c r="C32" s="57">
        <f>Calculation!$B$11*A32</f>
        <v>52500</v>
      </c>
      <c r="D32" s="57">
        <f t="shared" si="1"/>
        <v>75500</v>
      </c>
      <c r="E32" s="58">
        <f>Calculation!$C$11*A32</f>
        <v>225000</v>
      </c>
      <c r="F32" s="58">
        <f t="shared" si="2"/>
        <v>149500</v>
      </c>
    </row>
    <row r="33">
      <c r="A33" s="56">
        <v>15500.0</v>
      </c>
      <c r="B33" s="59">
        <f>Calculation!E11</f>
        <v>23000</v>
      </c>
      <c r="C33" s="57">
        <f>Calculation!$B$11*A33</f>
        <v>54250</v>
      </c>
      <c r="D33" s="57">
        <f t="shared" si="1"/>
        <v>77250</v>
      </c>
      <c r="E33" s="58">
        <f>Calculation!$C$11*A33</f>
        <v>232500</v>
      </c>
      <c r="F33" s="58">
        <f t="shared" si="2"/>
        <v>155250</v>
      </c>
    </row>
    <row r="34">
      <c r="A34" s="56">
        <v>16000.0</v>
      </c>
      <c r="B34" s="59">
        <f>Calculation!E11</f>
        <v>23000</v>
      </c>
      <c r="C34" s="57">
        <f>Calculation!$B$11*A34</f>
        <v>56000</v>
      </c>
      <c r="D34" s="57">
        <f t="shared" si="1"/>
        <v>79000</v>
      </c>
      <c r="E34" s="58">
        <f>Calculation!$C$11*A34</f>
        <v>240000</v>
      </c>
      <c r="F34" s="58">
        <f t="shared" si="2"/>
        <v>161000</v>
      </c>
    </row>
    <row r="35">
      <c r="A35" s="56">
        <v>16500.0</v>
      </c>
      <c r="B35" s="59">
        <f>Calculation!E11</f>
        <v>23000</v>
      </c>
      <c r="C35" s="57">
        <f>Calculation!$B$11*A35</f>
        <v>57750</v>
      </c>
      <c r="D35" s="57">
        <f t="shared" si="1"/>
        <v>80750</v>
      </c>
      <c r="E35" s="58">
        <f>Calculation!$C$11*A35</f>
        <v>247500</v>
      </c>
      <c r="F35" s="58">
        <f t="shared" si="2"/>
        <v>166750</v>
      </c>
    </row>
    <row r="36">
      <c r="A36" s="56">
        <v>17000.0</v>
      </c>
      <c r="B36" s="59">
        <f>Calculation!E11</f>
        <v>23000</v>
      </c>
      <c r="C36" s="57">
        <f>Calculation!$B$11*A36</f>
        <v>59500</v>
      </c>
      <c r="D36" s="57">
        <f t="shared" si="1"/>
        <v>82500</v>
      </c>
      <c r="E36" s="58">
        <f>Calculation!$C$11*A36</f>
        <v>255000</v>
      </c>
      <c r="F36" s="58">
        <f t="shared" si="2"/>
        <v>172500</v>
      </c>
    </row>
    <row r="37">
      <c r="A37" s="56">
        <v>17500.0</v>
      </c>
      <c r="B37" s="59">
        <f>Calculation!E11</f>
        <v>23000</v>
      </c>
      <c r="C37" s="57">
        <f>Calculation!$B$11*A37</f>
        <v>61250</v>
      </c>
      <c r="D37" s="57">
        <f t="shared" si="1"/>
        <v>84250</v>
      </c>
      <c r="E37" s="58">
        <f>Calculation!$C$11*A37</f>
        <v>262500</v>
      </c>
      <c r="F37" s="58">
        <f t="shared" si="2"/>
        <v>178250</v>
      </c>
    </row>
    <row r="38">
      <c r="A38" s="56">
        <v>18000.0</v>
      </c>
      <c r="B38" s="59">
        <f>Calculation!E11</f>
        <v>23000</v>
      </c>
      <c r="C38" s="57">
        <f>Calculation!$B$11*A38</f>
        <v>63000</v>
      </c>
      <c r="D38" s="57">
        <f t="shared" si="1"/>
        <v>86000</v>
      </c>
      <c r="E38" s="58">
        <f>Calculation!$C$11*A38</f>
        <v>270000</v>
      </c>
      <c r="F38" s="58">
        <f t="shared" si="2"/>
        <v>184000</v>
      </c>
    </row>
    <row r="39">
      <c r="A39" s="56">
        <v>18500.0</v>
      </c>
      <c r="B39" s="59">
        <f>Calculation!E11</f>
        <v>23000</v>
      </c>
      <c r="C39" s="57">
        <f>Calculation!$B$11*A39</f>
        <v>64750</v>
      </c>
      <c r="D39" s="57">
        <f t="shared" si="1"/>
        <v>87750</v>
      </c>
      <c r="E39" s="58">
        <f>Calculation!$C$11*A39</f>
        <v>277500</v>
      </c>
      <c r="F39" s="58">
        <f t="shared" si="2"/>
        <v>189750</v>
      </c>
    </row>
    <row r="40">
      <c r="A40" s="56">
        <v>19000.0</v>
      </c>
      <c r="B40" s="57">
        <f>Calculation!E11</f>
        <v>23000</v>
      </c>
      <c r="C40" s="57">
        <f>Calculation!$B$11*A40</f>
        <v>66500</v>
      </c>
      <c r="D40" s="57">
        <f t="shared" si="1"/>
        <v>89500</v>
      </c>
      <c r="E40" s="58">
        <f>Calculation!$C$11*A40</f>
        <v>285000</v>
      </c>
      <c r="F40" s="58">
        <f t="shared" si="2"/>
        <v>195500</v>
      </c>
    </row>
    <row r="41">
      <c r="A41" s="56">
        <v>19500.0</v>
      </c>
      <c r="B41" s="59">
        <f>Calculation!E11</f>
        <v>23000</v>
      </c>
      <c r="C41" s="57">
        <f>Calculation!$B$11*A41</f>
        <v>68250</v>
      </c>
      <c r="D41" s="57">
        <f t="shared" si="1"/>
        <v>91250</v>
      </c>
      <c r="E41" s="58">
        <f>Calculation!$C$11*A41</f>
        <v>292500</v>
      </c>
      <c r="F41" s="58">
        <f t="shared" si="2"/>
        <v>201250</v>
      </c>
    </row>
    <row r="42">
      <c r="A42" s="56">
        <v>20000.0</v>
      </c>
      <c r="B42" s="59">
        <f>Calculation!E11</f>
        <v>23000</v>
      </c>
      <c r="C42" s="57">
        <f>Calculation!$B$11*A42</f>
        <v>70000</v>
      </c>
      <c r="D42" s="57">
        <f t="shared" si="1"/>
        <v>93000</v>
      </c>
      <c r="E42" s="58">
        <f>Calculation!$C$11*A42</f>
        <v>300000</v>
      </c>
      <c r="F42" s="58">
        <f t="shared" si="2"/>
        <v>207000</v>
      </c>
    </row>
  </sheetData>
  <drawing r:id="rId1"/>
</worksheet>
</file>