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nledning" sheetId="1" r:id="rId3"/>
    <sheet state="visible" name="Oppvekst og utdanning" sheetId="2" r:id="rId4"/>
    <sheet state="visible" name="Helse og velferd" sheetId="3" r:id="rId5"/>
    <sheet state="visible" name="Kultur og idrett" sheetId="4" r:id="rId6"/>
    <sheet state="visible" name="Byutvikling" sheetId="5" r:id="rId7"/>
    <sheet state="visible" name="Næring, samferdsel, klima og mi" sheetId="6" r:id="rId8"/>
    <sheet state="visible" name="Kommunedirektøren og strategisk" sheetId="7" r:id="rId9"/>
  </sheets>
  <definedNames/>
  <calcPr/>
</workbook>
</file>

<file path=xl/sharedStrings.xml><?xml version="1.0" encoding="utf-8"?>
<sst xmlns="http://schemas.openxmlformats.org/spreadsheetml/2006/main" count="339" uniqueCount="310">
  <si>
    <t>4. Kjøp fra andre, overføringer og tilskudd</t>
  </si>
  <si>
    <t>4.1 Innledning</t>
  </si>
  <si>
    <t>Dette kapitlet inneholder en spesifisering over politisk vedtatte bevilgninger som i 2023 benyttes til:</t>
  </si>
  <si>
    <t>Kjøp fra andre, for eksempel driftstilskudd til private barnehager (art 370)</t>
  </si>
  <si>
    <t>Kjøp fra foretak som fører særregnskap (art 380)</t>
  </si>
  <si>
    <t>Overføringer til andre, for eksempel tilskudd til lag og organisasjoner (art 470)</t>
  </si>
  <si>
    <t>Overføring til interkommunale selskap der kommunen selv er deltaker (art 475)</t>
  </si>
  <si>
    <t>Overføringer til foretak (art 480)</t>
  </si>
  <si>
    <t>Alle beløp i tabellene er i hele tusen kroner.</t>
  </si>
  <si>
    <t>4.2 Oppvekst og utdanning</t>
  </si>
  <si>
    <t>Tabell 4-1 Skole (art 370)</t>
  </si>
  <si>
    <t>Beløp 2022</t>
  </si>
  <si>
    <t>Budsjettert beløp 2023</t>
  </si>
  <si>
    <t>Private skoler, kjøp av tjenester</t>
  </si>
  <si>
    <t>Sum art 370</t>
  </si>
  <si>
    <t>Tabell 4-2 Skole (art 470)</t>
  </si>
  <si>
    <t>Museene i Trøndelag</t>
  </si>
  <si>
    <t>Ungt entrepenørskap</t>
  </si>
  <si>
    <t>Vitensenteret</t>
  </si>
  <si>
    <t>MOT skole</t>
  </si>
  <si>
    <t>Voll 4H-gård</t>
  </si>
  <si>
    <t>Sum art 470</t>
  </si>
  <si>
    <t>Tabell 4-3 Barnehage (art 370)</t>
  </si>
  <si>
    <t>Kommunalt tilskudd til private barnehager, inkludert moderasjon</t>
  </si>
  <si>
    <t>* Overslagsbevilgning</t>
  </si>
  <si>
    <t>Tilskudd til spesialpedagogiske tiltak i private barnehager</t>
  </si>
  <si>
    <t>25 000</t>
  </si>
  <si>
    <t>**  Overslagsbevilgning fram til innføring av ny budsjettmodell i løpet av 2023</t>
  </si>
  <si>
    <t>Studentsamskipnaden i Trondheim - studentspesifikke tiltak</t>
  </si>
  <si>
    <t>Tilsyn elever videregående skole</t>
  </si>
  <si>
    <t>*** Overslagsbevilgning</t>
  </si>
  <si>
    <t>Tabell 4-4 Barne- og familietjenester (art 370)</t>
  </si>
  <si>
    <t>Kirkens Bymisjon</t>
  </si>
  <si>
    <t>Inn på tunet</t>
  </si>
  <si>
    <t>Kontaktsenteret 22B, Salem</t>
  </si>
  <si>
    <t>Kjøp av avlastning fra private aktører (Helse og habilitering)</t>
  </si>
  <si>
    <t>Kjøp av avlastning fra private aktører (Barnevern)</t>
  </si>
  <si>
    <t>Kjøp av tjenester til brukerstyrt personlig assistanse</t>
  </si>
  <si>
    <t>Kjøp av tilsyn ved samvær</t>
  </si>
  <si>
    <t>Ettervern (knyttet til institusjon (Stendi))</t>
  </si>
  <si>
    <t>Barneverntiltak (privat fosterhjem/institusjon, MST)</t>
  </si>
  <si>
    <t>Tabell 4-5 Barne- og familietjenester (art 470)</t>
  </si>
  <si>
    <t>Barnas Stasjon, Blå Kors</t>
  </si>
  <si>
    <t>Fosterhjem</t>
  </si>
  <si>
    <t>Tiltak EM</t>
  </si>
  <si>
    <t>Barneverntiltak</t>
  </si>
  <si>
    <t>4.3 Helse og velferd</t>
  </si>
  <si>
    <t>Tabell 4-6 Helse- og velferdstjenester (art 370)</t>
  </si>
  <si>
    <t>Kjøp av botiltak og aktivitetstilbud, inkl. varig tilrettelagte arbeidsplasser</t>
  </si>
  <si>
    <t>Kjøp av helse- og velferdstjenester, eldre</t>
  </si>
  <si>
    <t>Kjøp av plasser ved Conrad Svendsen Senter</t>
  </si>
  <si>
    <t>Kjøp av helsetjenester</t>
  </si>
  <si>
    <t>Kjøp av tjenester til rus og psykisk helse</t>
  </si>
  <si>
    <t>Kjøp av tjenester Kvalifisering og velferd</t>
  </si>
  <si>
    <t>Tabell 4-7 Helse- og velferdstjenester (art 380)</t>
  </si>
  <si>
    <t>Stavne arbeid og kompetanse</t>
  </si>
  <si>
    <t>Klæbu Industrier</t>
  </si>
  <si>
    <t>Sum art 380</t>
  </si>
  <si>
    <t>Tabell 4-8 Helse- og velferdstjenester (art 470)</t>
  </si>
  <si>
    <t>Frivilligsentraler</t>
  </si>
  <si>
    <t xml:space="preserve">Sosiale møteplasser </t>
  </si>
  <si>
    <t>Løkkan Frivilligsentral</t>
  </si>
  <si>
    <t>Sjetne Frivilligsentral</t>
  </si>
  <si>
    <t>Ila Frivilligsentral</t>
  </si>
  <si>
    <t>Ranheim Frivilligsentral</t>
  </si>
  <si>
    <t>Byåsen Frivilligsentral</t>
  </si>
  <si>
    <t>Strinda Frivilligsentral</t>
  </si>
  <si>
    <t>Nardo/Tempe Frivilligsentral (Tordenskjold</t>
  </si>
  <si>
    <t>Kattem Frivilligsentral</t>
  </si>
  <si>
    <t>Saupstad Frivilligsentral</t>
  </si>
  <si>
    <t>Lade/Lademoen Frivilligsentral/sosiale møteplasser</t>
  </si>
  <si>
    <t>Tegnspråklig Frivilligsentral</t>
  </si>
  <si>
    <t>Tillerbyen  Frivilligsentral - Ny sentral 2019</t>
  </si>
  <si>
    <t>Jekken Frivilligsentral - Ny sentral 2019, PU-brukere</t>
  </si>
  <si>
    <t>Klæbu Frivilligsentral</t>
  </si>
  <si>
    <t>Festforestilling for frivillige</t>
  </si>
  <si>
    <t>Sum Frivilligsentraler</t>
  </si>
  <si>
    <t>Lag og organisasjoner</t>
  </si>
  <si>
    <t>Amathea</t>
  </si>
  <si>
    <t>Angstringen - Trondheim</t>
  </si>
  <si>
    <t>Blå Kors, Kompasset</t>
  </si>
  <si>
    <t>Brukerorganisasjoner rus</t>
  </si>
  <si>
    <t>Camp Kolstad</t>
  </si>
  <si>
    <t>Gateavisa Sorgenfri</t>
  </si>
  <si>
    <t>Internasjonal velferdsforening (tidl rådgivningsgruppen)</t>
  </si>
  <si>
    <t>Kirkens bymisjon, Batteriet</t>
  </si>
  <si>
    <t>Kirkens bymisjon, Gatejuristen/Legal Aid</t>
  </si>
  <si>
    <t>Kirkens bymisjon, Homestart</t>
  </si>
  <si>
    <t>Kirkens bymisjon, Kirkens SOS</t>
  </si>
  <si>
    <t>Kirkens Bymisjon, Vår Frue åpen kirke</t>
  </si>
  <si>
    <t>Kristent interkulturelt arbeid - KIA</t>
  </si>
  <si>
    <t>Matsentralen</t>
  </si>
  <si>
    <t>Mental helse Trondheim</t>
  </si>
  <si>
    <t>Norges handicap forbund</t>
  </si>
  <si>
    <t>Omsorgskafeen</t>
  </si>
  <si>
    <t>ROS - senter for spiseforstyrrelser</t>
  </si>
  <si>
    <t>Røde Kors flyktningeguide</t>
  </si>
  <si>
    <t>Røde kors, Fellesverket</t>
  </si>
  <si>
    <t>Røde kors, Link</t>
  </si>
  <si>
    <t>Røde kors, Nettverk etter soning</t>
  </si>
  <si>
    <t>Selvhjelp for innvandrere SEIF</t>
  </si>
  <si>
    <t>NOK Trondheim (Senter mot incest)</t>
  </si>
  <si>
    <t>Sjiraffen</t>
  </si>
  <si>
    <t>Studentsamskipnaden, psykosoialt arbeid</t>
  </si>
  <si>
    <t>Tordenskjold senter, Sommer- EMU (Eldre møter unge)</t>
  </si>
  <si>
    <t>Trondheim Døveforening</t>
  </si>
  <si>
    <t>Trondheim Revmatikerforening</t>
  </si>
  <si>
    <t>Trondheim samtalesenter</t>
  </si>
  <si>
    <t>Veteranhus</t>
  </si>
  <si>
    <t>Vårres</t>
  </si>
  <si>
    <t>Østbyen, generasjonsmøter</t>
  </si>
  <si>
    <t>Folkehelsemidler</t>
  </si>
  <si>
    <t>Sum lag og organisasjoner</t>
  </si>
  <si>
    <t>Helse- og rusforebyggende tiltak etter søknad</t>
  </si>
  <si>
    <t>4.4 Kultur og idrett</t>
  </si>
  <si>
    <t>Tabell 4-9 Tilskudd kunst og kultur (art 470)</t>
  </si>
  <si>
    <t>Visuell kunst</t>
  </si>
  <si>
    <t>Art scene Trondheim 1)</t>
  </si>
  <si>
    <t xml:space="preserve">Heimdal Kunstforening </t>
  </si>
  <si>
    <t>Kunsthall Trondheim</t>
  </si>
  <si>
    <t>Lademoen kunstnerverksteder</t>
  </si>
  <si>
    <t>Trondheim elektroniske kunstsenter (inkl MetaMorf)</t>
  </si>
  <si>
    <t>Trondheim Kunstforening</t>
  </si>
  <si>
    <t>Trondheim Open 1)</t>
  </si>
  <si>
    <t>Trøndelag senter for samtidskunst</t>
  </si>
  <si>
    <t>Sum visuell kunst</t>
  </si>
  <si>
    <t>Film</t>
  </si>
  <si>
    <t>Cinemateket 1)</t>
  </si>
  <si>
    <t xml:space="preserve">Filminvest </t>
  </si>
  <si>
    <t>Midt-Norsk filmsenter</t>
  </si>
  <si>
    <t>Trondheim filmklubb inkl Barnefilmklubben</t>
  </si>
  <si>
    <t>Sum film</t>
  </si>
  <si>
    <t>Musikk</t>
  </si>
  <si>
    <t>AKKS 1)</t>
  </si>
  <si>
    <t>Alpaca ensemble</t>
  </si>
  <si>
    <t>Dokkhuset scene</t>
  </si>
  <si>
    <t>Midtnorsk Jazzsenter</t>
  </si>
  <si>
    <t>Musikkaktiviteter i Domkirken</t>
  </si>
  <si>
    <t>Ny musikk</t>
  </si>
  <si>
    <t>Orkester Nord - Trondheim Barokk</t>
  </si>
  <si>
    <t>Senter for tidligmusikk</t>
  </si>
  <si>
    <t xml:space="preserve">Tempo </t>
  </si>
  <si>
    <t>Trondheim Jazzorkester</t>
  </si>
  <si>
    <t>Trondheim Sinfonietta</t>
  </si>
  <si>
    <t>Trondheim Voices</t>
  </si>
  <si>
    <t>Trondheim vokalensemble</t>
  </si>
  <si>
    <t>Trondheimssolistene</t>
  </si>
  <si>
    <t>Trøndelag Big Band</t>
  </si>
  <si>
    <t>Voksenkorps i elitedivisjon</t>
  </si>
  <si>
    <t>Sum musikk</t>
  </si>
  <si>
    <t>Festivaler</t>
  </si>
  <si>
    <t>Barokkfest</t>
  </si>
  <si>
    <t>Fargespill, kammermusikkfestivalen</t>
  </si>
  <si>
    <t>ISFIT</t>
  </si>
  <si>
    <t>JubaJuba barnekulturfestival</t>
  </si>
  <si>
    <t>Jødisk kulturfestival 1)</t>
  </si>
  <si>
    <t>Kosmorama filmfestival</t>
  </si>
  <si>
    <t>Kulturnatt</t>
  </si>
  <si>
    <t>Mindre festivaler</t>
  </si>
  <si>
    <t>Minimalen</t>
  </si>
  <si>
    <t>Multipliè</t>
  </si>
  <si>
    <t>Nidaros bluesfestival</t>
  </si>
  <si>
    <t>Olavsfestdagene</t>
  </si>
  <si>
    <t>Pstereo</t>
  </si>
  <si>
    <t>Transform</t>
  </si>
  <si>
    <t>Trondheim calling 1)</t>
  </si>
  <si>
    <t>Trondheim jazzfestival</t>
  </si>
  <si>
    <t>Trondheim kammermusikkfestival</t>
  </si>
  <si>
    <t>Æ Å Trondheim litteraturfestival</t>
  </si>
  <si>
    <t>Sum festivaler</t>
  </si>
  <si>
    <t>Scenekunst</t>
  </si>
  <si>
    <t>Cirka Teater</t>
  </si>
  <si>
    <t xml:space="preserve">Dansit </t>
  </si>
  <si>
    <t>Rosendal teater</t>
  </si>
  <si>
    <t>Sum scenekunst</t>
  </si>
  <si>
    <t>Kulturarv, vitenskap/teknologi</t>
  </si>
  <si>
    <t>Jødisk museum</t>
  </si>
  <si>
    <t>Klæbu bygdemuseum</t>
  </si>
  <si>
    <t>Sporveismuseet</t>
  </si>
  <si>
    <t>Sum kulturarv, vitenskap/teknologi</t>
  </si>
  <si>
    <t>Kultur- og kunstnerisk virksomhet</t>
  </si>
  <si>
    <t>Bykunstnerstipend</t>
  </si>
  <si>
    <t>Etablererstipend for kunstnere</t>
  </si>
  <si>
    <t>Helårsarrangører musikk</t>
  </si>
  <si>
    <t>Kjøp av tid i Verkstedhallen</t>
  </si>
  <si>
    <t>Kulturpris</t>
  </si>
  <si>
    <t>Kulturstipender</t>
  </si>
  <si>
    <t>Kulturstipend Ramallah</t>
  </si>
  <si>
    <t>Litteraturhuset i Trondheim</t>
  </si>
  <si>
    <t>Norsk forfattersentrum Midt-Norge</t>
  </si>
  <si>
    <t>Tilskudd kunst- og kulturtiltak profesjonelle</t>
  </si>
  <si>
    <t>Tilskudd til atelierfellesskap for profesjonelle kunstnere</t>
  </si>
  <si>
    <t>Sum kultur og kunstnerisk virksomhet</t>
  </si>
  <si>
    <t>Kulturnæring</t>
  </si>
  <si>
    <t>Song:Expo 1)</t>
  </si>
  <si>
    <t>Kulturnæring - utviklingsmidler</t>
  </si>
  <si>
    <t>Sum kulturnæring</t>
  </si>
  <si>
    <t>Fritidskulturlivet</t>
  </si>
  <si>
    <t>Frivillighetsmidler kultur</t>
  </si>
  <si>
    <t>Feministhuset</t>
  </si>
  <si>
    <t>Norsk musikkorpsforbund Trøndelag, arrangementstilskudd</t>
  </si>
  <si>
    <t>Reisestøtte til semiprofesjonelle sang- og musikkensembler</t>
  </si>
  <si>
    <t>Samefolkets dag</t>
  </si>
  <si>
    <t>Sjiraffen kultursenter</t>
  </si>
  <si>
    <t>Strakstiltak fritidskulturlivet</t>
  </si>
  <si>
    <t>Tilskudd til aktiviteter for barn og unge</t>
  </si>
  <si>
    <t>Tilskudd til drift av aktiviteter og åpne møteplasser for ungdom</t>
  </si>
  <si>
    <t>Tilskudd til fritidskulturlivet</t>
  </si>
  <si>
    <t>Tilskudd til inkludering av barn og unge i kulturaktivitet</t>
  </si>
  <si>
    <t>Tilskudd til partipolitiske ungdomsorganisasjoner</t>
  </si>
  <si>
    <t>Tilskudd til skolekorps og -kor</t>
  </si>
  <si>
    <t>Trondheim kulturnettverk</t>
  </si>
  <si>
    <t>UKM – Norge</t>
  </si>
  <si>
    <t>Tilskudd til utstyr, skolekorps</t>
  </si>
  <si>
    <t>Sum fritidskulturlivet</t>
  </si>
  <si>
    <t>Andre</t>
  </si>
  <si>
    <t>Inkludering av funksjonshemmede i lag og organisasjoner</t>
  </si>
  <si>
    <t>Tilskudd til julemarkedet</t>
  </si>
  <si>
    <t>Sum andre</t>
  </si>
  <si>
    <t>Regionale landsdelsinstitusjoner</t>
  </si>
  <si>
    <t>Museene i Sør-Trøndelag</t>
  </si>
  <si>
    <t>Trondheim symfoniorkester og opera</t>
  </si>
  <si>
    <t>Trøndelag teater</t>
  </si>
  <si>
    <t>Sum regionale landsdelsinstitusjoner</t>
  </si>
  <si>
    <t>Sum kunst og kultur</t>
  </si>
  <si>
    <r>
      <rPr>
        <rFont val="Calibri, Arial"/>
      </rPr>
      <t xml:space="preserve">1) Disse tilskuddsmottakerne er tilgodesett med en økning i tilskudd ut over pris- og lønnsjustering/deflator. Til sammen er 200 000 kroner fordelt på disse, finansiert innenfor rammen til kunst og kultur (jamfør f-sak </t>
    </r>
    <r>
      <rPr>
        <rFont val="Calibri, Arial"/>
        <color rgb="FF1155CC"/>
        <u/>
      </rPr>
      <t>87/22</t>
    </r>
    <r>
      <rPr>
        <rFont val="Calibri, Arial"/>
      </rPr>
      <t>).</t>
    </r>
  </si>
  <si>
    <t>Tabell 4-10 Tilskudd tros- og livssynssamfunn og pilegrimsarbeid (art 470)</t>
  </si>
  <si>
    <t>Tilskudd til Kirkelig fellesråd</t>
  </si>
  <si>
    <t>Drift kirker og administrasjon</t>
  </si>
  <si>
    <t>Drift av gravplasser og krematorium</t>
  </si>
  <si>
    <t>Sum tilskudd til Kirkelig fellesråd</t>
  </si>
  <si>
    <t>Annet</t>
  </si>
  <si>
    <t>Human-Etisk forbund</t>
  </si>
  <si>
    <t>Kirkelig Dialogsenter Trondheim</t>
  </si>
  <si>
    <t xml:space="preserve">Nidaros pilegrimsgård </t>
  </si>
  <si>
    <t>Sum Annet</t>
  </si>
  <si>
    <t>Sum tros-og livssynssamfunn og pilegrimsarbeid</t>
  </si>
  <si>
    <t>Tabell 4-11 Tilskudd idrett og friluftsliv (art 370)</t>
  </si>
  <si>
    <t>Samarbeid med idrettslagene – tilsyn haller</t>
  </si>
  <si>
    <t>Parkeringsordningen marka, andel til idrettslag</t>
  </si>
  <si>
    <t>Tabell 4-12 Tilskudd idrett og friluftsliv (art 470)</t>
  </si>
  <si>
    <t>Tilskudd til aktiviteter barn og unge</t>
  </si>
  <si>
    <t>Tilskudd til arrangement</t>
  </si>
  <si>
    <t>Tilskudd til frivillige lag for tiltak i friområder</t>
  </si>
  <si>
    <t>Tilskudd til drift av private idrettsanlegg</t>
  </si>
  <si>
    <t>Tilskudd til rehabilitering og bygging av mindre idrettsanlegg</t>
  </si>
  <si>
    <t>Tilskudd/leie Heimdalshallen</t>
  </si>
  <si>
    <t>Tilskudd/leie Utleirahallen</t>
  </si>
  <si>
    <t>Tilskudd/leie Flatåshallen</t>
  </si>
  <si>
    <t>Tilskudd/leie Sjetnehallen</t>
  </si>
  <si>
    <t>Tilskudd/leie Flatås fotballhall</t>
  </si>
  <si>
    <t>Tilskudd til kunstgress uten granulatinnfyll</t>
  </si>
  <si>
    <t>Tilskudd til offentlig bruk av kunstgressbaner</t>
  </si>
  <si>
    <t>Tilksudd til utstyr i private idrettsanlegg</t>
  </si>
  <si>
    <t>Tilskudd til Trondhjems skiklubb</t>
  </si>
  <si>
    <t>Tilskudd til løypekjøring idrettslag **)</t>
  </si>
  <si>
    <t>Tilskudd til Toppidrettsveka</t>
  </si>
  <si>
    <t>Tilskudd til World Cup og tilliggende ungdomskonkurranser *)</t>
  </si>
  <si>
    <t>Tilskudd til drift av Idrettsrådet i Trondheim</t>
  </si>
  <si>
    <t>Tilskudd til Idrettsrådet i Trondheim: Inkluderingsmidler idrett</t>
  </si>
  <si>
    <t>Tilskudd til Trondheimsregionens friluftsråd</t>
  </si>
  <si>
    <t>Tilskudd til Trondheim sjøbadeforening</t>
  </si>
  <si>
    <t>Tilkudd til idrettslag, kommunal egenandel spillemidler</t>
  </si>
  <si>
    <t>Sum idrett og friluftsliv</t>
  </si>
  <si>
    <t>*) I 2022 ble det ikke gitt tilskudd til Granåsen Aktivum og Youth cup i Granåsen som følge av utbyggingen av anlegget.</t>
  </si>
  <si>
    <t>**) Økningen fra 2022 til 2023 skyldes at flere avtaler inngås.</t>
  </si>
  <si>
    <t>4.5 Byutvikling</t>
  </si>
  <si>
    <t>Tabell 4-13 Byutvikling (art 370)</t>
  </si>
  <si>
    <t>Budsjettert beløp 2022</t>
  </si>
  <si>
    <t>Avtale med Trondheim renholdsverk AS</t>
  </si>
  <si>
    <t>Interkommunalt utvalg for akuttforurensing</t>
  </si>
  <si>
    <t xml:space="preserve">Drift av 110-sentralen </t>
  </si>
  <si>
    <t>Avtale med City Management AS</t>
  </si>
  <si>
    <t>Diverse Vasslag</t>
  </si>
  <si>
    <t>Diverse borettslag (vinterdrift)</t>
  </si>
  <si>
    <t>Klæbu industrier</t>
  </si>
  <si>
    <t>Tabell 4-14 Byutvikling (art 380)</t>
  </si>
  <si>
    <t>Trøndelag brann og redningstjeneste: Branntjenester</t>
  </si>
  <si>
    <t>Trøndelag brann og redningstjeneste: Feietjenester</t>
  </si>
  <si>
    <t xml:space="preserve">Erstatninger byggesaksbehandling </t>
  </si>
  <si>
    <t>Trøndelag brann og redningstjeneste: Byggesaksbehandling knyttet til feiing</t>
  </si>
  <si>
    <t>Sum art 375</t>
  </si>
  <si>
    <t>Tabell 4-15 Byutvikling (art 470/480)</t>
  </si>
  <si>
    <t>Tilskudd bevaring av bryggerekken</t>
  </si>
  <si>
    <t>Tilskudd Skistua (betjening lån)</t>
  </si>
  <si>
    <t>Erstatningssaker vann og avløp</t>
  </si>
  <si>
    <t>Sum art 470/480</t>
  </si>
  <si>
    <t>4.6 Næring, samferdsel, klima og miljø</t>
  </si>
  <si>
    <t>Tabell 4-16 Miljø (art 370)</t>
  </si>
  <si>
    <t>Avtale med Trondheim og omegn fiskeadministrasjon</t>
  </si>
  <si>
    <t xml:space="preserve">Veterinærvakt </t>
  </si>
  <si>
    <t>Norsk landbruksrådgivning</t>
  </si>
  <si>
    <t>Tabell 4-17 Tilskudd miljø og samferdsel (art 470/480)</t>
  </si>
  <si>
    <t>Tilskudd kollektivtrafikk</t>
  </si>
  <si>
    <t>Tilskudd Urban matdyrking</t>
  </si>
  <si>
    <t>Støtte til etablering av ladestasjoner drosje/ andre kjøretøy</t>
  </si>
  <si>
    <t>Naturrestaurering</t>
  </si>
  <si>
    <t>Tilskudd piggdekkrefusjon</t>
  </si>
  <si>
    <t>Tilskudd sykkelparkering sameier/ borettslag</t>
  </si>
  <si>
    <t>Tabell 4-18 Tilskudd Næring (art 470)</t>
  </si>
  <si>
    <t>StudyTrondheim</t>
  </si>
  <si>
    <t>Visit Trondheim</t>
  </si>
  <si>
    <t>Trondheim Tech Port</t>
  </si>
  <si>
    <t>European Region Gastronomy</t>
  </si>
  <si>
    <t xml:space="preserve">Trøndersk Matfestival </t>
  </si>
  <si>
    <t>Proneo Etablereropplæring</t>
  </si>
  <si>
    <t>Økosystemet for nyskaping</t>
  </si>
  <si>
    <t xml:space="preserve">Luftfartsforum </t>
  </si>
  <si>
    <t>4.7 Kommunedirektøren og strategisk ledelse</t>
  </si>
  <si>
    <t xml:space="preserve">Trondheimsregionen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</si>
</sst>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#,##0.0000"/>
    <numFmt numFmtId="166" formatCode="#,##0.00\ [$kr-414]"/>
  </numFmts>
  <fonts count="26">
    <font>
      <sz val="10.0"/>
      <color rgb="FF000000"/>
      <name val="Arial"/>
    </font>
    <font/>
    <font>
      <sz val="24.0"/>
      <name val="Calibri"/>
    </font>
    <font>
      <sz val="24.0"/>
      <color rgb="FF000000"/>
      <name val="Calibri"/>
    </font>
    <font>
      <sz val="12.0"/>
      <name val="Calibri"/>
    </font>
    <font>
      <sz val="18.0"/>
      <name val="Calibri"/>
    </font>
    <font>
      <sz val="12.0"/>
      <color rgb="FF000000"/>
      <name val="Calibri"/>
    </font>
    <font>
      <sz val="12.0"/>
      <color rgb="FF222222"/>
      <name val="Calibri"/>
    </font>
    <font>
      <sz val="18.0"/>
      <color rgb="FF000000"/>
      <name val="Calibri"/>
    </font>
    <font>
      <b/>
      <color rgb="FFFF0000"/>
    </font>
    <font>
      <b/>
      <sz val="11.0"/>
      <name val="Calibri"/>
    </font>
    <font>
      <name val="Arial"/>
    </font>
    <font>
      <sz val="11.0"/>
      <name val="Calibri"/>
    </font>
    <font>
      <sz val="11.0"/>
      <color rgb="FF000000"/>
      <name val="Docs-Calibri"/>
    </font>
    <font>
      <sz val="11.0"/>
      <color rgb="FF000000"/>
      <name val="Calibri"/>
    </font>
    <font>
      <sz val="11.0"/>
      <color rgb="FF0C343D"/>
      <name val="Calibri"/>
    </font>
    <font>
      <sz val="11.0"/>
      <color rgb="FF222222"/>
      <name val="Calibri"/>
    </font>
    <font>
      <color rgb="FF000000"/>
      <name val="Roboto"/>
    </font>
    <font>
      <name val="Calibri"/>
    </font>
    <font>
      <u/>
      <color rgb="FF0000FF"/>
      <name val="Calibri"/>
    </font>
    <font>
      <b/>
      <sz val="11.0"/>
      <color rgb="FF000000"/>
      <name val="Calibri"/>
    </font>
    <font>
      <i/>
      <color rgb="FF222222"/>
      <name val="Calibri"/>
    </font>
    <font>
      <i/>
      <sz val="10.0"/>
      <name val="Calibri"/>
    </font>
    <font>
      <b/>
    </font>
    <font>
      <i/>
    </font>
    <font>
      <i/>
      <sz val="9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7">
    <border/>
    <border>
      <left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 style="thin">
        <color rgb="FF000000"/>
      </right>
      <top/>
    </border>
    <border>
      <right/>
      <top/>
      <bottom/>
    </border>
    <border>
      <left/>
      <top/>
      <bottom/>
    </border>
    <border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Alignment="1" applyFont="1">
      <alignment horizontal="left" readingOrder="0" shrinkToFit="0" vertical="bottom" wrapText="0"/>
    </xf>
    <xf borderId="0" fillId="2" fontId="4" numFmtId="0" xfId="0" applyFont="1"/>
    <xf borderId="1" fillId="2" fontId="3" numFmtId="0" xfId="0" applyAlignment="1" applyBorder="1" applyFont="1">
      <alignment horizontal="left" readingOrder="0" shrinkToFit="0" vertical="bottom" wrapText="0"/>
    </xf>
    <xf borderId="0" fillId="0" fontId="5" numFmtId="0" xfId="0" applyAlignment="1" applyFont="1">
      <alignment readingOrder="0"/>
    </xf>
    <xf borderId="0" fillId="2" fontId="6" numFmtId="0" xfId="0" applyAlignment="1" applyFont="1">
      <alignment horizontal="left" readingOrder="0" shrinkToFit="0" vertical="bottom" wrapText="0"/>
    </xf>
    <xf borderId="2" fillId="2" fontId="6" numFmtId="0" xfId="0" applyAlignment="1" applyBorder="1" applyFont="1">
      <alignment horizontal="left" readingOrder="0" shrinkToFit="0" vertical="bottom" wrapText="0"/>
    </xf>
    <xf borderId="3" fillId="2" fontId="6" numFmtId="0" xfId="0" applyAlignment="1" applyBorder="1" applyFont="1">
      <alignment horizontal="left" shrinkToFit="0" vertical="bottom" wrapText="0"/>
    </xf>
    <xf borderId="4" fillId="2" fontId="6" numFmtId="0" xfId="0" applyAlignment="1" applyBorder="1" applyFont="1">
      <alignment horizontal="left" readingOrder="0" shrinkToFit="0" vertical="bottom" wrapText="0"/>
    </xf>
    <xf borderId="0" fillId="2" fontId="7" numFmtId="0" xfId="0" applyAlignment="1" applyFont="1">
      <alignment horizontal="center"/>
    </xf>
    <xf borderId="5" fillId="2" fontId="6" numFmtId="0" xfId="0" applyAlignment="1" applyBorder="1" applyFont="1">
      <alignment vertical="bottom"/>
    </xf>
    <xf borderId="5" fillId="2" fontId="6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right"/>
    </xf>
    <xf borderId="6" fillId="2" fontId="8" numFmtId="0" xfId="0" applyAlignment="1" applyBorder="1" applyFont="1">
      <alignment horizontal="left" readingOrder="0" shrinkToFit="0" vertical="bottom" wrapText="0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right"/>
    </xf>
    <xf borderId="0" fillId="0" fontId="9" numFmtId="0" xfId="0" applyFont="1"/>
    <xf borderId="7" fillId="0" fontId="10" numFmtId="0" xfId="0" applyAlignment="1" applyBorder="1" applyFont="1">
      <alignment readingOrder="0" vertical="bottom"/>
    </xf>
    <xf borderId="7" fillId="0" fontId="1" numFmtId="0" xfId="0" applyBorder="1" applyFont="1"/>
    <xf borderId="8" fillId="0" fontId="11" numFmtId="164" xfId="0" applyAlignment="1" applyBorder="1" applyFont="1" applyNumberFormat="1">
      <alignment vertical="bottom"/>
    </xf>
    <xf borderId="8" fillId="0" fontId="10" numFmtId="164" xfId="0" applyAlignment="1" applyBorder="1" applyFont="1" applyNumberFormat="1">
      <alignment horizontal="right" readingOrder="0" shrinkToFit="0" vertical="bottom" wrapText="1"/>
    </xf>
    <xf borderId="0" fillId="0" fontId="10" numFmtId="164" xfId="0" applyAlignment="1" applyFont="1" applyNumberFormat="1">
      <alignment horizontal="right" readingOrder="0" shrinkToFit="0" vertical="bottom" wrapText="1"/>
    </xf>
    <xf borderId="9" fillId="0" fontId="1" numFmtId="0" xfId="0" applyBorder="1" applyFont="1"/>
    <xf borderId="10" fillId="0" fontId="1" numFmtId="0" xfId="0" applyBorder="1" applyFont="1"/>
    <xf borderId="9" fillId="0" fontId="12" numFmtId="0" xfId="0" applyAlignment="1" applyBorder="1" applyFont="1">
      <alignment vertical="bottom"/>
    </xf>
    <xf borderId="10" fillId="0" fontId="12" numFmtId="3" xfId="0" applyAlignment="1" applyBorder="1" applyFont="1" applyNumberFormat="1">
      <alignment horizontal="right" readingOrder="0" vertical="bottom"/>
    </xf>
    <xf borderId="11" fillId="0" fontId="12" numFmtId="3" xfId="0" applyAlignment="1" applyBorder="1" applyFont="1" applyNumberFormat="1">
      <alignment horizontal="right" vertical="bottom"/>
    </xf>
    <xf borderId="9" fillId="0" fontId="10" numFmtId="0" xfId="0" applyAlignment="1" applyBorder="1" applyFont="1">
      <alignment vertical="bottom"/>
    </xf>
    <xf borderId="9" fillId="0" fontId="10" numFmtId="3" xfId="0" applyAlignment="1" applyBorder="1" applyFont="1" applyNumberFormat="1">
      <alignment horizontal="right" vertical="bottom"/>
    </xf>
    <xf borderId="10" fillId="0" fontId="10" numFmtId="3" xfId="0" applyAlignment="1" applyBorder="1" applyFont="1" applyNumberFormat="1">
      <alignment horizontal="right" vertical="bottom"/>
    </xf>
    <xf borderId="8" fillId="0" fontId="10" numFmtId="164" xfId="0" applyAlignment="1" applyBorder="1" applyFont="1" applyNumberFormat="1">
      <alignment horizontal="right" shrinkToFit="0" vertical="bottom" wrapText="1"/>
    </xf>
    <xf borderId="0" fillId="0" fontId="10" numFmtId="164" xfId="0" applyAlignment="1" applyFont="1" applyNumberFormat="1">
      <alignment horizontal="right" shrinkToFit="0" vertical="bottom" wrapText="1"/>
    </xf>
    <xf borderId="8" fillId="0" fontId="12" numFmtId="0" xfId="0" applyAlignment="1" applyBorder="1" applyFont="1">
      <alignment readingOrder="0" vertical="bottom"/>
    </xf>
    <xf borderId="0" fillId="0" fontId="12" numFmtId="3" xfId="0" applyAlignment="1" applyFont="1" applyNumberFormat="1">
      <alignment horizontal="right" readingOrder="0" vertical="bottom"/>
    </xf>
    <xf borderId="12" fillId="0" fontId="12" numFmtId="3" xfId="0" applyAlignment="1" applyBorder="1" applyFont="1" applyNumberFormat="1">
      <alignment horizontal="right" vertical="bottom"/>
    </xf>
    <xf borderId="12" fillId="0" fontId="12" numFmtId="3" xfId="0" applyAlignment="1" applyBorder="1" applyFont="1" applyNumberFormat="1">
      <alignment horizontal="right" readingOrder="0" vertical="bottom"/>
    </xf>
    <xf borderId="8" fillId="0" fontId="12" numFmtId="0" xfId="0" applyAlignment="1" applyBorder="1" applyFont="1">
      <alignment vertical="bottom"/>
    </xf>
    <xf borderId="9" fillId="0" fontId="12" numFmtId="3" xfId="0" applyAlignment="1" applyBorder="1" applyFont="1" applyNumberFormat="1">
      <alignment horizontal="right" readingOrder="0" vertical="bottom"/>
    </xf>
    <xf borderId="10" fillId="0" fontId="12" numFmtId="3" xfId="0" applyAlignment="1" applyBorder="1" applyFont="1" applyNumberFormat="1">
      <alignment horizontal="right" vertical="bottom"/>
    </xf>
    <xf borderId="8" fillId="0" fontId="12" numFmtId="0" xfId="0" applyAlignment="1" applyBorder="1" applyFont="1">
      <alignment shrinkToFit="0" vertical="bottom" wrapText="1"/>
    </xf>
    <xf borderId="8" fillId="0" fontId="12" numFmtId="3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readingOrder="0"/>
    </xf>
    <xf borderId="0" fillId="0" fontId="12" numFmtId="0" xfId="0" applyAlignment="1" applyFont="1">
      <alignment vertical="bottom"/>
    </xf>
    <xf borderId="13" fillId="0" fontId="12" numFmtId="3" xfId="0" applyAlignment="1" applyBorder="1" applyFont="1" applyNumberFormat="1">
      <alignment horizontal="right" readingOrder="0" vertical="bottom"/>
    </xf>
    <xf borderId="8" fillId="2" fontId="12" numFmtId="0" xfId="0" applyAlignment="1" applyBorder="1" applyFont="1">
      <alignment vertical="bottom"/>
    </xf>
    <xf borderId="14" fillId="0" fontId="10" numFmtId="0" xfId="0" applyAlignment="1" applyBorder="1" applyFont="1">
      <alignment vertical="bottom"/>
    </xf>
    <xf borderId="8" fillId="2" fontId="13" numFmtId="0" xfId="0" applyAlignment="1" applyBorder="1" applyFont="1">
      <alignment horizontal="left" shrinkToFit="0" wrapText="0"/>
    </xf>
    <xf borderId="8" fillId="2" fontId="12" numFmtId="3" xfId="0" applyAlignment="1" applyBorder="1" applyFont="1" applyNumberFormat="1">
      <alignment horizontal="right" readingOrder="0" vertical="bottom"/>
    </xf>
    <xf borderId="0" fillId="2" fontId="12" numFmtId="3" xfId="0" applyAlignment="1" applyFont="1" applyNumberFormat="1">
      <alignment horizontal="right" readingOrder="0" vertical="bottom"/>
    </xf>
    <xf borderId="8" fillId="2" fontId="14" numFmtId="0" xfId="0" applyAlignment="1" applyBorder="1" applyFont="1">
      <alignment horizontal="left" readingOrder="0" shrinkToFit="0" wrapText="0"/>
    </xf>
    <xf borderId="8" fillId="2" fontId="15" numFmtId="3" xfId="0" applyAlignment="1" applyBorder="1" applyFont="1" applyNumberFormat="1">
      <alignment horizontal="right" readingOrder="0" vertical="bottom"/>
    </xf>
    <xf borderId="0" fillId="2" fontId="14" numFmtId="3" xfId="0" applyAlignment="1" applyFont="1" applyNumberFormat="1">
      <alignment horizontal="right" readingOrder="0" vertical="bottom"/>
    </xf>
    <xf borderId="8" fillId="2" fontId="16" numFmtId="3" xfId="0" applyAlignment="1" applyBorder="1" applyFont="1" applyNumberFormat="1">
      <alignment horizontal="right" readingOrder="0" vertical="bottom"/>
    </xf>
    <xf borderId="0" fillId="2" fontId="14" numFmtId="0" xfId="0" applyAlignment="1" applyFont="1">
      <alignment horizontal="left" readingOrder="0" shrinkToFit="0" wrapText="0"/>
    </xf>
    <xf borderId="15" fillId="0" fontId="12" numFmtId="3" xfId="0" applyAlignment="1" applyBorder="1" applyFont="1" applyNumberFormat="1">
      <alignment horizontal="right" readingOrder="0" vertical="bottom"/>
    </xf>
    <xf borderId="10" fillId="0" fontId="14" numFmtId="3" xfId="0" applyAlignment="1" applyBorder="1" applyFont="1" applyNumberFormat="1">
      <alignment horizontal="right" readingOrder="0" vertical="bottom"/>
    </xf>
    <xf borderId="14" fillId="0" fontId="10" numFmtId="0" xfId="0" applyAlignment="1" applyBorder="1" applyFont="1">
      <alignment readingOrder="0" vertical="bottom"/>
    </xf>
    <xf borderId="0" fillId="0" fontId="11" numFmtId="0" xfId="0" applyAlignment="1" applyFont="1">
      <alignment vertical="bottom"/>
    </xf>
    <xf borderId="0" fillId="0" fontId="11" numFmtId="0" xfId="0" applyAlignment="1" applyFont="1">
      <alignment horizontal="right" vertical="bottom"/>
    </xf>
    <xf borderId="8" fillId="2" fontId="12" numFmtId="0" xfId="0" applyAlignment="1" applyBorder="1" applyFont="1">
      <alignment readingOrder="0" vertical="bottom"/>
    </xf>
    <xf borderId="7" fillId="0" fontId="10" numFmtId="0" xfId="0" applyAlignment="1" applyBorder="1" applyFont="1">
      <alignment vertical="bottom"/>
    </xf>
    <xf borderId="16" fillId="0" fontId="12" numFmtId="3" xfId="0" applyAlignment="1" applyBorder="1" applyFont="1" applyNumberFormat="1">
      <alignment horizontal="right" readingOrder="0" vertical="bottom"/>
    </xf>
    <xf borderId="0" fillId="0" fontId="1" numFmtId="3" xfId="0" applyFont="1" applyNumberFormat="1"/>
    <xf borderId="0" fillId="0" fontId="1" numFmtId="10" xfId="0" applyFont="1" applyNumberFormat="1"/>
    <xf borderId="0" fillId="0" fontId="1" numFmtId="3" xfId="0" applyAlignment="1" applyFont="1" applyNumberFormat="1">
      <alignment readingOrder="0"/>
    </xf>
    <xf borderId="9" fillId="2" fontId="12" numFmtId="0" xfId="0" applyAlignment="1" applyBorder="1" applyFont="1">
      <alignment vertical="bottom"/>
    </xf>
    <xf borderId="11" fillId="0" fontId="12" numFmtId="3" xfId="0" applyAlignment="1" applyBorder="1" applyFont="1" applyNumberFormat="1">
      <alignment horizontal="right" readingOrder="0" vertical="bottom"/>
    </xf>
    <xf borderId="9" fillId="2" fontId="10" numFmtId="0" xfId="0" applyAlignment="1" applyBorder="1" applyFont="1">
      <alignment vertical="bottom"/>
    </xf>
    <xf borderId="0" fillId="2" fontId="11" numFmtId="0" xfId="0" applyAlignment="1" applyFont="1">
      <alignment vertical="bottom"/>
    </xf>
    <xf borderId="7" fillId="2" fontId="10" numFmtId="0" xfId="0" applyAlignment="1" applyBorder="1" applyFont="1">
      <alignment readingOrder="0" vertical="bottom"/>
    </xf>
    <xf borderId="8" fillId="2" fontId="11" numFmtId="164" xfId="0" applyAlignment="1" applyBorder="1" applyFont="1" applyNumberFormat="1">
      <alignment vertical="bottom"/>
    </xf>
    <xf borderId="0" fillId="0" fontId="1" numFmtId="4" xfId="0" applyFont="1" applyNumberFormat="1"/>
    <xf borderId="9" fillId="2" fontId="13" numFmtId="0" xfId="0" applyAlignment="1" applyBorder="1" applyFont="1">
      <alignment horizontal="left" readingOrder="0" shrinkToFit="0" wrapText="0"/>
    </xf>
    <xf borderId="17" fillId="0" fontId="12" numFmtId="3" xfId="0" applyAlignment="1" applyBorder="1" applyFont="1" applyNumberFormat="1">
      <alignment horizontal="right" readingOrder="0" vertical="bottom"/>
    </xf>
    <xf borderId="18" fillId="0" fontId="12" numFmtId="3" xfId="0" applyAlignment="1" applyBorder="1" applyFont="1" applyNumberFormat="1">
      <alignment horizontal="right" readingOrder="0" vertical="bottom"/>
    </xf>
    <xf borderId="0" fillId="0" fontId="1" numFmtId="165" xfId="0" applyFont="1" applyNumberFormat="1"/>
    <xf borderId="8" fillId="2" fontId="10" numFmtId="0" xfId="0" applyAlignment="1" applyBorder="1" applyFont="1">
      <alignment readingOrder="0" vertical="bottom"/>
    </xf>
    <xf borderId="8" fillId="0" fontId="11" numFmtId="3" xfId="0" applyAlignment="1" applyBorder="1" applyFont="1" applyNumberFormat="1">
      <alignment vertical="bottom"/>
    </xf>
    <xf borderId="12" fillId="0" fontId="11" numFmtId="3" xfId="0" applyAlignment="1" applyBorder="1" applyFont="1" applyNumberFormat="1">
      <alignment vertical="bottom"/>
    </xf>
    <xf borderId="9" fillId="2" fontId="12" numFmtId="0" xfId="0" applyAlignment="1" applyBorder="1" applyFont="1">
      <alignment readingOrder="0" vertical="bottom"/>
    </xf>
    <xf borderId="0" fillId="2" fontId="17" numFmtId="0" xfId="0" applyAlignment="1" applyFont="1">
      <alignment readingOrder="0"/>
    </xf>
    <xf borderId="8" fillId="2" fontId="10" numFmtId="0" xfId="0" applyAlignment="1" applyBorder="1" applyFont="1">
      <alignment vertical="bottom"/>
    </xf>
    <xf borderId="0" fillId="0" fontId="11" numFmtId="3" xfId="0" applyAlignment="1" applyFont="1" applyNumberFormat="1">
      <alignment vertical="bottom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2" numFmtId="3" xfId="0" applyAlignment="1" applyFont="1" applyNumberFormat="1">
      <alignment horizontal="right" vertical="bottom"/>
    </xf>
    <xf borderId="8" fillId="0" fontId="14" numFmtId="0" xfId="0" applyAlignment="1" applyBorder="1" applyFont="1">
      <alignment readingOrder="0" shrinkToFit="0" wrapText="1"/>
    </xf>
    <xf borderId="9" fillId="2" fontId="10" numFmtId="0" xfId="0" applyAlignment="1" applyBorder="1" applyFont="1">
      <alignment readingOrder="0" vertical="bottom"/>
    </xf>
    <xf borderId="9" fillId="0" fontId="10" numFmtId="3" xfId="0" applyAlignment="1" applyBorder="1" applyFont="1" applyNumberFormat="1">
      <alignment horizontal="right" readingOrder="0" vertical="bottom"/>
    </xf>
    <xf borderId="10" fillId="0" fontId="10" numFmtId="3" xfId="0" applyAlignment="1" applyBorder="1" applyFont="1" applyNumberFormat="1">
      <alignment horizontal="right" readingOrder="0" vertical="bottom"/>
    </xf>
    <xf borderId="0" fillId="2" fontId="1" numFmtId="0" xfId="0" applyAlignment="1" applyFont="1">
      <alignment readingOrder="0"/>
    </xf>
    <xf borderId="0" fillId="0" fontId="18" numFmtId="0" xfId="0" applyFont="1"/>
    <xf borderId="0" fillId="0" fontId="12" numFmtId="0" xfId="0" applyFont="1"/>
    <xf borderId="8" fillId="0" fontId="18" numFmtId="164" xfId="0" applyAlignment="1" applyBorder="1" applyFont="1" applyNumberFormat="1">
      <alignment vertical="bottom"/>
    </xf>
    <xf borderId="8" fillId="0" fontId="10" numFmtId="0" xfId="0" applyAlignment="1" applyBorder="1" applyFont="1">
      <alignment readingOrder="0" vertical="bottom"/>
    </xf>
    <xf borderId="8" fillId="0" fontId="12" numFmtId="164" xfId="0" applyAlignment="1" applyBorder="1" applyFont="1" applyNumberFormat="1">
      <alignment vertical="bottom"/>
    </xf>
    <xf borderId="0" fillId="0" fontId="12" numFmtId="164" xfId="0" applyAlignment="1" applyFont="1" applyNumberFormat="1">
      <alignment vertical="bottom"/>
    </xf>
    <xf borderId="8" fillId="0" fontId="12" numFmtId="3" xfId="0" applyAlignment="1" applyBorder="1" applyFont="1" applyNumberFormat="1">
      <alignment readingOrder="0" vertical="bottom"/>
    </xf>
    <xf borderId="0" fillId="0" fontId="12" numFmtId="3" xfId="0" applyAlignment="1" applyFont="1" applyNumberFormat="1">
      <alignment readingOrder="0" vertical="bottom"/>
    </xf>
    <xf borderId="8" fillId="0" fontId="14" numFmtId="0" xfId="0" applyAlignment="1" applyBorder="1" applyFont="1">
      <alignment readingOrder="0" shrinkToFit="0" vertical="bottom" wrapText="1"/>
    </xf>
    <xf borderId="8" fillId="0" fontId="14" numFmtId="0" xfId="0" applyAlignment="1" applyBorder="1" applyFont="1">
      <alignment shrinkToFit="0" vertical="bottom" wrapText="1"/>
    </xf>
    <xf borderId="9" fillId="0" fontId="14" numFmtId="0" xfId="0" applyAlignment="1" applyBorder="1" applyFont="1">
      <alignment shrinkToFit="0" vertical="bottom" wrapText="1"/>
    </xf>
    <xf borderId="9" fillId="0" fontId="10" numFmtId="0" xfId="0" applyAlignment="1" applyBorder="1" applyFont="1">
      <alignment readingOrder="0" vertical="bottom"/>
    </xf>
    <xf borderId="8" fillId="0" fontId="12" numFmtId="3" xfId="0" applyAlignment="1" applyBorder="1" applyFont="1" applyNumberFormat="1">
      <alignment vertical="bottom"/>
    </xf>
    <xf borderId="0" fillId="0" fontId="12" numFmtId="3" xfId="0" applyAlignment="1" applyFont="1" applyNumberFormat="1">
      <alignment vertical="bottom"/>
    </xf>
    <xf borderId="19" fillId="0" fontId="10" numFmtId="3" xfId="0" applyAlignment="1" applyBorder="1" applyFont="1" applyNumberFormat="1">
      <alignment vertical="bottom"/>
    </xf>
    <xf borderId="20" fillId="0" fontId="10" numFmtId="3" xfId="0" applyAlignment="1" applyBorder="1" applyFont="1" applyNumberFormat="1">
      <alignment vertical="bottom"/>
    </xf>
    <xf borderId="8" fillId="0" fontId="10" numFmtId="0" xfId="0" applyAlignment="1" applyBorder="1" applyFont="1">
      <alignment vertical="bottom"/>
    </xf>
    <xf borderId="0" fillId="0" fontId="18" numFmtId="10" xfId="0" applyFont="1" applyNumberFormat="1"/>
    <xf borderId="9" fillId="0" fontId="14" numFmtId="0" xfId="0" applyAlignment="1" applyBorder="1" applyFont="1">
      <alignment readingOrder="0" shrinkToFit="0" vertical="bottom" wrapText="1"/>
    </xf>
    <xf borderId="12" fillId="0" fontId="12" numFmtId="3" xfId="0" applyAlignment="1" applyBorder="1" applyFont="1" applyNumberFormat="1">
      <alignment vertical="bottom"/>
    </xf>
    <xf borderId="0" fillId="0" fontId="18" numFmtId="3" xfId="0" applyAlignment="1" applyFont="1" applyNumberFormat="1">
      <alignment readingOrder="0"/>
    </xf>
    <xf borderId="8" fillId="0" fontId="14" numFmtId="166" xfId="0" applyAlignment="1" applyBorder="1" applyFont="1" applyNumberFormat="1">
      <alignment readingOrder="0" shrinkToFit="0" vertical="bottom" wrapText="1"/>
    </xf>
    <xf borderId="9" fillId="0" fontId="12" numFmtId="3" xfId="0" applyAlignment="1" applyBorder="1" applyFont="1" applyNumberFormat="1">
      <alignment horizontal="right" vertical="bottom"/>
    </xf>
    <xf borderId="8" fillId="0" fontId="12" numFmtId="3" xfId="0" applyAlignment="1" applyBorder="1" applyFont="1" applyNumberFormat="1">
      <alignment horizontal="right" readingOrder="0"/>
    </xf>
    <xf borderId="0" fillId="0" fontId="12" numFmtId="3" xfId="0" applyAlignment="1" applyFont="1" applyNumberFormat="1">
      <alignment horizontal="right" readingOrder="0"/>
    </xf>
    <xf borderId="8" fillId="0" fontId="14" numFmtId="0" xfId="0" applyAlignment="1" applyBorder="1" applyFont="1">
      <alignment shrinkToFit="0" wrapText="1"/>
    </xf>
    <xf borderId="8" fillId="0" fontId="12" numFmtId="3" xfId="0" applyAlignment="1" applyBorder="1" applyFont="1" applyNumberFormat="1">
      <alignment readingOrder="0"/>
    </xf>
    <xf borderId="0" fillId="0" fontId="12" numFmtId="3" xfId="0" applyAlignment="1" applyFont="1" applyNumberFormat="1">
      <alignment readingOrder="0"/>
    </xf>
    <xf borderId="14" fillId="0" fontId="10" numFmtId="3" xfId="0" applyAlignment="1" applyBorder="1" applyFont="1" applyNumberFormat="1">
      <alignment horizontal="right" vertical="bottom"/>
    </xf>
    <xf borderId="19" fillId="0" fontId="10" numFmtId="3" xfId="0" applyAlignment="1" applyBorder="1" applyFont="1" applyNumberFormat="1">
      <alignment horizontal="right" vertical="bottom"/>
    </xf>
    <xf borderId="9" fillId="0" fontId="12" numFmtId="0" xfId="0" applyAlignment="1" applyBorder="1" applyFont="1">
      <alignment readingOrder="0" vertical="bottom"/>
    </xf>
    <xf borderId="12" fillId="0" fontId="12" numFmtId="3" xfId="0" applyAlignment="1" applyBorder="1" applyFont="1" applyNumberFormat="1">
      <alignment horizontal="right" readingOrder="0"/>
    </xf>
    <xf borderId="11" fillId="0" fontId="12" numFmtId="3" xfId="0" applyAlignment="1" applyBorder="1" applyFont="1" applyNumberFormat="1">
      <alignment horizontal="right" readingOrder="0"/>
    </xf>
    <xf borderId="9" fillId="0" fontId="10" numFmtId="0" xfId="0" applyAlignment="1" applyBorder="1" applyFont="1">
      <alignment shrinkToFit="0" vertical="bottom" wrapText="1"/>
    </xf>
    <xf borderId="9" fillId="0" fontId="10" numFmtId="3" xfId="0" applyAlignment="1" applyBorder="1" applyFont="1" applyNumberFormat="1">
      <alignment horizontal="right" shrinkToFit="0" vertical="bottom" wrapText="1"/>
    </xf>
    <xf borderId="10" fillId="0" fontId="10" numFmtId="3" xfId="0" applyAlignment="1" applyBorder="1" applyFont="1" applyNumberFormat="1">
      <alignment horizontal="right" shrinkToFit="0" vertical="bottom" wrapText="1"/>
    </xf>
    <xf borderId="0" fillId="0" fontId="19" numFmtId="0" xfId="0" applyAlignment="1" applyFont="1">
      <alignment readingOrder="0" shrinkToFit="0" vertical="bottom" wrapText="1"/>
    </xf>
    <xf borderId="0" fillId="0" fontId="18" numFmtId="164" xfId="0" applyAlignment="1" applyFont="1" applyNumberFormat="1">
      <alignment readingOrder="0" shrinkToFit="0" vertical="bottom" wrapText="1"/>
    </xf>
    <xf borderId="0" fillId="0" fontId="17" numFmtId="0" xfId="0" applyAlignment="1" applyFont="1">
      <alignment readingOrder="0"/>
    </xf>
    <xf borderId="0" fillId="0" fontId="18" numFmtId="164" xfId="0" applyAlignment="1" applyFont="1" applyNumberFormat="1">
      <alignment shrinkToFit="0" vertical="bottom" wrapText="1"/>
    </xf>
    <xf borderId="0" fillId="2" fontId="20" numFmtId="3" xfId="0" applyAlignment="1" applyFont="1" applyNumberFormat="1">
      <alignment horizontal="left" readingOrder="0"/>
    </xf>
    <xf borderId="0" fillId="0" fontId="12" numFmtId="3" xfId="0" applyAlignment="1" applyFont="1" applyNumberFormat="1">
      <alignment shrinkToFit="0" vertical="bottom" wrapText="1"/>
    </xf>
    <xf borderId="21" fillId="0" fontId="10" numFmtId="0" xfId="0" applyAlignment="1" applyBorder="1" applyFont="1">
      <alignment vertical="bottom"/>
    </xf>
    <xf borderId="22" fillId="0" fontId="10" numFmtId="3" xfId="0" applyAlignment="1" applyBorder="1" applyFont="1" applyNumberFormat="1">
      <alignment horizontal="right" readingOrder="0" vertical="bottom"/>
    </xf>
    <xf borderId="21" fillId="0" fontId="10" numFmtId="3" xfId="0" applyAlignment="1" applyBorder="1" applyFont="1" applyNumberFormat="1">
      <alignment horizontal="right" readingOrder="0" vertical="bottom"/>
    </xf>
    <xf borderId="23" fillId="0" fontId="10" numFmtId="0" xfId="0" applyAlignment="1" applyBorder="1" applyFont="1">
      <alignment vertical="bottom"/>
    </xf>
    <xf borderId="24" fillId="0" fontId="12" numFmtId="3" xfId="0" applyAlignment="1" applyBorder="1" applyFont="1" applyNumberFormat="1">
      <alignment vertical="bottom"/>
    </xf>
    <xf borderId="23" fillId="0" fontId="12" numFmtId="3" xfId="0" applyAlignment="1" applyBorder="1" applyFont="1" applyNumberFormat="1">
      <alignment vertical="bottom"/>
    </xf>
    <xf borderId="12" fillId="2" fontId="12" numFmtId="3" xfId="0" applyAlignment="1" applyBorder="1" applyFont="1" applyNumberFormat="1">
      <alignment horizontal="right"/>
    </xf>
    <xf borderId="0" fillId="0" fontId="12" numFmtId="3" xfId="0" applyAlignment="1" applyFont="1" applyNumberFormat="1">
      <alignment horizontal="right"/>
    </xf>
    <xf borderId="25" fillId="0" fontId="20" numFmtId="0" xfId="0" applyAlignment="1" applyBorder="1" applyFont="1">
      <alignment readingOrder="0" shrinkToFit="0" vertical="bottom" wrapText="1"/>
    </xf>
    <xf borderId="25" fillId="0" fontId="10" numFmtId="3" xfId="0" applyAlignment="1" applyBorder="1" applyFont="1" applyNumberFormat="1">
      <alignment horizontal="right" readingOrder="0" vertical="bottom"/>
    </xf>
    <xf borderId="23" fillId="0" fontId="10" numFmtId="3" xfId="0" applyAlignment="1" applyBorder="1" applyFont="1" applyNumberFormat="1">
      <alignment horizontal="right" readingOrder="0" vertical="bottom"/>
    </xf>
    <xf borderId="0" fillId="0" fontId="18" numFmtId="3" xfId="0" applyAlignment="1" applyFont="1" applyNumberFormat="1">
      <alignment readingOrder="0" shrinkToFit="0" vertical="bottom" wrapText="1"/>
    </xf>
    <xf borderId="0" fillId="2" fontId="14" numFmtId="3" xfId="0" applyAlignment="1" applyFont="1" applyNumberFormat="1">
      <alignment readingOrder="0"/>
    </xf>
    <xf borderId="14" fillId="2" fontId="10" numFmtId="0" xfId="0" applyAlignment="1" applyBorder="1" applyFont="1">
      <alignment vertical="bottom"/>
    </xf>
    <xf borderId="0" fillId="0" fontId="18" numFmtId="3" xfId="0" applyAlignment="1" applyFont="1" applyNumberFormat="1">
      <alignment vertical="bottom"/>
    </xf>
    <xf borderId="7" fillId="2" fontId="10" numFmtId="3" xfId="0" applyAlignment="1" applyBorder="1" applyFont="1" applyNumberFormat="1">
      <alignment readingOrder="0" vertical="bottom"/>
    </xf>
    <xf borderId="25" fillId="0" fontId="12" numFmtId="3" xfId="0" applyAlignment="1" applyBorder="1" applyFont="1" applyNumberFormat="1">
      <alignment readingOrder="0" vertical="bottom"/>
    </xf>
    <xf borderId="25" fillId="0" fontId="12" numFmtId="3" xfId="0" applyAlignment="1" applyBorder="1" applyFont="1" applyNumberFormat="1">
      <alignment horizontal="right" readingOrder="0" vertical="bottom"/>
    </xf>
    <xf borderId="23" fillId="2" fontId="12" numFmtId="3" xfId="0" applyAlignment="1" applyBorder="1" applyFont="1" applyNumberFormat="1">
      <alignment horizontal="right" readingOrder="0" vertical="bottom"/>
    </xf>
    <xf borderId="0" fillId="0" fontId="18" numFmtId="0" xfId="0" applyAlignment="1" applyFont="1">
      <alignment readingOrder="0"/>
    </xf>
    <xf borderId="14" fillId="0" fontId="10" numFmtId="3" xfId="0" applyAlignment="1" applyBorder="1" applyFont="1" applyNumberFormat="1">
      <alignment vertical="bottom"/>
    </xf>
    <xf borderId="0" fillId="0" fontId="21" numFmtId="3" xfId="0" applyAlignment="1" applyFont="1" applyNumberFormat="1">
      <alignment readingOrder="0" vertical="bottom"/>
    </xf>
    <xf borderId="0" fillId="0" fontId="22" numFmtId="3" xfId="0" applyAlignment="1" applyFont="1" applyNumberFormat="1">
      <alignment readingOrder="0" vertical="bottom"/>
    </xf>
    <xf borderId="26" fillId="0" fontId="10" numFmtId="164" xfId="0" applyAlignment="1" applyBorder="1" applyFont="1" applyNumberFormat="1">
      <alignment horizontal="right" readingOrder="0" shrinkToFit="0" vertical="bottom" wrapText="1"/>
    </xf>
    <xf borderId="11" fillId="0" fontId="1" numFmtId="0" xfId="0" applyBorder="1" applyFont="1"/>
    <xf borderId="0" fillId="0" fontId="14" numFmtId="3" xfId="0" applyAlignment="1" applyFont="1" applyNumberFormat="1">
      <alignment horizontal="right" readingOrder="0" vertical="bottom"/>
    </xf>
    <xf borderId="12" fillId="0" fontId="14" numFmtId="3" xfId="0" applyAlignment="1" applyBorder="1" applyFont="1" applyNumberFormat="1">
      <alignment horizontal="right" readingOrder="0" vertical="bottom"/>
    </xf>
    <xf borderId="12" fillId="0" fontId="1" numFmtId="0" xfId="0" applyAlignment="1" applyBorder="1" applyFont="1">
      <alignment readingOrder="0"/>
    </xf>
    <xf borderId="9" fillId="2" fontId="14" numFmtId="0" xfId="0" applyAlignment="1" applyBorder="1" applyFont="1">
      <alignment readingOrder="0" vertical="bottom"/>
    </xf>
    <xf borderId="20" fillId="0" fontId="10" numFmtId="3" xfId="0" applyAlignment="1" applyBorder="1" applyFont="1" applyNumberFormat="1">
      <alignment horizontal="right" vertical="bottom"/>
    </xf>
    <xf borderId="0" fillId="0" fontId="18" numFmtId="0" xfId="0" applyAlignment="1" applyFont="1">
      <alignment readingOrder="0" vertical="bottom"/>
    </xf>
    <xf borderId="12" fillId="0" fontId="12" numFmtId="3" xfId="0" applyBorder="1" applyFont="1" applyNumberFormat="1"/>
    <xf borderId="8" fillId="2" fontId="12" numFmtId="0" xfId="0" applyAlignment="1" applyBorder="1" applyFont="1">
      <alignment readingOrder="0" shrinkToFit="0" vertical="bottom" wrapText="1"/>
    </xf>
    <xf borderId="12" fillId="0" fontId="12" numFmtId="3" xfId="0" applyAlignment="1" applyBorder="1" applyFont="1" applyNumberFormat="1">
      <alignment readingOrder="0"/>
    </xf>
    <xf borderId="8" fillId="2" fontId="12" numFmtId="0" xfId="0" applyAlignment="1" applyBorder="1" applyFont="1">
      <alignment shrinkToFit="0" vertical="bottom" wrapText="1"/>
    </xf>
    <xf borderId="12" fillId="0" fontId="12" numFmtId="0" xfId="0" applyBorder="1" applyFont="1"/>
    <xf borderId="10" fillId="0" fontId="14" numFmtId="3" xfId="0" applyAlignment="1" applyBorder="1" applyFont="1" applyNumberFormat="1">
      <alignment horizontal="right" vertical="bottom"/>
    </xf>
    <xf borderId="11" fillId="0" fontId="14" numFmtId="3" xfId="0" applyAlignment="1" applyBorder="1" applyFont="1" applyNumberFormat="1">
      <alignment horizontal="right" vertical="bottom"/>
    </xf>
    <xf borderId="11" fillId="0" fontId="10" numFmtId="3" xfId="0" applyAlignment="1" applyBorder="1" applyFont="1" applyNumberFormat="1">
      <alignment horizontal="right" vertical="bottom"/>
    </xf>
    <xf borderId="0" fillId="0" fontId="14" numFmtId="0" xfId="0" applyAlignment="1" applyFont="1">
      <alignment readingOrder="0"/>
    </xf>
    <xf borderId="12" fillId="2" fontId="14" numFmtId="3" xfId="0" applyAlignment="1" applyBorder="1" applyFont="1" applyNumberFormat="1">
      <alignment horizontal="right" readingOrder="0" vertical="bottom"/>
    </xf>
    <xf borderId="12" fillId="2" fontId="1" numFmtId="0" xfId="0" applyAlignment="1" applyBorder="1" applyFont="1">
      <alignment readingOrder="0"/>
    </xf>
    <xf borderId="10" fillId="2" fontId="12" numFmtId="0" xfId="0" applyAlignment="1" applyBorder="1" applyFont="1">
      <alignment readingOrder="0" vertical="bottom"/>
    </xf>
    <xf borderId="13" fillId="2" fontId="12" numFmtId="0" xfId="0" applyAlignment="1" applyBorder="1" applyFont="1">
      <alignment readingOrder="0" vertical="bottom"/>
    </xf>
    <xf borderId="0" fillId="0" fontId="23" numFmtId="0" xfId="0" applyAlignment="1" applyFont="1">
      <alignment readingOrder="0"/>
    </xf>
    <xf borderId="12" fillId="0" fontId="1" numFmtId="3" xfId="0" applyAlignment="1" applyBorder="1" applyFont="1" applyNumberFormat="1">
      <alignment readingOrder="0"/>
    </xf>
    <xf borderId="0" fillId="0" fontId="24" numFmtId="0" xfId="0" applyAlignment="1" applyFont="1">
      <alignment readingOrder="0"/>
    </xf>
    <xf borderId="26" fillId="0" fontId="10" numFmtId="3" xfId="0" applyAlignment="1" applyBorder="1" applyFont="1" applyNumberFormat="1">
      <alignment horizontal="right" readingOrder="0" shrinkToFit="0" vertical="bottom" wrapText="1"/>
    </xf>
    <xf borderId="0" fillId="0" fontId="11" numFmtId="3" xfId="0" applyAlignment="1" applyFont="1" applyNumberFormat="1">
      <alignment horizontal="right" readingOrder="0" vertical="bottom"/>
    </xf>
    <xf borderId="0" fillId="2" fontId="13" numFmtId="0" xfId="0" applyAlignment="1" applyFont="1">
      <alignment horizontal="left" readingOrder="0" shrinkToFit="0" wrapText="0"/>
    </xf>
    <xf borderId="8" fillId="0" fontId="18" numFmtId="3" xfId="0" applyAlignment="1" applyBorder="1" applyFont="1" applyNumberFormat="1">
      <alignment vertical="bottom"/>
    </xf>
    <xf borderId="12" fillId="0" fontId="10" numFmtId="164" xfId="0" applyAlignment="1" applyBorder="1" applyFont="1" applyNumberFormat="1">
      <alignment horizontal="right" readingOrder="0" shrinkToFit="0" vertical="bottom" wrapText="1"/>
    </xf>
    <xf borderId="14" fillId="0" fontId="10" numFmtId="3" xfId="0" applyAlignment="1" applyBorder="1" applyFont="1" applyNumberFormat="1">
      <alignment readingOrder="0" vertical="bottom"/>
    </xf>
    <xf borderId="0" fillId="0" fontId="25" numFmtId="0" xfId="0" applyAlignment="1" applyFont="1">
      <alignment readingOrder="0"/>
    </xf>
    <xf borderId="12" fillId="2" fontId="12" numFmtId="3" xfId="0" applyAlignment="1" applyBorder="1" applyFont="1" applyNumberFormat="1">
      <alignment horizontal="right" readingOrder="0" vertical="bottom"/>
    </xf>
    <xf borderId="0" fillId="2" fontId="10" numFmtId="0" xfId="0" applyAlignment="1" applyFont="1">
      <alignment readingOrder="0" vertical="bottom"/>
    </xf>
    <xf borderId="0" fillId="2" fontId="10" numFmtId="0" xfId="0" applyAlignment="1" applyFont="1">
      <alignment vertical="bottom"/>
    </xf>
    <xf borderId="0" fillId="2" fontId="1" numFmtId="3" xfId="0" applyFont="1" applyNumberFormat="1"/>
    <xf borderId="0" fillId="2" fontId="11" numFmtId="164" xfId="0" applyAlignment="1" applyFont="1" applyNumberFormat="1">
      <alignment vertical="bottom"/>
    </xf>
    <xf borderId="0" fillId="2" fontId="10" numFmtId="164" xfId="0" applyAlignment="1" applyFont="1" applyNumberFormat="1">
      <alignment horizontal="right" readingOrder="0" shrinkToFit="0" vertical="bottom" wrapText="1"/>
    </xf>
    <xf borderId="0" fillId="2" fontId="10" numFmtId="3" xfId="0" applyAlignment="1" applyFont="1" applyNumberFormat="1">
      <alignment horizontal="right" readingOrder="0" shrinkToFit="0" vertical="bottom" wrapText="1"/>
    </xf>
    <xf borderId="0" fillId="2" fontId="12" numFmtId="0" xfId="0" applyAlignment="1" applyFont="1">
      <alignment vertical="bottom"/>
    </xf>
    <xf borderId="0" fillId="2" fontId="11" numFmtId="3" xfId="0" applyAlignment="1" applyFont="1" applyNumberFormat="1">
      <alignment horizontal="right" readingOrder="0" vertical="bottom"/>
    </xf>
    <xf borderId="0" fillId="2" fontId="1" numFmtId="3" xfId="0" applyAlignment="1" applyFont="1" applyNumberFormat="1">
      <alignment readingOrder="0"/>
    </xf>
    <xf borderId="0" fillId="2" fontId="12" numFmtId="0" xfId="0" applyAlignment="1" applyFont="1">
      <alignment readingOrder="0" vertical="bottom"/>
    </xf>
    <xf borderId="0" fillId="2" fontId="10" numFmtId="3" xfId="0" applyAlignment="1" applyFont="1" applyNumberFormat="1">
      <alignment horizontal="right" vertical="bottom"/>
    </xf>
    <xf borderId="0" fillId="2" fontId="10" numFmtId="3" xfId="0" applyAlignment="1" applyFont="1" applyNumberFormat="1">
      <alignment readingOrder="0" vertical="bottom"/>
    </xf>
    <xf borderId="0" fillId="2" fontId="18" numFmtId="3" xfId="0" applyAlignment="1" applyFont="1" applyNumberFormat="1">
      <alignment vertical="bottom"/>
    </xf>
    <xf borderId="0" fillId="2" fontId="12" numFmtId="3" xfId="0" applyAlignment="1" applyFont="1" applyNumberFormat="1">
      <alignment readingOrder="0" vertical="bottom"/>
    </xf>
    <xf borderId="0" fillId="2" fontId="12" numFmtId="3" xfId="0" applyAlignment="1" applyFont="1" applyNumberFormat="1">
      <alignment vertical="bottom"/>
    </xf>
    <xf borderId="0" fillId="2" fontId="10" numFmtId="3" xfId="0" applyAlignment="1" applyFont="1" applyNumberFormat="1">
      <alignment vertical="bottom"/>
    </xf>
    <xf borderId="0" fillId="2" fontId="25" numFmtId="0" xfId="0" applyAlignment="1" applyFont="1">
      <alignment readingOrder="0"/>
    </xf>
    <xf borderId="0" fillId="2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innsyn.trondheim.kommune.no/motedag/render_behandling_pdf?behid=50015054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25.13"/>
    <col customWidth="1" min="3" max="3" width="50.13"/>
    <col customWidth="1" min="4" max="7" width="8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2"/>
      <c r="B2" s="3" t="s">
        <v>0</v>
      </c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1"/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1"/>
      <c r="B4" s="6" t="s">
        <v>1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1"/>
      <c r="B5" s="7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1"/>
      <c r="B6" s="8" t="s">
        <v>2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1"/>
      <c r="B7" s="8" t="s">
        <v>3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8" t="s">
        <v>4</v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8" t="s">
        <v>5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8" t="s">
        <v>6</v>
      </c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8" t="s">
        <v>7</v>
      </c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9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0" t="s">
        <v>8</v>
      </c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</sheetData>
  <mergeCells count="1">
    <mergeCell ref="B2:C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0.13"/>
    <col customWidth="1" min="3" max="4" width="25.13"/>
    <col customWidth="1" min="5" max="7" width="8.88"/>
  </cols>
  <sheetData>
    <row r="1">
      <c r="D1" s="14"/>
    </row>
    <row r="2">
      <c r="D2" s="14"/>
    </row>
    <row r="3">
      <c r="B3" s="15" t="s">
        <v>9</v>
      </c>
      <c r="C3" s="16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>
      <c r="D4" s="14"/>
    </row>
    <row r="5">
      <c r="B5" s="19" t="s">
        <v>10</v>
      </c>
      <c r="C5" s="20"/>
      <c r="D5" s="20"/>
    </row>
    <row r="6">
      <c r="B6" s="21"/>
      <c r="C6" s="22" t="s">
        <v>11</v>
      </c>
      <c r="D6" s="23" t="s">
        <v>12</v>
      </c>
    </row>
    <row r="7">
      <c r="B7" s="24"/>
      <c r="C7" s="24"/>
      <c r="D7" s="25"/>
    </row>
    <row r="8">
      <c r="B8" s="26" t="s">
        <v>13</v>
      </c>
      <c r="C8" s="27">
        <v>15000.0</v>
      </c>
      <c r="D8" s="28">
        <f>C8*1.038</f>
        <v>15570</v>
      </c>
    </row>
    <row r="9">
      <c r="B9" s="29" t="s">
        <v>14</v>
      </c>
      <c r="C9" s="30">
        <f t="shared" ref="C9:D9" si="1">SUM(C8)</f>
        <v>15000</v>
      </c>
      <c r="D9" s="31">
        <f t="shared" si="1"/>
        <v>15570</v>
      </c>
    </row>
    <row r="10">
      <c r="D10" s="14"/>
    </row>
    <row r="11">
      <c r="D11" s="14"/>
    </row>
    <row r="12">
      <c r="B12" s="19" t="s">
        <v>15</v>
      </c>
      <c r="C12" s="20"/>
      <c r="D12" s="20"/>
    </row>
    <row r="13">
      <c r="B13" s="21"/>
      <c r="C13" s="32" t="str">
        <f t="shared" ref="C13:D13" si="2">C6</f>
        <v>Beløp 2022</v>
      </c>
      <c r="D13" s="33" t="str">
        <f t="shared" si="2"/>
        <v>Budsjettert beløp 2023</v>
      </c>
    </row>
    <row r="14">
      <c r="B14" s="24"/>
      <c r="C14" s="24"/>
      <c r="D14" s="25"/>
    </row>
    <row r="15">
      <c r="B15" s="34" t="s">
        <v>16</v>
      </c>
      <c r="C15" s="35">
        <f>1250+250</f>
        <v>1500</v>
      </c>
      <c r="D15" s="36">
        <f t="shared" ref="D15:D16" si="3">C15*1.038</f>
        <v>1557</v>
      </c>
    </row>
    <row r="16">
      <c r="B16" s="34" t="s">
        <v>17</v>
      </c>
      <c r="C16" s="35">
        <v>1849.0</v>
      </c>
      <c r="D16" s="36">
        <f t="shared" si="3"/>
        <v>1919.262</v>
      </c>
    </row>
    <row r="17">
      <c r="B17" s="34" t="s">
        <v>18</v>
      </c>
      <c r="C17" s="35">
        <v>1350.0</v>
      </c>
      <c r="D17" s="37">
        <f>1350*1.038</f>
        <v>1401.3</v>
      </c>
    </row>
    <row r="18">
      <c r="B18" s="38" t="s">
        <v>19</v>
      </c>
      <c r="C18" s="35">
        <v>210.0</v>
      </c>
      <c r="D18" s="37">
        <v>210.0</v>
      </c>
    </row>
    <row r="19">
      <c r="B19" s="26" t="s">
        <v>20</v>
      </c>
      <c r="C19" s="39">
        <v>2150.0</v>
      </c>
      <c r="D19" s="40">
        <f>C19*1.038</f>
        <v>2231.7</v>
      </c>
    </row>
    <row r="20">
      <c r="B20" s="29" t="s">
        <v>21</v>
      </c>
      <c r="C20" s="30">
        <f t="shared" ref="C20:D20" si="4">SUM(C15:C19)</f>
        <v>7059</v>
      </c>
      <c r="D20" s="31">
        <f t="shared" si="4"/>
        <v>7319.262</v>
      </c>
    </row>
    <row r="21">
      <c r="D21" s="14"/>
    </row>
    <row r="22">
      <c r="D22" s="14"/>
    </row>
    <row r="23">
      <c r="B23" s="19" t="s">
        <v>22</v>
      </c>
      <c r="C23" s="20"/>
      <c r="D23" s="20"/>
    </row>
    <row r="24">
      <c r="B24" s="21"/>
      <c r="C24" s="32" t="str">
        <f t="shared" ref="C24:D24" si="5">C13</f>
        <v>Beløp 2022</v>
      </c>
      <c r="D24" s="33" t="str">
        <f t="shared" si="5"/>
        <v>Budsjettert beløp 2023</v>
      </c>
    </row>
    <row r="25">
      <c r="B25" s="24"/>
      <c r="C25" s="24"/>
      <c r="D25" s="25"/>
    </row>
    <row r="26">
      <c r="B26" s="41" t="s">
        <v>23</v>
      </c>
      <c r="C26" s="42">
        <v>718804.0</v>
      </c>
      <c r="D26" s="35">
        <v>760495.0</v>
      </c>
      <c r="E26" s="43" t="s">
        <v>24</v>
      </c>
    </row>
    <row r="27">
      <c r="B27" s="38" t="s">
        <v>25</v>
      </c>
      <c r="C27" s="42">
        <v>32615.0</v>
      </c>
      <c r="D27" s="35" t="s">
        <v>26</v>
      </c>
      <c r="E27" s="43" t="s">
        <v>27</v>
      </c>
    </row>
    <row r="28">
      <c r="B28" s="44" t="s">
        <v>28</v>
      </c>
      <c r="C28" s="45">
        <v>594.0</v>
      </c>
      <c r="D28" s="35">
        <v>617.0</v>
      </c>
    </row>
    <row r="29">
      <c r="B29" s="46" t="s">
        <v>29</v>
      </c>
      <c r="C29" s="39">
        <v>1444.0</v>
      </c>
      <c r="D29" s="27">
        <v>1499.0</v>
      </c>
      <c r="E29" s="43" t="s">
        <v>30</v>
      </c>
    </row>
    <row r="30">
      <c r="B30" s="47" t="s">
        <v>14</v>
      </c>
      <c r="C30" s="30">
        <f t="shared" ref="C30:D30" si="6">SUM(C26:C29)</f>
        <v>753457</v>
      </c>
      <c r="D30" s="31">
        <f t="shared" si="6"/>
        <v>762611</v>
      </c>
    </row>
    <row r="31">
      <c r="D31" s="14"/>
    </row>
    <row r="32">
      <c r="D32" s="14"/>
    </row>
    <row r="33">
      <c r="B33" s="19" t="s">
        <v>31</v>
      </c>
      <c r="C33" s="20"/>
      <c r="D33" s="20"/>
    </row>
    <row r="34">
      <c r="B34" s="21"/>
      <c r="C34" s="32" t="str">
        <f t="shared" ref="C34:D34" si="7">C24</f>
        <v>Beløp 2022</v>
      </c>
      <c r="D34" s="33" t="str">
        <f t="shared" si="7"/>
        <v>Budsjettert beløp 2023</v>
      </c>
    </row>
    <row r="35">
      <c r="B35" s="24"/>
      <c r="C35" s="24"/>
      <c r="D35" s="25"/>
    </row>
    <row r="36">
      <c r="B36" s="48" t="s">
        <v>32</v>
      </c>
      <c r="C36" s="49">
        <v>8738.0</v>
      </c>
      <c r="D36" s="50"/>
    </row>
    <row r="37">
      <c r="B37" s="48" t="s">
        <v>33</v>
      </c>
      <c r="C37" s="49">
        <v>777.0</v>
      </c>
      <c r="D37" s="50">
        <v>790.0</v>
      </c>
    </row>
    <row r="38">
      <c r="B38" s="51" t="s">
        <v>34</v>
      </c>
      <c r="C38" s="52">
        <v>749.0</v>
      </c>
      <c r="D38" s="50"/>
    </row>
    <row r="39">
      <c r="B39" s="51" t="s">
        <v>35</v>
      </c>
      <c r="C39" s="49"/>
      <c r="D39" s="53">
        <v>6000.0</v>
      </c>
    </row>
    <row r="40">
      <c r="B40" s="51" t="s">
        <v>36</v>
      </c>
      <c r="C40" s="52">
        <v>5000.0</v>
      </c>
      <c r="D40" s="50">
        <v>7000.0</v>
      </c>
    </row>
    <row r="41">
      <c r="B41" s="48" t="s">
        <v>37</v>
      </c>
      <c r="C41" s="49">
        <v>16899.0</v>
      </c>
      <c r="D41" s="53">
        <f>C41+3600</f>
        <v>20499</v>
      </c>
    </row>
    <row r="42">
      <c r="B42" s="51" t="s">
        <v>38</v>
      </c>
      <c r="C42" s="49">
        <v>1130.0</v>
      </c>
      <c r="D42" s="50">
        <v>1000.0</v>
      </c>
    </row>
    <row r="43">
      <c r="B43" s="51" t="s">
        <v>39</v>
      </c>
      <c r="C43" s="54">
        <v>400.0</v>
      </c>
      <c r="D43" s="53">
        <v>3000.0</v>
      </c>
    </row>
    <row r="44">
      <c r="B44" s="55" t="s">
        <v>40</v>
      </c>
      <c r="C44" s="56">
        <f>3582-1413</f>
        <v>2169</v>
      </c>
      <c r="D44" s="57">
        <f>MROUND((9400*(85/30))+(5000*(170/30)),1000)</f>
        <v>55000</v>
      </c>
    </row>
    <row r="45">
      <c r="B45" s="58" t="s">
        <v>14</v>
      </c>
      <c r="C45" s="30">
        <f t="shared" ref="C45:D45" si="8">SUM(C36:C44)</f>
        <v>35862</v>
      </c>
      <c r="D45" s="31">
        <f t="shared" si="8"/>
        <v>93289</v>
      </c>
    </row>
    <row r="46">
      <c r="B46" s="59"/>
      <c r="C46" s="59"/>
      <c r="D46" s="60"/>
    </row>
    <row r="47">
      <c r="B47" s="59"/>
      <c r="C47" s="59"/>
      <c r="D47" s="60"/>
    </row>
    <row r="48">
      <c r="B48" s="19" t="s">
        <v>41</v>
      </c>
      <c r="C48" s="20"/>
      <c r="D48" s="20"/>
    </row>
    <row r="49">
      <c r="B49" s="21"/>
      <c r="C49" s="32" t="str">
        <f t="shared" ref="C49:D49" si="9">C34</f>
        <v>Beløp 2022</v>
      </c>
      <c r="D49" s="33" t="str">
        <f t="shared" si="9"/>
        <v>Budsjettert beløp 2023</v>
      </c>
    </row>
    <row r="50">
      <c r="B50" s="24"/>
      <c r="C50" s="24"/>
      <c r="D50" s="25"/>
    </row>
    <row r="51">
      <c r="B51" s="61" t="s">
        <v>42</v>
      </c>
      <c r="C51" s="52">
        <v>3445.0</v>
      </c>
      <c r="D51" s="50">
        <v>3500.0</v>
      </c>
    </row>
    <row r="52">
      <c r="B52" s="61" t="s">
        <v>32</v>
      </c>
      <c r="C52" s="52"/>
      <c r="D52" s="50">
        <v>8920.0</v>
      </c>
    </row>
    <row r="53">
      <c r="B53" s="51" t="s">
        <v>34</v>
      </c>
      <c r="C53" s="52"/>
      <c r="D53" s="50">
        <f>MROUND(764,10)</f>
        <v>760</v>
      </c>
    </row>
    <row r="54">
      <c r="B54" s="51" t="s">
        <v>43</v>
      </c>
      <c r="C54" s="52">
        <v>16755.0</v>
      </c>
      <c r="D54" s="50">
        <v>17000.0</v>
      </c>
    </row>
    <row r="55">
      <c r="B55" s="51" t="s">
        <v>44</v>
      </c>
      <c r="C55" s="52">
        <v>5000.0</v>
      </c>
      <c r="D55" s="50">
        <v>8000.0</v>
      </c>
    </row>
    <row r="56">
      <c r="B56" s="51" t="s">
        <v>45</v>
      </c>
      <c r="C56" s="39">
        <v>4513.0</v>
      </c>
      <c r="D56" s="27">
        <v>8000.0</v>
      </c>
    </row>
    <row r="57">
      <c r="B57" s="47" t="s">
        <v>21</v>
      </c>
      <c r="C57" s="30">
        <f t="shared" ref="C57:D57" si="10">SUM(C51:C56)</f>
        <v>29713</v>
      </c>
      <c r="D57" s="31">
        <f t="shared" si="10"/>
        <v>46180</v>
      </c>
    </row>
    <row r="58">
      <c r="D58" s="14"/>
    </row>
    <row r="59">
      <c r="D59" s="14"/>
    </row>
    <row r="60">
      <c r="D60" s="14"/>
    </row>
    <row r="61">
      <c r="D61" s="14"/>
      <c r="E61" s="43"/>
    </row>
    <row r="62">
      <c r="B62" s="43"/>
      <c r="D62" s="14"/>
    </row>
    <row r="63">
      <c r="D63" s="14"/>
    </row>
    <row r="64">
      <c r="D64" s="14"/>
    </row>
    <row r="65">
      <c r="D65" s="14"/>
    </row>
    <row r="66">
      <c r="D66" s="14"/>
    </row>
    <row r="67">
      <c r="D67" s="14"/>
    </row>
    <row r="68">
      <c r="D68" s="14"/>
    </row>
    <row r="69">
      <c r="D69" s="14"/>
    </row>
    <row r="70">
      <c r="D70" s="14"/>
    </row>
    <row r="71">
      <c r="D71" s="14"/>
    </row>
    <row r="72">
      <c r="D72" s="14"/>
    </row>
    <row r="73">
      <c r="D73" s="14"/>
    </row>
    <row r="74">
      <c r="D74" s="14"/>
    </row>
    <row r="75">
      <c r="D75" s="14"/>
    </row>
    <row r="76">
      <c r="D76" s="14"/>
    </row>
    <row r="77">
      <c r="D77" s="14"/>
    </row>
    <row r="78">
      <c r="D78" s="14"/>
    </row>
    <row r="79">
      <c r="D79" s="14"/>
    </row>
    <row r="80">
      <c r="D80" s="14"/>
    </row>
    <row r="81">
      <c r="D81" s="14"/>
    </row>
    <row r="82">
      <c r="D82" s="14"/>
    </row>
    <row r="83">
      <c r="D83" s="14"/>
    </row>
    <row r="84">
      <c r="D84" s="14"/>
    </row>
    <row r="85">
      <c r="D85" s="14"/>
    </row>
    <row r="86">
      <c r="D86" s="14"/>
    </row>
    <row r="87">
      <c r="D87" s="14"/>
    </row>
    <row r="88">
      <c r="D88" s="14"/>
    </row>
    <row r="89">
      <c r="D89" s="14"/>
    </row>
    <row r="90">
      <c r="D90" s="14"/>
    </row>
    <row r="91">
      <c r="D91" s="14"/>
    </row>
    <row r="92">
      <c r="D92" s="14"/>
    </row>
    <row r="93">
      <c r="D93" s="14"/>
    </row>
    <row r="94">
      <c r="D94" s="14"/>
    </row>
    <row r="95">
      <c r="D95" s="14"/>
    </row>
    <row r="96">
      <c r="D96" s="14"/>
    </row>
    <row r="97">
      <c r="D97" s="14"/>
    </row>
    <row r="98">
      <c r="D98" s="14"/>
    </row>
    <row r="99">
      <c r="D99" s="14"/>
    </row>
    <row r="100">
      <c r="D100" s="14"/>
    </row>
    <row r="101">
      <c r="D101" s="14"/>
    </row>
    <row r="102">
      <c r="D102" s="14"/>
    </row>
    <row r="103">
      <c r="D103" s="14"/>
    </row>
    <row r="104">
      <c r="D104" s="14"/>
    </row>
    <row r="105">
      <c r="D105" s="14"/>
    </row>
    <row r="106">
      <c r="D106" s="14"/>
    </row>
    <row r="107">
      <c r="D107" s="14"/>
    </row>
    <row r="108">
      <c r="D108" s="14"/>
    </row>
    <row r="109">
      <c r="D109" s="14"/>
    </row>
    <row r="110">
      <c r="D110" s="14"/>
    </row>
    <row r="111">
      <c r="D111" s="14"/>
    </row>
    <row r="112">
      <c r="D112" s="14"/>
    </row>
    <row r="113">
      <c r="D113" s="14"/>
    </row>
    <row r="114">
      <c r="D114" s="14"/>
    </row>
    <row r="115">
      <c r="D115" s="14"/>
    </row>
    <row r="116">
      <c r="D116" s="14"/>
    </row>
    <row r="117">
      <c r="D117" s="14"/>
    </row>
    <row r="118">
      <c r="D118" s="14"/>
    </row>
    <row r="119">
      <c r="D119" s="14"/>
    </row>
    <row r="120">
      <c r="D120" s="14"/>
    </row>
    <row r="121">
      <c r="D121" s="14"/>
    </row>
    <row r="122">
      <c r="D122" s="14"/>
    </row>
    <row r="123">
      <c r="D123" s="14"/>
    </row>
    <row r="124">
      <c r="D124" s="14"/>
    </row>
    <row r="125">
      <c r="D125" s="14"/>
    </row>
    <row r="126">
      <c r="D126" s="14"/>
    </row>
    <row r="127">
      <c r="D127" s="14"/>
    </row>
    <row r="128">
      <c r="D128" s="14"/>
    </row>
    <row r="129">
      <c r="D129" s="14"/>
    </row>
    <row r="130">
      <c r="D130" s="14"/>
    </row>
    <row r="131">
      <c r="D131" s="14"/>
    </row>
    <row r="132">
      <c r="D132" s="14"/>
    </row>
    <row r="133">
      <c r="D133" s="14"/>
    </row>
    <row r="134">
      <c r="D134" s="14"/>
    </row>
    <row r="135">
      <c r="D135" s="14"/>
    </row>
    <row r="136">
      <c r="D136" s="14"/>
    </row>
    <row r="137">
      <c r="D137" s="14"/>
    </row>
    <row r="138">
      <c r="D138" s="14"/>
    </row>
    <row r="139">
      <c r="D139" s="14"/>
    </row>
    <row r="140">
      <c r="D140" s="14"/>
    </row>
    <row r="141">
      <c r="D141" s="14"/>
    </row>
    <row r="142">
      <c r="D142" s="14"/>
    </row>
    <row r="143">
      <c r="D143" s="14"/>
    </row>
    <row r="144">
      <c r="D144" s="14"/>
    </row>
    <row r="145">
      <c r="D145" s="14"/>
    </row>
    <row r="146">
      <c r="D146" s="14"/>
    </row>
    <row r="147">
      <c r="D147" s="14"/>
    </row>
    <row r="148">
      <c r="D148" s="14"/>
    </row>
    <row r="149">
      <c r="D149" s="14"/>
    </row>
    <row r="150">
      <c r="D150" s="14"/>
    </row>
    <row r="151">
      <c r="D151" s="14"/>
    </row>
    <row r="152">
      <c r="D152" s="14"/>
    </row>
    <row r="153">
      <c r="D153" s="14"/>
    </row>
    <row r="154">
      <c r="D154" s="14"/>
    </row>
    <row r="155">
      <c r="D155" s="14"/>
    </row>
    <row r="156">
      <c r="D156" s="14"/>
    </row>
    <row r="157">
      <c r="D157" s="14"/>
    </row>
    <row r="158">
      <c r="D158" s="14"/>
    </row>
    <row r="159">
      <c r="D159" s="14"/>
    </row>
    <row r="160">
      <c r="D160" s="14"/>
    </row>
    <row r="161">
      <c r="D161" s="14"/>
    </row>
    <row r="162">
      <c r="D162" s="14"/>
    </row>
    <row r="163">
      <c r="D163" s="14"/>
    </row>
    <row r="164">
      <c r="D164" s="14"/>
    </row>
    <row r="165">
      <c r="D165" s="14"/>
    </row>
    <row r="166">
      <c r="D166" s="14"/>
    </row>
    <row r="167">
      <c r="D167" s="14"/>
    </row>
    <row r="168">
      <c r="D168" s="14"/>
    </row>
    <row r="169">
      <c r="D169" s="14"/>
    </row>
    <row r="170">
      <c r="D170" s="14"/>
    </row>
    <row r="171">
      <c r="D171" s="14"/>
    </row>
    <row r="172">
      <c r="D172" s="14"/>
    </row>
    <row r="173">
      <c r="D173" s="14"/>
    </row>
    <row r="174">
      <c r="D174" s="14"/>
    </row>
    <row r="175">
      <c r="D175" s="14"/>
    </row>
    <row r="176">
      <c r="D176" s="14"/>
    </row>
    <row r="177">
      <c r="D177" s="14"/>
    </row>
    <row r="178">
      <c r="D178" s="14"/>
    </row>
    <row r="179">
      <c r="D179" s="14"/>
    </row>
    <row r="180">
      <c r="D180" s="14"/>
    </row>
    <row r="181">
      <c r="D181" s="14"/>
    </row>
    <row r="182">
      <c r="D182" s="14"/>
    </row>
    <row r="183">
      <c r="D183" s="14"/>
    </row>
    <row r="184">
      <c r="D184" s="14"/>
    </row>
    <row r="185">
      <c r="D185" s="14"/>
    </row>
    <row r="186">
      <c r="D186" s="14"/>
    </row>
    <row r="187">
      <c r="D187" s="14"/>
    </row>
    <row r="188">
      <c r="D188" s="14"/>
    </row>
    <row r="189">
      <c r="D189" s="14"/>
    </row>
    <row r="190">
      <c r="D190" s="14"/>
    </row>
    <row r="191">
      <c r="D191" s="14"/>
    </row>
    <row r="192">
      <c r="D192" s="14"/>
    </row>
    <row r="193">
      <c r="D193" s="14"/>
    </row>
    <row r="194">
      <c r="D194" s="14"/>
    </row>
    <row r="195">
      <c r="D195" s="14"/>
    </row>
    <row r="196">
      <c r="D196" s="14"/>
    </row>
    <row r="197">
      <c r="D197" s="14"/>
    </row>
    <row r="198">
      <c r="D198" s="14"/>
    </row>
    <row r="199">
      <c r="D199" s="14"/>
    </row>
    <row r="200">
      <c r="D200" s="14"/>
    </row>
    <row r="201">
      <c r="D201" s="14"/>
    </row>
    <row r="202">
      <c r="D202" s="14"/>
    </row>
    <row r="203">
      <c r="D203" s="14"/>
    </row>
    <row r="204">
      <c r="D204" s="14"/>
    </row>
    <row r="205">
      <c r="D205" s="14"/>
    </row>
    <row r="206">
      <c r="D206" s="14"/>
    </row>
    <row r="207">
      <c r="D207" s="14"/>
    </row>
    <row r="208">
      <c r="D208" s="14"/>
    </row>
    <row r="209">
      <c r="D209" s="14"/>
    </row>
    <row r="210">
      <c r="D210" s="14"/>
    </row>
    <row r="211">
      <c r="D211" s="14"/>
    </row>
    <row r="212">
      <c r="D212" s="14"/>
    </row>
    <row r="213">
      <c r="D213" s="14"/>
    </row>
    <row r="214">
      <c r="D214" s="14"/>
    </row>
    <row r="215">
      <c r="D215" s="14"/>
    </row>
    <row r="216">
      <c r="D216" s="14"/>
    </row>
    <row r="217">
      <c r="D217" s="14"/>
    </row>
    <row r="218">
      <c r="D218" s="14"/>
    </row>
    <row r="219">
      <c r="D219" s="14"/>
    </row>
    <row r="220">
      <c r="D220" s="14"/>
    </row>
    <row r="221">
      <c r="D221" s="14"/>
    </row>
    <row r="222">
      <c r="D222" s="14"/>
    </row>
    <row r="223">
      <c r="D223" s="14"/>
    </row>
    <row r="224">
      <c r="D224" s="14"/>
    </row>
    <row r="225">
      <c r="D225" s="14"/>
    </row>
    <row r="226">
      <c r="D226" s="14"/>
    </row>
    <row r="227">
      <c r="D227" s="14"/>
    </row>
    <row r="228">
      <c r="D228" s="14"/>
    </row>
    <row r="229">
      <c r="D229" s="14"/>
    </row>
    <row r="230">
      <c r="D230" s="14"/>
    </row>
    <row r="231">
      <c r="D231" s="14"/>
    </row>
    <row r="232">
      <c r="D232" s="14"/>
    </row>
    <row r="233">
      <c r="D233" s="14"/>
    </row>
    <row r="234">
      <c r="D234" s="14"/>
    </row>
    <row r="235">
      <c r="D235" s="14"/>
    </row>
    <row r="236">
      <c r="D236" s="14"/>
    </row>
    <row r="237">
      <c r="D237" s="14"/>
    </row>
    <row r="238">
      <c r="D238" s="14"/>
    </row>
    <row r="239">
      <c r="D239" s="14"/>
    </row>
    <row r="240">
      <c r="D240" s="14"/>
    </row>
    <row r="241">
      <c r="D241" s="14"/>
    </row>
    <row r="242">
      <c r="D242" s="14"/>
    </row>
    <row r="243">
      <c r="D243" s="14"/>
    </row>
    <row r="244">
      <c r="D244" s="14"/>
    </row>
    <row r="245">
      <c r="D245" s="14"/>
    </row>
    <row r="246">
      <c r="D246" s="14"/>
    </row>
    <row r="247">
      <c r="D247" s="14"/>
    </row>
    <row r="248">
      <c r="D248" s="14"/>
    </row>
    <row r="249">
      <c r="D249" s="14"/>
    </row>
    <row r="250">
      <c r="D250" s="14"/>
    </row>
    <row r="251">
      <c r="D251" s="14"/>
    </row>
    <row r="252">
      <c r="D252" s="14"/>
    </row>
    <row r="253">
      <c r="D253" s="14"/>
    </row>
    <row r="254">
      <c r="D254" s="14"/>
    </row>
    <row r="255">
      <c r="D255" s="14"/>
    </row>
    <row r="256">
      <c r="D256" s="14"/>
    </row>
    <row r="257">
      <c r="D257" s="14"/>
    </row>
    <row r="258">
      <c r="D258" s="14"/>
    </row>
    <row r="259">
      <c r="D259" s="14"/>
    </row>
    <row r="260">
      <c r="D260" s="14"/>
    </row>
    <row r="261">
      <c r="D261" s="14"/>
    </row>
    <row r="262">
      <c r="D262" s="14"/>
    </row>
    <row r="263">
      <c r="D263" s="14"/>
    </row>
    <row r="264">
      <c r="D264" s="14"/>
    </row>
    <row r="265">
      <c r="D265" s="14"/>
    </row>
    <row r="266">
      <c r="D266" s="14"/>
    </row>
    <row r="267">
      <c r="D267" s="14"/>
    </row>
    <row r="268">
      <c r="D268" s="14"/>
    </row>
    <row r="269">
      <c r="D269" s="14"/>
    </row>
    <row r="270">
      <c r="D270" s="14"/>
    </row>
    <row r="271">
      <c r="D271" s="14"/>
    </row>
    <row r="272">
      <c r="D272" s="14"/>
    </row>
    <row r="273">
      <c r="D273" s="14"/>
    </row>
    <row r="274">
      <c r="D274" s="14"/>
    </row>
    <row r="275">
      <c r="D275" s="14"/>
    </row>
    <row r="276">
      <c r="D276" s="14"/>
    </row>
    <row r="277">
      <c r="D277" s="14"/>
    </row>
    <row r="278">
      <c r="D278" s="14"/>
    </row>
    <row r="279">
      <c r="D279" s="14"/>
    </row>
    <row r="280">
      <c r="D280" s="14"/>
    </row>
    <row r="281">
      <c r="D281" s="14"/>
    </row>
    <row r="282">
      <c r="D282" s="14"/>
    </row>
    <row r="283">
      <c r="D283" s="14"/>
    </row>
    <row r="284">
      <c r="D284" s="14"/>
    </row>
    <row r="285">
      <c r="D285" s="14"/>
    </row>
    <row r="286">
      <c r="D286" s="14"/>
    </row>
    <row r="287">
      <c r="D287" s="14"/>
    </row>
    <row r="288">
      <c r="D288" s="14"/>
    </row>
    <row r="289">
      <c r="D289" s="14"/>
    </row>
    <row r="290">
      <c r="D290" s="14"/>
    </row>
    <row r="291">
      <c r="D291" s="14"/>
    </row>
    <row r="292">
      <c r="D292" s="14"/>
    </row>
    <row r="293">
      <c r="D293" s="14"/>
    </row>
    <row r="294">
      <c r="D294" s="14"/>
    </row>
    <row r="295">
      <c r="D295" s="14"/>
    </row>
    <row r="296">
      <c r="D296" s="14"/>
    </row>
    <row r="297">
      <c r="D297" s="14"/>
    </row>
    <row r="298">
      <c r="D298" s="14"/>
    </row>
    <row r="299">
      <c r="D299" s="14"/>
    </row>
    <row r="300">
      <c r="D300" s="14"/>
    </row>
    <row r="301">
      <c r="D301" s="14"/>
    </row>
    <row r="302">
      <c r="D302" s="14"/>
    </row>
    <row r="303">
      <c r="D303" s="14"/>
    </row>
    <row r="304">
      <c r="D304" s="14"/>
    </row>
    <row r="305">
      <c r="D305" s="14"/>
    </row>
    <row r="306">
      <c r="D306" s="14"/>
    </row>
    <row r="307">
      <c r="D307" s="14"/>
    </row>
    <row r="308">
      <c r="D308" s="14"/>
    </row>
    <row r="309">
      <c r="D309" s="14"/>
    </row>
    <row r="310">
      <c r="D310" s="14"/>
    </row>
    <row r="311">
      <c r="D311" s="14"/>
    </row>
    <row r="312">
      <c r="D312" s="14"/>
    </row>
    <row r="313">
      <c r="D313" s="14"/>
    </row>
    <row r="314">
      <c r="D314" s="14"/>
    </row>
    <row r="315">
      <c r="D315" s="14"/>
    </row>
    <row r="316">
      <c r="D316" s="14"/>
    </row>
    <row r="317">
      <c r="D317" s="14"/>
    </row>
    <row r="318">
      <c r="D318" s="14"/>
    </row>
    <row r="319">
      <c r="D319" s="14"/>
    </row>
    <row r="320">
      <c r="D320" s="14"/>
    </row>
    <row r="321">
      <c r="D321" s="14"/>
    </row>
    <row r="322">
      <c r="D322" s="14"/>
    </row>
    <row r="323">
      <c r="D323" s="14"/>
    </row>
    <row r="324">
      <c r="D324" s="14"/>
    </row>
    <row r="325">
      <c r="D325" s="14"/>
    </row>
    <row r="326">
      <c r="D326" s="14"/>
    </row>
    <row r="327">
      <c r="D327" s="14"/>
    </row>
    <row r="328">
      <c r="D328" s="14"/>
    </row>
    <row r="329">
      <c r="D329" s="14"/>
    </row>
    <row r="330">
      <c r="D330" s="14"/>
    </row>
    <row r="331">
      <c r="D331" s="14"/>
    </row>
    <row r="332">
      <c r="D332" s="14"/>
    </row>
    <row r="333">
      <c r="D333" s="14"/>
    </row>
    <row r="334">
      <c r="D334" s="14"/>
    </row>
    <row r="335">
      <c r="D335" s="14"/>
    </row>
    <row r="336">
      <c r="D336" s="14"/>
    </row>
    <row r="337">
      <c r="D337" s="14"/>
    </row>
    <row r="338">
      <c r="D338" s="14"/>
    </row>
    <row r="339">
      <c r="D339" s="14"/>
    </row>
    <row r="340">
      <c r="D340" s="14"/>
    </row>
    <row r="341">
      <c r="D341" s="14"/>
    </row>
    <row r="342">
      <c r="D342" s="14"/>
    </row>
    <row r="343">
      <c r="D343" s="14"/>
    </row>
    <row r="344">
      <c r="D344" s="14"/>
    </row>
    <row r="345">
      <c r="D345" s="14"/>
    </row>
    <row r="346">
      <c r="D346" s="14"/>
    </row>
    <row r="347">
      <c r="D347" s="14"/>
    </row>
    <row r="348">
      <c r="D348" s="14"/>
    </row>
    <row r="349">
      <c r="D349" s="14"/>
    </row>
    <row r="350">
      <c r="D350" s="14"/>
    </row>
    <row r="351">
      <c r="D351" s="14"/>
    </row>
    <row r="352">
      <c r="D352" s="14"/>
    </row>
    <row r="353">
      <c r="D353" s="14"/>
    </row>
    <row r="354">
      <c r="D354" s="14"/>
    </row>
    <row r="355">
      <c r="D355" s="14"/>
    </row>
    <row r="356">
      <c r="D356" s="14"/>
    </row>
    <row r="357">
      <c r="D357" s="14"/>
    </row>
    <row r="358">
      <c r="D358" s="14"/>
    </row>
    <row r="359">
      <c r="D359" s="14"/>
    </row>
    <row r="360">
      <c r="D360" s="14"/>
    </row>
    <row r="361">
      <c r="D361" s="14"/>
    </row>
    <row r="362">
      <c r="D362" s="14"/>
    </row>
    <row r="363">
      <c r="D363" s="14"/>
    </row>
    <row r="364">
      <c r="D364" s="14"/>
    </row>
    <row r="365">
      <c r="D365" s="14"/>
    </row>
    <row r="366">
      <c r="D366" s="14"/>
    </row>
    <row r="367">
      <c r="D367" s="14"/>
    </row>
    <row r="368">
      <c r="D368" s="14"/>
    </row>
    <row r="369">
      <c r="D369" s="14"/>
    </row>
    <row r="370">
      <c r="D370" s="14"/>
    </row>
    <row r="371">
      <c r="D371" s="14"/>
    </row>
    <row r="372">
      <c r="D372" s="14"/>
    </row>
    <row r="373">
      <c r="D373" s="14"/>
    </row>
    <row r="374">
      <c r="D374" s="14"/>
    </row>
    <row r="375">
      <c r="D375" s="14"/>
    </row>
    <row r="376">
      <c r="D376" s="14"/>
    </row>
    <row r="377">
      <c r="D377" s="14"/>
    </row>
    <row r="378">
      <c r="D378" s="14"/>
    </row>
    <row r="379">
      <c r="D379" s="14"/>
    </row>
    <row r="380">
      <c r="D380" s="14"/>
    </row>
    <row r="381">
      <c r="D381" s="14"/>
    </row>
    <row r="382">
      <c r="D382" s="14"/>
    </row>
    <row r="383">
      <c r="D383" s="14"/>
    </row>
    <row r="384">
      <c r="D384" s="14"/>
    </row>
    <row r="385">
      <c r="D385" s="14"/>
    </row>
    <row r="386">
      <c r="D386" s="14"/>
    </row>
    <row r="387">
      <c r="D387" s="14"/>
    </row>
    <row r="388">
      <c r="D388" s="14"/>
    </row>
    <row r="389">
      <c r="D389" s="14"/>
    </row>
    <row r="390">
      <c r="D390" s="14"/>
    </row>
    <row r="391">
      <c r="D391" s="14"/>
    </row>
    <row r="392">
      <c r="D392" s="14"/>
    </row>
    <row r="393">
      <c r="D393" s="14"/>
    </row>
    <row r="394">
      <c r="D394" s="14"/>
    </row>
    <row r="395">
      <c r="D395" s="14"/>
    </row>
    <row r="396">
      <c r="D396" s="14"/>
    </row>
    <row r="397">
      <c r="D397" s="14"/>
    </row>
    <row r="398">
      <c r="D398" s="14"/>
    </row>
    <row r="399">
      <c r="D399" s="14"/>
    </row>
    <row r="400">
      <c r="D400" s="14"/>
    </row>
    <row r="401">
      <c r="D401" s="14"/>
    </row>
    <row r="402">
      <c r="D402" s="14"/>
    </row>
    <row r="403">
      <c r="D403" s="14"/>
    </row>
    <row r="404">
      <c r="D404" s="14"/>
    </row>
    <row r="405">
      <c r="D405" s="14"/>
    </row>
    <row r="406">
      <c r="D406" s="14"/>
    </row>
    <row r="407">
      <c r="D407" s="14"/>
    </row>
    <row r="408">
      <c r="D408" s="14"/>
    </row>
    <row r="409">
      <c r="D409" s="14"/>
    </row>
    <row r="410">
      <c r="D410" s="14"/>
    </row>
    <row r="411">
      <c r="D411" s="14"/>
    </row>
    <row r="412">
      <c r="D412" s="14"/>
    </row>
    <row r="413">
      <c r="D413" s="14"/>
    </row>
    <row r="414">
      <c r="D414" s="14"/>
    </row>
    <row r="415">
      <c r="D415" s="14"/>
    </row>
    <row r="416">
      <c r="D416" s="14"/>
    </row>
    <row r="417">
      <c r="D417" s="14"/>
    </row>
    <row r="418">
      <c r="D418" s="14"/>
    </row>
    <row r="419">
      <c r="D419" s="14"/>
    </row>
    <row r="420">
      <c r="D420" s="14"/>
    </row>
    <row r="421">
      <c r="D421" s="14"/>
    </row>
    <row r="422">
      <c r="D422" s="14"/>
    </row>
    <row r="423">
      <c r="D423" s="14"/>
    </row>
    <row r="424">
      <c r="D424" s="14"/>
    </row>
    <row r="425">
      <c r="D425" s="14"/>
    </row>
    <row r="426">
      <c r="D426" s="14"/>
    </row>
    <row r="427">
      <c r="D427" s="14"/>
    </row>
    <row r="428">
      <c r="D428" s="14"/>
    </row>
    <row r="429">
      <c r="D429" s="14"/>
    </row>
    <row r="430">
      <c r="D430" s="14"/>
    </row>
    <row r="431">
      <c r="D431" s="14"/>
    </row>
    <row r="432">
      <c r="D432" s="14"/>
    </row>
    <row r="433">
      <c r="D433" s="14"/>
    </row>
    <row r="434">
      <c r="D434" s="14"/>
    </row>
    <row r="435">
      <c r="D435" s="14"/>
    </row>
    <row r="436">
      <c r="D436" s="14"/>
    </row>
    <row r="437">
      <c r="D437" s="14"/>
    </row>
    <row r="438">
      <c r="D438" s="14"/>
    </row>
    <row r="439">
      <c r="D439" s="14"/>
    </row>
    <row r="440">
      <c r="D440" s="14"/>
    </row>
    <row r="441">
      <c r="D441" s="14"/>
    </row>
    <row r="442">
      <c r="D442" s="14"/>
    </row>
    <row r="443">
      <c r="D443" s="14"/>
    </row>
    <row r="444">
      <c r="D444" s="14"/>
    </row>
    <row r="445">
      <c r="D445" s="14"/>
    </row>
    <row r="446">
      <c r="D446" s="14"/>
    </row>
    <row r="447">
      <c r="D447" s="14"/>
    </row>
    <row r="448">
      <c r="D448" s="14"/>
    </row>
    <row r="449">
      <c r="D449" s="14"/>
    </row>
    <row r="450">
      <c r="D450" s="14"/>
    </row>
    <row r="451">
      <c r="D451" s="14"/>
    </row>
    <row r="452">
      <c r="D452" s="14"/>
    </row>
    <row r="453">
      <c r="D453" s="14"/>
    </row>
    <row r="454">
      <c r="D454" s="14"/>
    </row>
    <row r="455">
      <c r="D455" s="14"/>
    </row>
    <row r="456">
      <c r="D456" s="14"/>
    </row>
    <row r="457">
      <c r="D457" s="14"/>
    </row>
    <row r="458">
      <c r="D458" s="14"/>
    </row>
    <row r="459">
      <c r="D459" s="14"/>
    </row>
    <row r="460">
      <c r="D460" s="14"/>
    </row>
    <row r="461">
      <c r="D461" s="14"/>
    </row>
    <row r="462">
      <c r="D462" s="14"/>
    </row>
    <row r="463">
      <c r="D463" s="14"/>
    </row>
    <row r="464">
      <c r="D464" s="14"/>
    </row>
    <row r="465">
      <c r="D465" s="14"/>
    </row>
    <row r="466">
      <c r="D466" s="14"/>
    </row>
    <row r="467">
      <c r="D467" s="14"/>
    </row>
    <row r="468">
      <c r="D468" s="14"/>
    </row>
    <row r="469">
      <c r="D469" s="14"/>
    </row>
    <row r="470">
      <c r="D470" s="14"/>
    </row>
    <row r="471">
      <c r="D471" s="14"/>
    </row>
    <row r="472">
      <c r="D472" s="14"/>
    </row>
    <row r="473">
      <c r="D473" s="14"/>
    </row>
    <row r="474">
      <c r="D474" s="14"/>
    </row>
    <row r="475">
      <c r="D475" s="14"/>
    </row>
    <row r="476">
      <c r="D476" s="14"/>
    </row>
    <row r="477">
      <c r="D477" s="14"/>
    </row>
    <row r="478">
      <c r="D478" s="14"/>
    </row>
    <row r="479">
      <c r="D479" s="14"/>
    </row>
    <row r="480">
      <c r="D480" s="14"/>
    </row>
    <row r="481">
      <c r="D481" s="14"/>
    </row>
    <row r="482">
      <c r="D482" s="14"/>
    </row>
    <row r="483">
      <c r="D483" s="14"/>
    </row>
    <row r="484">
      <c r="D484" s="14"/>
    </row>
    <row r="485">
      <c r="D485" s="14"/>
    </row>
    <row r="486">
      <c r="D486" s="14"/>
    </row>
    <row r="487">
      <c r="D487" s="14"/>
    </row>
    <row r="488">
      <c r="D488" s="14"/>
    </row>
    <row r="489">
      <c r="D489" s="14"/>
    </row>
    <row r="490">
      <c r="D490" s="14"/>
    </row>
    <row r="491">
      <c r="D491" s="14"/>
    </row>
    <row r="492">
      <c r="D492" s="14"/>
    </row>
    <row r="493">
      <c r="D493" s="14"/>
    </row>
    <row r="494">
      <c r="D494" s="14"/>
    </row>
    <row r="495">
      <c r="D495" s="14"/>
    </row>
    <row r="496">
      <c r="D496" s="14"/>
    </row>
    <row r="497">
      <c r="D497" s="14"/>
    </row>
    <row r="498">
      <c r="D498" s="14"/>
    </row>
    <row r="499">
      <c r="D499" s="14"/>
    </row>
    <row r="500">
      <c r="D500" s="14"/>
    </row>
    <row r="501">
      <c r="D501" s="14"/>
    </row>
    <row r="502">
      <c r="D502" s="14"/>
    </row>
    <row r="503">
      <c r="D503" s="14"/>
    </row>
    <row r="504">
      <c r="D504" s="14"/>
    </row>
    <row r="505">
      <c r="D505" s="14"/>
    </row>
    <row r="506">
      <c r="D506" s="14"/>
    </row>
    <row r="507">
      <c r="D507" s="14"/>
    </row>
    <row r="508">
      <c r="D508" s="14"/>
    </row>
    <row r="509">
      <c r="D509" s="14"/>
    </row>
    <row r="510">
      <c r="D510" s="14"/>
    </row>
    <row r="511">
      <c r="D511" s="14"/>
    </row>
    <row r="512">
      <c r="D512" s="14"/>
    </row>
    <row r="513">
      <c r="D513" s="14"/>
    </row>
    <row r="514">
      <c r="D514" s="14"/>
    </row>
    <row r="515">
      <c r="D515" s="14"/>
    </row>
    <row r="516">
      <c r="D516" s="14"/>
    </row>
    <row r="517">
      <c r="D517" s="14"/>
    </row>
    <row r="518">
      <c r="D518" s="14"/>
    </row>
    <row r="519">
      <c r="D519" s="14"/>
    </row>
    <row r="520">
      <c r="D520" s="14"/>
    </row>
    <row r="521">
      <c r="D521" s="14"/>
    </row>
    <row r="522">
      <c r="D522" s="14"/>
    </row>
    <row r="523">
      <c r="D523" s="14"/>
    </row>
    <row r="524">
      <c r="D524" s="14"/>
    </row>
    <row r="525">
      <c r="D525" s="14"/>
    </row>
    <row r="526">
      <c r="D526" s="14"/>
    </row>
    <row r="527">
      <c r="D527" s="14"/>
    </row>
    <row r="528">
      <c r="D528" s="14"/>
    </row>
    <row r="529">
      <c r="D529" s="14"/>
    </row>
    <row r="530">
      <c r="D530" s="14"/>
    </row>
    <row r="531">
      <c r="D531" s="14"/>
    </row>
    <row r="532">
      <c r="D532" s="14"/>
    </row>
    <row r="533">
      <c r="D533" s="14"/>
    </row>
    <row r="534">
      <c r="D534" s="14"/>
    </row>
    <row r="535">
      <c r="D535" s="14"/>
    </row>
    <row r="536">
      <c r="D536" s="14"/>
    </row>
    <row r="537">
      <c r="D537" s="14"/>
    </row>
    <row r="538">
      <c r="D538" s="14"/>
    </row>
    <row r="539">
      <c r="D539" s="14"/>
    </row>
    <row r="540">
      <c r="D540" s="14"/>
    </row>
    <row r="541">
      <c r="D541" s="14"/>
    </row>
    <row r="542">
      <c r="D542" s="14"/>
    </row>
    <row r="543">
      <c r="D543" s="14"/>
    </row>
    <row r="544">
      <c r="D544" s="14"/>
    </row>
    <row r="545">
      <c r="D545" s="14"/>
    </row>
    <row r="546">
      <c r="D546" s="14"/>
    </row>
    <row r="547">
      <c r="D547" s="14"/>
    </row>
    <row r="548">
      <c r="D548" s="14"/>
    </row>
    <row r="549">
      <c r="D549" s="14"/>
    </row>
    <row r="550">
      <c r="D550" s="14"/>
    </row>
    <row r="551">
      <c r="D551" s="14"/>
    </row>
    <row r="552">
      <c r="D552" s="14"/>
    </row>
    <row r="553">
      <c r="D553" s="14"/>
    </row>
    <row r="554">
      <c r="D554" s="14"/>
    </row>
    <row r="555">
      <c r="D555" s="14"/>
    </row>
    <row r="556">
      <c r="D556" s="14"/>
    </row>
    <row r="557">
      <c r="D557" s="14"/>
    </row>
    <row r="558">
      <c r="D558" s="14"/>
    </row>
    <row r="559">
      <c r="D559" s="14"/>
    </row>
    <row r="560">
      <c r="D560" s="14"/>
    </row>
    <row r="561">
      <c r="D561" s="14"/>
    </row>
    <row r="562">
      <c r="D562" s="14"/>
    </row>
    <row r="563">
      <c r="D563" s="14"/>
    </row>
    <row r="564">
      <c r="D564" s="14"/>
    </row>
    <row r="565">
      <c r="D565" s="14"/>
    </row>
    <row r="566">
      <c r="D566" s="14"/>
    </row>
    <row r="567">
      <c r="D567" s="14"/>
    </row>
    <row r="568">
      <c r="D568" s="14"/>
    </row>
    <row r="569">
      <c r="D569" s="14"/>
    </row>
    <row r="570">
      <c r="D570" s="14"/>
    </row>
    <row r="571">
      <c r="D571" s="14"/>
    </row>
    <row r="572">
      <c r="D572" s="14"/>
    </row>
    <row r="573">
      <c r="D573" s="14"/>
    </row>
    <row r="574">
      <c r="D574" s="14"/>
    </row>
    <row r="575">
      <c r="D575" s="14"/>
    </row>
    <row r="576">
      <c r="D576" s="14"/>
    </row>
    <row r="577">
      <c r="D577" s="14"/>
    </row>
    <row r="578">
      <c r="D578" s="14"/>
    </row>
    <row r="579">
      <c r="D579" s="14"/>
    </row>
    <row r="580">
      <c r="D580" s="14"/>
    </row>
    <row r="581">
      <c r="D581" s="14"/>
    </row>
    <row r="582">
      <c r="D582" s="14"/>
    </row>
    <row r="583">
      <c r="D583" s="14"/>
    </row>
    <row r="584">
      <c r="D584" s="14"/>
    </row>
    <row r="585">
      <c r="D585" s="14"/>
    </row>
    <row r="586">
      <c r="D586" s="14"/>
    </row>
    <row r="587">
      <c r="D587" s="14"/>
    </row>
    <row r="588">
      <c r="D588" s="14"/>
    </row>
    <row r="589">
      <c r="D589" s="14"/>
    </row>
    <row r="590">
      <c r="D590" s="14"/>
    </row>
    <row r="591">
      <c r="D591" s="14"/>
    </row>
    <row r="592">
      <c r="D592" s="14"/>
    </row>
    <row r="593">
      <c r="D593" s="14"/>
    </row>
    <row r="594">
      <c r="D594" s="14"/>
    </row>
    <row r="595">
      <c r="D595" s="14"/>
    </row>
    <row r="596">
      <c r="D596" s="14"/>
    </row>
    <row r="597">
      <c r="D597" s="14"/>
    </row>
    <row r="598">
      <c r="D598" s="14"/>
    </row>
    <row r="599">
      <c r="D599" s="14"/>
    </row>
    <row r="600">
      <c r="D600" s="14"/>
    </row>
    <row r="601">
      <c r="D601" s="14"/>
    </row>
    <row r="602">
      <c r="D602" s="14"/>
    </row>
    <row r="603">
      <c r="D603" s="14"/>
    </row>
    <row r="604">
      <c r="D604" s="14"/>
    </row>
    <row r="605">
      <c r="D605" s="14"/>
    </row>
    <row r="606">
      <c r="D606" s="14"/>
    </row>
    <row r="607">
      <c r="D607" s="14"/>
    </row>
    <row r="608">
      <c r="D608" s="14"/>
    </row>
    <row r="609">
      <c r="D609" s="14"/>
    </row>
    <row r="610">
      <c r="D610" s="14"/>
    </row>
    <row r="611">
      <c r="D611" s="14"/>
    </row>
    <row r="612">
      <c r="D612" s="14"/>
    </row>
    <row r="613">
      <c r="D613" s="14"/>
    </row>
    <row r="614">
      <c r="D614" s="14"/>
    </row>
    <row r="615">
      <c r="D615" s="14"/>
    </row>
    <row r="616">
      <c r="D616" s="14"/>
    </row>
    <row r="617">
      <c r="D617" s="14"/>
    </row>
    <row r="618">
      <c r="D618" s="14"/>
    </row>
    <row r="619">
      <c r="D619" s="14"/>
    </row>
    <row r="620">
      <c r="D620" s="14"/>
    </row>
    <row r="621">
      <c r="D621" s="14"/>
    </row>
    <row r="622">
      <c r="D622" s="14"/>
    </row>
    <row r="623">
      <c r="D623" s="14"/>
    </row>
    <row r="624">
      <c r="D624" s="14"/>
    </row>
    <row r="625">
      <c r="D625" s="14"/>
    </row>
    <row r="626">
      <c r="D626" s="14"/>
    </row>
    <row r="627">
      <c r="D627" s="14"/>
    </row>
    <row r="628">
      <c r="D628" s="14"/>
    </row>
    <row r="629">
      <c r="D629" s="14"/>
    </row>
    <row r="630">
      <c r="D630" s="14"/>
    </row>
    <row r="631">
      <c r="D631" s="14"/>
    </row>
    <row r="632">
      <c r="D632" s="14"/>
    </row>
    <row r="633">
      <c r="D633" s="14"/>
    </row>
    <row r="634">
      <c r="D634" s="14"/>
    </row>
    <row r="635">
      <c r="D635" s="14"/>
    </row>
    <row r="636">
      <c r="D636" s="14"/>
    </row>
    <row r="637">
      <c r="D637" s="14"/>
    </row>
    <row r="638">
      <c r="D638" s="14"/>
    </row>
    <row r="639">
      <c r="D639" s="14"/>
    </row>
    <row r="640">
      <c r="D640" s="14"/>
    </row>
    <row r="641">
      <c r="D641" s="14"/>
    </row>
    <row r="642">
      <c r="D642" s="14"/>
    </row>
    <row r="643">
      <c r="D643" s="14"/>
    </row>
    <row r="644">
      <c r="D644" s="14"/>
    </row>
    <row r="645">
      <c r="D645" s="14"/>
    </row>
    <row r="646">
      <c r="D646" s="14"/>
    </row>
    <row r="647">
      <c r="D647" s="14"/>
    </row>
    <row r="648">
      <c r="D648" s="14"/>
    </row>
    <row r="649">
      <c r="D649" s="14"/>
    </row>
    <row r="650">
      <c r="D650" s="14"/>
    </row>
    <row r="651">
      <c r="D651" s="14"/>
    </row>
    <row r="652">
      <c r="D652" s="14"/>
    </row>
    <row r="653">
      <c r="D653" s="14"/>
    </row>
    <row r="654">
      <c r="D654" s="14"/>
    </row>
    <row r="655">
      <c r="D655" s="14"/>
    </row>
    <row r="656">
      <c r="D656" s="14"/>
    </row>
    <row r="657">
      <c r="D657" s="14"/>
    </row>
    <row r="658">
      <c r="D658" s="14"/>
    </row>
    <row r="659">
      <c r="D659" s="14"/>
    </row>
    <row r="660">
      <c r="D660" s="14"/>
    </row>
    <row r="661">
      <c r="D661" s="14"/>
    </row>
    <row r="662">
      <c r="D662" s="14"/>
    </row>
    <row r="663">
      <c r="D663" s="14"/>
    </row>
    <row r="664">
      <c r="D664" s="14"/>
    </row>
    <row r="665">
      <c r="D665" s="14"/>
    </row>
    <row r="666">
      <c r="D666" s="14"/>
    </row>
    <row r="667">
      <c r="D667" s="14"/>
    </row>
    <row r="668">
      <c r="D668" s="14"/>
    </row>
    <row r="669">
      <c r="D669" s="14"/>
    </row>
    <row r="670">
      <c r="D670" s="14"/>
    </row>
    <row r="671">
      <c r="D671" s="14"/>
    </row>
    <row r="672">
      <c r="D672" s="14"/>
    </row>
    <row r="673">
      <c r="D673" s="14"/>
    </row>
    <row r="674">
      <c r="D674" s="14"/>
    </row>
    <row r="675">
      <c r="D675" s="14"/>
    </row>
    <row r="676">
      <c r="D676" s="14"/>
    </row>
    <row r="677">
      <c r="D677" s="14"/>
    </row>
    <row r="678">
      <c r="D678" s="14"/>
    </row>
    <row r="679">
      <c r="D679" s="14"/>
    </row>
    <row r="680">
      <c r="D680" s="14"/>
    </row>
    <row r="681">
      <c r="D681" s="14"/>
    </row>
    <row r="682">
      <c r="D682" s="14"/>
    </row>
    <row r="683">
      <c r="D683" s="14"/>
    </row>
    <row r="684">
      <c r="D684" s="14"/>
    </row>
    <row r="685">
      <c r="D685" s="14"/>
    </row>
    <row r="686">
      <c r="D686" s="14"/>
    </row>
    <row r="687">
      <c r="D687" s="14"/>
    </row>
    <row r="688">
      <c r="D688" s="14"/>
    </row>
    <row r="689">
      <c r="D689" s="14"/>
    </row>
    <row r="690">
      <c r="D690" s="14"/>
    </row>
    <row r="691">
      <c r="D691" s="14"/>
    </row>
    <row r="692">
      <c r="D692" s="14"/>
    </row>
    <row r="693">
      <c r="D693" s="14"/>
    </row>
    <row r="694">
      <c r="D694" s="14"/>
    </row>
    <row r="695">
      <c r="D695" s="14"/>
    </row>
    <row r="696">
      <c r="D696" s="14"/>
    </row>
    <row r="697">
      <c r="D697" s="14"/>
    </row>
    <row r="698">
      <c r="D698" s="14"/>
    </row>
    <row r="699">
      <c r="D699" s="14"/>
    </row>
    <row r="700">
      <c r="D700" s="14"/>
    </row>
    <row r="701">
      <c r="D701" s="14"/>
    </row>
    <row r="702">
      <c r="D702" s="14"/>
    </row>
    <row r="703">
      <c r="D703" s="14"/>
    </row>
    <row r="704">
      <c r="D704" s="14"/>
    </row>
    <row r="705">
      <c r="D705" s="14"/>
    </row>
    <row r="706">
      <c r="D706" s="14"/>
    </row>
    <row r="707">
      <c r="D707" s="14"/>
    </row>
    <row r="708">
      <c r="D708" s="14"/>
    </row>
    <row r="709">
      <c r="D709" s="14"/>
    </row>
    <row r="710">
      <c r="D710" s="14"/>
    </row>
    <row r="711">
      <c r="D711" s="14"/>
    </row>
    <row r="712">
      <c r="D712" s="14"/>
    </row>
    <row r="713">
      <c r="D713" s="14"/>
    </row>
    <row r="714">
      <c r="D714" s="14"/>
    </row>
    <row r="715">
      <c r="D715" s="14"/>
    </row>
    <row r="716">
      <c r="D716" s="14"/>
    </row>
    <row r="717">
      <c r="D717" s="14"/>
    </row>
    <row r="718">
      <c r="D718" s="14"/>
    </row>
    <row r="719">
      <c r="D719" s="14"/>
    </row>
    <row r="720">
      <c r="D720" s="14"/>
    </row>
    <row r="721">
      <c r="D721" s="14"/>
    </row>
    <row r="722">
      <c r="D722" s="14"/>
    </row>
    <row r="723">
      <c r="D723" s="14"/>
    </row>
    <row r="724">
      <c r="D724" s="14"/>
    </row>
    <row r="725">
      <c r="D725" s="14"/>
    </row>
    <row r="726">
      <c r="D726" s="14"/>
    </row>
    <row r="727">
      <c r="D727" s="14"/>
    </row>
    <row r="728">
      <c r="D728" s="14"/>
    </row>
    <row r="729">
      <c r="D729" s="14"/>
    </row>
    <row r="730">
      <c r="D730" s="14"/>
    </row>
    <row r="731">
      <c r="D731" s="14"/>
    </row>
    <row r="732">
      <c r="D732" s="14"/>
    </row>
    <row r="733">
      <c r="D733" s="14"/>
    </row>
    <row r="734">
      <c r="D734" s="14"/>
    </row>
    <row r="735">
      <c r="D735" s="14"/>
    </row>
    <row r="736">
      <c r="D736" s="14"/>
    </row>
    <row r="737">
      <c r="D737" s="14"/>
    </row>
    <row r="738">
      <c r="D738" s="14"/>
    </row>
    <row r="739">
      <c r="D739" s="14"/>
    </row>
    <row r="740">
      <c r="D740" s="14"/>
    </row>
    <row r="741">
      <c r="D741" s="14"/>
    </row>
    <row r="742">
      <c r="D742" s="14"/>
    </row>
    <row r="743">
      <c r="D743" s="14"/>
    </row>
    <row r="744">
      <c r="D744" s="14"/>
    </row>
    <row r="745">
      <c r="D745" s="14"/>
    </row>
    <row r="746">
      <c r="D746" s="14"/>
    </row>
    <row r="747">
      <c r="D747" s="14"/>
    </row>
    <row r="748">
      <c r="D748" s="14"/>
    </row>
    <row r="749">
      <c r="D749" s="14"/>
    </row>
    <row r="750">
      <c r="D750" s="14"/>
    </row>
    <row r="751">
      <c r="D751" s="14"/>
    </row>
    <row r="752">
      <c r="D752" s="14"/>
    </row>
    <row r="753">
      <c r="D753" s="14"/>
    </row>
    <row r="754">
      <c r="D754" s="14"/>
    </row>
    <row r="755">
      <c r="D755" s="14"/>
    </row>
    <row r="756">
      <c r="D756" s="14"/>
    </row>
    <row r="757">
      <c r="D757" s="14"/>
    </row>
    <row r="758">
      <c r="D758" s="14"/>
    </row>
    <row r="759">
      <c r="D759" s="14"/>
    </row>
    <row r="760">
      <c r="D760" s="14"/>
    </row>
    <row r="761">
      <c r="D761" s="14"/>
    </row>
    <row r="762">
      <c r="D762" s="14"/>
    </row>
    <row r="763">
      <c r="D763" s="14"/>
    </row>
    <row r="764">
      <c r="D764" s="14"/>
    </row>
    <row r="765">
      <c r="D765" s="14"/>
    </row>
    <row r="766">
      <c r="D766" s="14"/>
    </row>
    <row r="767">
      <c r="D767" s="14"/>
    </row>
    <row r="768">
      <c r="D768" s="14"/>
    </row>
    <row r="769">
      <c r="D769" s="14"/>
    </row>
    <row r="770">
      <c r="D770" s="14"/>
    </row>
    <row r="771">
      <c r="D771" s="14"/>
    </row>
    <row r="772">
      <c r="D772" s="14"/>
    </row>
    <row r="773">
      <c r="D773" s="14"/>
    </row>
    <row r="774">
      <c r="D774" s="14"/>
    </row>
    <row r="775">
      <c r="D775" s="14"/>
    </row>
    <row r="776">
      <c r="D776" s="14"/>
    </row>
    <row r="777">
      <c r="D777" s="14"/>
    </row>
    <row r="778">
      <c r="D778" s="14"/>
    </row>
    <row r="779">
      <c r="D779" s="14"/>
    </row>
    <row r="780">
      <c r="D780" s="14"/>
    </row>
    <row r="781">
      <c r="D781" s="14"/>
    </row>
    <row r="782">
      <c r="D782" s="14"/>
    </row>
    <row r="783">
      <c r="D783" s="14"/>
    </row>
    <row r="784">
      <c r="D784" s="14"/>
    </row>
    <row r="785">
      <c r="D785" s="14"/>
    </row>
    <row r="786">
      <c r="D786" s="14"/>
    </row>
    <row r="787">
      <c r="D787" s="14"/>
    </row>
    <row r="788">
      <c r="D788" s="14"/>
    </row>
    <row r="789">
      <c r="D789" s="14"/>
    </row>
    <row r="790">
      <c r="D790" s="14"/>
    </row>
    <row r="791">
      <c r="D791" s="14"/>
    </row>
    <row r="792">
      <c r="D792" s="14"/>
    </row>
    <row r="793">
      <c r="D793" s="14"/>
    </row>
    <row r="794">
      <c r="D794" s="14"/>
    </row>
    <row r="795">
      <c r="D795" s="14"/>
    </row>
    <row r="796">
      <c r="D796" s="14"/>
    </row>
    <row r="797">
      <c r="D797" s="14"/>
    </row>
    <row r="798">
      <c r="D798" s="14"/>
    </row>
    <row r="799">
      <c r="D799" s="14"/>
    </row>
    <row r="800">
      <c r="D800" s="14"/>
    </row>
    <row r="801">
      <c r="D801" s="14"/>
    </row>
    <row r="802">
      <c r="D802" s="14"/>
    </row>
    <row r="803">
      <c r="D803" s="14"/>
    </row>
    <row r="804">
      <c r="D804" s="14"/>
    </row>
    <row r="805">
      <c r="D805" s="14"/>
    </row>
    <row r="806">
      <c r="D806" s="14"/>
    </row>
    <row r="807">
      <c r="D807" s="14"/>
    </row>
    <row r="808">
      <c r="D808" s="14"/>
    </row>
    <row r="809">
      <c r="D809" s="14"/>
    </row>
    <row r="810">
      <c r="D810" s="14"/>
    </row>
    <row r="811">
      <c r="D811" s="14"/>
    </row>
    <row r="812">
      <c r="D812" s="14"/>
    </row>
    <row r="813">
      <c r="D813" s="14"/>
    </row>
    <row r="814">
      <c r="D814" s="14"/>
    </row>
    <row r="815">
      <c r="D815" s="14"/>
    </row>
    <row r="816">
      <c r="D816" s="14"/>
    </row>
    <row r="817">
      <c r="D817" s="14"/>
    </row>
    <row r="818">
      <c r="D818" s="14"/>
    </row>
    <row r="819">
      <c r="D819" s="14"/>
    </row>
    <row r="820">
      <c r="D820" s="14"/>
    </row>
    <row r="821">
      <c r="D821" s="14"/>
    </row>
    <row r="822">
      <c r="D822" s="14"/>
    </row>
    <row r="823">
      <c r="D823" s="14"/>
    </row>
    <row r="824">
      <c r="D824" s="14"/>
    </row>
    <row r="825">
      <c r="D825" s="14"/>
    </row>
    <row r="826">
      <c r="D826" s="14"/>
    </row>
    <row r="827">
      <c r="D827" s="14"/>
    </row>
    <row r="828">
      <c r="D828" s="14"/>
    </row>
    <row r="829">
      <c r="D829" s="14"/>
    </row>
    <row r="830">
      <c r="D830" s="14"/>
    </row>
    <row r="831">
      <c r="D831" s="14"/>
    </row>
    <row r="832">
      <c r="D832" s="14"/>
    </row>
    <row r="833">
      <c r="D833" s="14"/>
    </row>
    <row r="834">
      <c r="D834" s="14"/>
    </row>
    <row r="835">
      <c r="D835" s="14"/>
    </row>
    <row r="836">
      <c r="D836" s="14"/>
    </row>
    <row r="837">
      <c r="D837" s="14"/>
    </row>
    <row r="838">
      <c r="D838" s="14"/>
    </row>
    <row r="839">
      <c r="D839" s="14"/>
    </row>
    <row r="840">
      <c r="D840" s="14"/>
    </row>
    <row r="841">
      <c r="D841" s="14"/>
    </row>
    <row r="842">
      <c r="D842" s="14"/>
    </row>
    <row r="843">
      <c r="D843" s="14"/>
    </row>
    <row r="844">
      <c r="D844" s="14"/>
    </row>
    <row r="845">
      <c r="D845" s="14"/>
    </row>
    <row r="846">
      <c r="D846" s="14"/>
    </row>
    <row r="847">
      <c r="D847" s="14"/>
    </row>
    <row r="848">
      <c r="D848" s="14"/>
    </row>
    <row r="849">
      <c r="D849" s="14"/>
    </row>
    <row r="850">
      <c r="D850" s="14"/>
    </row>
    <row r="851">
      <c r="D851" s="14"/>
    </row>
    <row r="852">
      <c r="D852" s="14"/>
    </row>
    <row r="853">
      <c r="D853" s="14"/>
    </row>
    <row r="854">
      <c r="D854" s="14"/>
    </row>
    <row r="855">
      <c r="D855" s="14"/>
    </row>
    <row r="856">
      <c r="D856" s="14"/>
    </row>
    <row r="857">
      <c r="D857" s="14"/>
    </row>
    <row r="858">
      <c r="D858" s="14"/>
    </row>
    <row r="859">
      <c r="D859" s="14"/>
    </row>
    <row r="860">
      <c r="D860" s="14"/>
    </row>
    <row r="861">
      <c r="D861" s="14"/>
    </row>
    <row r="862">
      <c r="D862" s="14"/>
    </row>
    <row r="863">
      <c r="D863" s="14"/>
    </row>
    <row r="864">
      <c r="D864" s="14"/>
    </row>
    <row r="865">
      <c r="D865" s="14"/>
    </row>
    <row r="866">
      <c r="D866" s="14"/>
    </row>
    <row r="867">
      <c r="D867" s="14"/>
    </row>
    <row r="868">
      <c r="D868" s="14"/>
    </row>
    <row r="869">
      <c r="D869" s="14"/>
    </row>
    <row r="870">
      <c r="D870" s="14"/>
    </row>
    <row r="871">
      <c r="D871" s="14"/>
    </row>
    <row r="872">
      <c r="D872" s="14"/>
    </row>
    <row r="873">
      <c r="D873" s="14"/>
    </row>
    <row r="874">
      <c r="D874" s="14"/>
    </row>
    <row r="875">
      <c r="D875" s="14"/>
    </row>
    <row r="876">
      <c r="D876" s="14"/>
    </row>
    <row r="877">
      <c r="D877" s="14"/>
    </row>
    <row r="878">
      <c r="D878" s="14"/>
    </row>
    <row r="879">
      <c r="D879" s="14"/>
    </row>
    <row r="880">
      <c r="D880" s="14"/>
    </row>
    <row r="881">
      <c r="D881" s="14"/>
    </row>
    <row r="882">
      <c r="D882" s="14"/>
    </row>
    <row r="883">
      <c r="D883" s="14"/>
    </row>
    <row r="884">
      <c r="D884" s="14"/>
    </row>
    <row r="885">
      <c r="D885" s="14"/>
    </row>
    <row r="886">
      <c r="D886" s="14"/>
    </row>
    <row r="887">
      <c r="D887" s="14"/>
    </row>
    <row r="888">
      <c r="D888" s="14"/>
    </row>
    <row r="889">
      <c r="D889" s="14"/>
    </row>
    <row r="890">
      <c r="D890" s="14"/>
    </row>
    <row r="891">
      <c r="D891" s="14"/>
    </row>
    <row r="892">
      <c r="D892" s="14"/>
    </row>
    <row r="893">
      <c r="D893" s="14"/>
    </row>
    <row r="894">
      <c r="D894" s="14"/>
    </row>
    <row r="895">
      <c r="D895" s="14"/>
    </row>
    <row r="896">
      <c r="D896" s="14"/>
    </row>
    <row r="897">
      <c r="D897" s="14"/>
    </row>
    <row r="898">
      <c r="D898" s="14"/>
    </row>
    <row r="899">
      <c r="D899" s="14"/>
    </row>
    <row r="900">
      <c r="D900" s="14"/>
    </row>
    <row r="901">
      <c r="D901" s="14"/>
    </row>
    <row r="902">
      <c r="D902" s="14"/>
    </row>
    <row r="903">
      <c r="D903" s="14"/>
    </row>
    <row r="904">
      <c r="D904" s="14"/>
    </row>
    <row r="905">
      <c r="D905" s="14"/>
    </row>
    <row r="906">
      <c r="D906" s="14"/>
    </row>
    <row r="907">
      <c r="D907" s="14"/>
    </row>
    <row r="908">
      <c r="D908" s="14"/>
    </row>
    <row r="909">
      <c r="D909" s="14"/>
    </row>
    <row r="910">
      <c r="D910" s="14"/>
    </row>
    <row r="911">
      <c r="D911" s="14"/>
    </row>
    <row r="912">
      <c r="D912" s="14"/>
    </row>
    <row r="913">
      <c r="D913" s="14"/>
    </row>
    <row r="914">
      <c r="D914" s="14"/>
    </row>
    <row r="915">
      <c r="D915" s="14"/>
    </row>
    <row r="916">
      <c r="D916" s="14"/>
    </row>
    <row r="917">
      <c r="D917" s="14"/>
    </row>
    <row r="918">
      <c r="D918" s="14"/>
    </row>
    <row r="919">
      <c r="D919" s="14"/>
    </row>
    <row r="920">
      <c r="D920" s="14"/>
    </row>
    <row r="921">
      <c r="D921" s="14"/>
    </row>
    <row r="922">
      <c r="D922" s="14"/>
    </row>
    <row r="923">
      <c r="D923" s="14"/>
    </row>
    <row r="924">
      <c r="D924" s="14"/>
    </row>
    <row r="925">
      <c r="D925" s="14"/>
    </row>
    <row r="926">
      <c r="D926" s="14"/>
    </row>
    <row r="927">
      <c r="D927" s="14"/>
    </row>
    <row r="928">
      <c r="D928" s="14"/>
    </row>
    <row r="929">
      <c r="D929" s="14"/>
    </row>
    <row r="930">
      <c r="D930" s="14"/>
    </row>
    <row r="931">
      <c r="D931" s="14"/>
    </row>
    <row r="932">
      <c r="D932" s="14"/>
    </row>
    <row r="933">
      <c r="D933" s="14"/>
    </row>
    <row r="934">
      <c r="D934" s="14"/>
    </row>
    <row r="935">
      <c r="D935" s="14"/>
    </row>
    <row r="936">
      <c r="D936" s="14"/>
    </row>
    <row r="937">
      <c r="D937" s="14"/>
    </row>
    <row r="938">
      <c r="D938" s="14"/>
    </row>
    <row r="939">
      <c r="D939" s="14"/>
    </row>
    <row r="940">
      <c r="D940" s="14"/>
    </row>
    <row r="941">
      <c r="D941" s="14"/>
    </row>
    <row r="942">
      <c r="D942" s="14"/>
    </row>
    <row r="943">
      <c r="D943" s="14"/>
    </row>
    <row r="944">
      <c r="D944" s="14"/>
    </row>
    <row r="945">
      <c r="D945" s="14"/>
    </row>
    <row r="946">
      <c r="D946" s="14"/>
    </row>
    <row r="947">
      <c r="D947" s="14"/>
    </row>
    <row r="948">
      <c r="D948" s="14"/>
    </row>
    <row r="949">
      <c r="D949" s="14"/>
    </row>
    <row r="950">
      <c r="D950" s="14"/>
    </row>
    <row r="951">
      <c r="D951" s="14"/>
    </row>
    <row r="952">
      <c r="D952" s="14"/>
    </row>
    <row r="953">
      <c r="D953" s="14"/>
    </row>
    <row r="954">
      <c r="D954" s="14"/>
    </row>
    <row r="955">
      <c r="D955" s="14"/>
    </row>
    <row r="956">
      <c r="D956" s="14"/>
    </row>
    <row r="957">
      <c r="D957" s="14"/>
    </row>
    <row r="958">
      <c r="D958" s="14"/>
    </row>
    <row r="959">
      <c r="D959" s="14"/>
    </row>
    <row r="960">
      <c r="D960" s="14"/>
    </row>
    <row r="961">
      <c r="D961" s="14"/>
    </row>
    <row r="962">
      <c r="D962" s="14"/>
    </row>
    <row r="963">
      <c r="D963" s="14"/>
    </row>
    <row r="964">
      <c r="D964" s="14"/>
    </row>
    <row r="965">
      <c r="D965" s="14"/>
    </row>
    <row r="966">
      <c r="D966" s="14"/>
    </row>
    <row r="967">
      <c r="D967" s="14"/>
    </row>
    <row r="968">
      <c r="D968" s="14"/>
    </row>
    <row r="969">
      <c r="D969" s="14"/>
    </row>
    <row r="970">
      <c r="D970" s="14"/>
    </row>
    <row r="971">
      <c r="D971" s="14"/>
    </row>
    <row r="972">
      <c r="D972" s="14"/>
    </row>
    <row r="973">
      <c r="D973" s="14"/>
    </row>
    <row r="974">
      <c r="D974" s="14"/>
    </row>
    <row r="975">
      <c r="D975" s="14"/>
    </row>
    <row r="976">
      <c r="D976" s="14"/>
    </row>
    <row r="977">
      <c r="D977" s="14"/>
    </row>
    <row r="978">
      <c r="D978" s="14"/>
    </row>
    <row r="979">
      <c r="D979" s="14"/>
    </row>
    <row r="980">
      <c r="D980" s="14"/>
    </row>
    <row r="981">
      <c r="D981" s="14"/>
    </row>
    <row r="982">
      <c r="D982" s="14"/>
    </row>
    <row r="983">
      <c r="D983" s="14"/>
    </row>
    <row r="984">
      <c r="D984" s="14"/>
    </row>
    <row r="985">
      <c r="D985" s="14"/>
    </row>
    <row r="986">
      <c r="D986" s="14"/>
    </row>
    <row r="987">
      <c r="D987" s="14"/>
    </row>
    <row r="988">
      <c r="D988" s="14"/>
    </row>
    <row r="989">
      <c r="D989" s="14"/>
    </row>
    <row r="990">
      <c r="D990" s="14"/>
    </row>
    <row r="991">
      <c r="D991" s="14"/>
    </row>
    <row r="992">
      <c r="D992" s="14"/>
    </row>
    <row r="993">
      <c r="D993" s="14"/>
    </row>
    <row r="994">
      <c r="D994" s="14"/>
    </row>
    <row r="995">
      <c r="D995" s="14"/>
    </row>
    <row r="996">
      <c r="D996" s="14"/>
    </row>
    <row r="997">
      <c r="D997" s="14"/>
    </row>
    <row r="998">
      <c r="D998" s="14"/>
    </row>
    <row r="999">
      <c r="D999" s="14"/>
    </row>
    <row r="1000">
      <c r="D1000" s="14"/>
    </row>
    <row r="1001">
      <c r="D1001" s="14"/>
    </row>
    <row r="1002">
      <c r="D1002" s="14"/>
    </row>
    <row r="1003">
      <c r="D1003" s="14"/>
    </row>
    <row r="1004">
      <c r="D1004" s="14"/>
    </row>
    <row r="1005">
      <c r="D1005" s="14"/>
    </row>
    <row r="1006">
      <c r="D1006" s="14"/>
    </row>
    <row r="1007">
      <c r="D1007" s="14"/>
    </row>
    <row r="1008">
      <c r="D1008" s="14"/>
    </row>
    <row r="1009">
      <c r="D1009" s="14"/>
    </row>
    <row r="1010">
      <c r="D1010" s="14"/>
    </row>
    <row r="1011">
      <c r="D1011" s="14"/>
    </row>
    <row r="1012">
      <c r="D1012" s="14"/>
    </row>
    <row r="1013">
      <c r="D1013" s="14"/>
    </row>
    <row r="1014">
      <c r="D1014" s="14"/>
    </row>
  </sheetData>
  <mergeCells count="20">
    <mergeCell ref="B5:D5"/>
    <mergeCell ref="B6:B7"/>
    <mergeCell ref="C6:C7"/>
    <mergeCell ref="D6:D7"/>
    <mergeCell ref="B12:D12"/>
    <mergeCell ref="B13:B14"/>
    <mergeCell ref="C13:C14"/>
    <mergeCell ref="C34:C35"/>
    <mergeCell ref="D34:D35"/>
    <mergeCell ref="B48:D48"/>
    <mergeCell ref="B49:B50"/>
    <mergeCell ref="C49:C50"/>
    <mergeCell ref="D49:D50"/>
    <mergeCell ref="D13:D14"/>
    <mergeCell ref="B23:D23"/>
    <mergeCell ref="B24:B25"/>
    <mergeCell ref="C24:C25"/>
    <mergeCell ref="D24:D25"/>
    <mergeCell ref="B33:D33"/>
    <mergeCell ref="B34:B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7.63"/>
    <col customWidth="1" min="3" max="4" width="25.13"/>
  </cols>
  <sheetData>
    <row r="3">
      <c r="B3" s="15" t="s">
        <v>46</v>
      </c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>
      <c r="B5" s="19" t="s">
        <v>47</v>
      </c>
      <c r="C5" s="62"/>
      <c r="D5" s="62"/>
    </row>
    <row r="6">
      <c r="B6" s="21"/>
      <c r="C6" s="22" t="s">
        <v>11</v>
      </c>
      <c r="D6" s="23" t="s">
        <v>12</v>
      </c>
    </row>
    <row r="7">
      <c r="B7" s="24"/>
      <c r="C7" s="24"/>
      <c r="D7" s="25"/>
    </row>
    <row r="8">
      <c r="B8" s="61" t="s">
        <v>48</v>
      </c>
      <c r="C8" s="63">
        <v>19605.0</v>
      </c>
      <c r="D8" s="63">
        <v>20242.0</v>
      </c>
      <c r="F8" s="64"/>
      <c r="G8" s="64"/>
      <c r="H8" s="65"/>
    </row>
    <row r="9">
      <c r="B9" s="46" t="s">
        <v>49</v>
      </c>
      <c r="C9" s="66">
        <f>30962+89748+21118+1336+9858</f>
        <v>153022</v>
      </c>
      <c r="D9" s="37">
        <f>(33100+93100+23700+1800)*1.041</f>
        <v>157919.7</v>
      </c>
      <c r="G9" s="64"/>
      <c r="H9" s="65"/>
    </row>
    <row r="10">
      <c r="B10" s="46" t="s">
        <v>50</v>
      </c>
      <c r="C10" s="37">
        <v>3956.0</v>
      </c>
      <c r="D10" s="37">
        <v>4079.0</v>
      </c>
      <c r="G10" s="64"/>
      <c r="H10" s="65"/>
    </row>
    <row r="11">
      <c r="B11" s="46" t="s">
        <v>51</v>
      </c>
      <c r="C11" s="37">
        <v>208417.0</v>
      </c>
      <c r="D11" s="37">
        <v>216962.0</v>
      </c>
      <c r="G11" s="64"/>
      <c r="H11" s="65"/>
    </row>
    <row r="12">
      <c r="B12" s="46" t="s">
        <v>52</v>
      </c>
      <c r="C12" s="37">
        <v>32400.0</v>
      </c>
      <c r="D12" s="37">
        <v>32421.0</v>
      </c>
      <c r="G12" s="64"/>
      <c r="H12" s="65"/>
    </row>
    <row r="13">
      <c r="B13" s="61" t="s">
        <v>53</v>
      </c>
      <c r="C13" s="37">
        <v>8919.0</v>
      </c>
      <c r="D13" s="37">
        <v>9258.0</v>
      </c>
      <c r="F13" s="66"/>
      <c r="G13" s="64"/>
      <c r="H13" s="65"/>
    </row>
    <row r="14">
      <c r="B14" s="67" t="s">
        <v>37</v>
      </c>
      <c r="C14" s="68">
        <v>140057.0</v>
      </c>
      <c r="D14" s="68">
        <f>(C14+32000)*1.041</f>
        <v>179111.337</v>
      </c>
      <c r="F14" s="66"/>
      <c r="G14" s="64"/>
      <c r="H14" s="65"/>
    </row>
    <row r="15">
      <c r="B15" s="69" t="s">
        <v>14</v>
      </c>
      <c r="C15" s="30">
        <f t="shared" ref="C15:D15" si="1">SUM(C8:C14)</f>
        <v>566376</v>
      </c>
      <c r="D15" s="31">
        <f t="shared" si="1"/>
        <v>619993.037</v>
      </c>
      <c r="F15" s="64"/>
      <c r="G15" s="64"/>
      <c r="H15" s="65"/>
    </row>
    <row r="16">
      <c r="B16" s="70"/>
      <c r="C16" s="59"/>
      <c r="D16" s="59"/>
      <c r="F16" s="64"/>
      <c r="G16" s="64"/>
      <c r="H16" s="65"/>
    </row>
    <row r="17">
      <c r="B17" s="70"/>
      <c r="C17" s="59"/>
      <c r="D17" s="59"/>
      <c r="F17" s="64"/>
      <c r="G17" s="64"/>
      <c r="H17" s="65"/>
    </row>
    <row r="18">
      <c r="B18" s="71" t="s">
        <v>54</v>
      </c>
      <c r="C18" s="62"/>
      <c r="D18" s="62"/>
      <c r="F18" s="64"/>
      <c r="G18" s="64"/>
      <c r="H18" s="65"/>
    </row>
    <row r="19">
      <c r="B19" s="72"/>
      <c r="C19" s="32" t="str">
        <f t="shared" ref="C19:D19" si="2">C6</f>
        <v>Beløp 2022</v>
      </c>
      <c r="D19" s="33" t="str">
        <f t="shared" si="2"/>
        <v>Budsjettert beløp 2023</v>
      </c>
      <c r="F19" s="64"/>
      <c r="G19" s="64"/>
      <c r="H19" s="65"/>
    </row>
    <row r="20">
      <c r="B20" s="24"/>
      <c r="C20" s="24"/>
      <c r="D20" s="25"/>
      <c r="F20" s="64"/>
      <c r="G20" s="64"/>
      <c r="H20" s="65"/>
    </row>
    <row r="21">
      <c r="B21" s="46" t="s">
        <v>55</v>
      </c>
      <c r="C21" s="35">
        <v>19159.0</v>
      </c>
      <c r="D21" s="37">
        <v>19887.0</v>
      </c>
      <c r="F21" s="73"/>
      <c r="G21" s="64"/>
      <c r="H21" s="65"/>
    </row>
    <row r="22">
      <c r="B22" s="74" t="s">
        <v>56</v>
      </c>
      <c r="C22" s="75">
        <v>4173.0</v>
      </c>
      <c r="D22" s="76"/>
      <c r="F22" s="77"/>
      <c r="G22" s="64"/>
      <c r="H22" s="65"/>
    </row>
    <row r="23">
      <c r="B23" s="69" t="s">
        <v>57</v>
      </c>
      <c r="C23" s="30">
        <f t="shared" ref="C23:D23" si="3">SUM(C21:C22)</f>
        <v>23332</v>
      </c>
      <c r="D23" s="31">
        <f t="shared" si="3"/>
        <v>19887</v>
      </c>
      <c r="F23" s="73"/>
      <c r="G23" s="64"/>
      <c r="H23" s="65"/>
    </row>
    <row r="24">
      <c r="B24" s="70"/>
      <c r="C24" s="59"/>
      <c r="D24" s="59"/>
      <c r="F24" s="64"/>
      <c r="G24" s="64"/>
      <c r="H24" s="65"/>
    </row>
    <row r="25">
      <c r="B25" s="70"/>
      <c r="C25" s="59"/>
      <c r="D25" s="59"/>
      <c r="F25" s="64"/>
      <c r="G25" s="64"/>
      <c r="H25" s="65"/>
    </row>
    <row r="26">
      <c r="B26" s="71" t="s">
        <v>58</v>
      </c>
      <c r="C26" s="62"/>
      <c r="D26" s="62"/>
      <c r="F26" s="64"/>
      <c r="G26" s="64"/>
      <c r="H26" s="65"/>
    </row>
    <row r="27">
      <c r="B27" s="72"/>
      <c r="C27" s="32" t="str">
        <f t="shared" ref="C27:D27" si="4">C19</f>
        <v>Beløp 2022</v>
      </c>
      <c r="D27" s="33" t="str">
        <f t="shared" si="4"/>
        <v>Budsjettert beløp 2023</v>
      </c>
      <c r="F27" s="64"/>
      <c r="G27" s="64"/>
      <c r="H27" s="65"/>
    </row>
    <row r="28">
      <c r="B28" s="24"/>
      <c r="C28" s="24"/>
      <c r="D28" s="25"/>
      <c r="F28" s="64"/>
      <c r="G28" s="64"/>
      <c r="H28" s="65"/>
    </row>
    <row r="29">
      <c r="B29" s="78" t="s">
        <v>59</v>
      </c>
      <c r="C29" s="79"/>
      <c r="D29" s="80"/>
      <c r="F29" s="64"/>
      <c r="G29" s="64"/>
      <c r="H29" s="65"/>
    </row>
    <row r="30">
      <c r="B30" s="61" t="s">
        <v>60</v>
      </c>
      <c r="C30" s="42">
        <v>200.0</v>
      </c>
      <c r="D30" s="37">
        <v>206.0</v>
      </c>
      <c r="F30" s="64"/>
      <c r="G30" s="64"/>
      <c r="H30" s="65"/>
    </row>
    <row r="31">
      <c r="B31" s="46" t="s">
        <v>61</v>
      </c>
      <c r="C31" s="35">
        <v>340.0</v>
      </c>
      <c r="D31" s="37">
        <v>351.0</v>
      </c>
      <c r="F31" s="64"/>
      <c r="G31" s="64"/>
      <c r="H31" s="65"/>
    </row>
    <row r="32">
      <c r="B32" s="46" t="s">
        <v>62</v>
      </c>
      <c r="C32" s="35">
        <v>340.0</v>
      </c>
      <c r="D32" s="37">
        <v>351.0</v>
      </c>
      <c r="F32" s="64"/>
      <c r="G32" s="64"/>
      <c r="H32" s="65"/>
    </row>
    <row r="33">
      <c r="B33" s="46" t="s">
        <v>63</v>
      </c>
      <c r="C33" s="35">
        <v>340.0</v>
      </c>
      <c r="D33" s="37">
        <v>351.0</v>
      </c>
      <c r="F33" s="64"/>
      <c r="G33" s="64"/>
      <c r="H33" s="65"/>
    </row>
    <row r="34">
      <c r="B34" s="46" t="s">
        <v>64</v>
      </c>
      <c r="C34" s="35">
        <v>340.0</v>
      </c>
      <c r="D34" s="37">
        <v>351.0</v>
      </c>
      <c r="F34" s="64"/>
      <c r="G34" s="64"/>
      <c r="H34" s="65"/>
    </row>
    <row r="35">
      <c r="B35" s="46" t="s">
        <v>65</v>
      </c>
      <c r="C35" s="35">
        <v>340.0</v>
      </c>
      <c r="D35" s="37">
        <v>351.0</v>
      </c>
      <c r="F35" s="66"/>
      <c r="G35" s="64"/>
      <c r="H35" s="65"/>
    </row>
    <row r="36">
      <c r="B36" s="46" t="s">
        <v>66</v>
      </c>
      <c r="C36" s="35">
        <v>340.0</v>
      </c>
      <c r="D36" s="37">
        <v>351.0</v>
      </c>
      <c r="F36" s="66"/>
      <c r="G36" s="64"/>
      <c r="H36" s="65"/>
    </row>
    <row r="37">
      <c r="B37" s="46" t="s">
        <v>67</v>
      </c>
      <c r="C37" s="35">
        <v>340.0</v>
      </c>
      <c r="D37" s="37">
        <v>351.0</v>
      </c>
      <c r="F37" s="64"/>
      <c r="G37" s="64"/>
      <c r="H37" s="65"/>
    </row>
    <row r="38">
      <c r="B38" s="46" t="s">
        <v>68</v>
      </c>
      <c r="C38" s="35">
        <v>340.0</v>
      </c>
      <c r="D38" s="37">
        <v>351.0</v>
      </c>
      <c r="F38" s="64"/>
      <c r="G38" s="64"/>
      <c r="H38" s="65"/>
    </row>
    <row r="39">
      <c r="B39" s="46" t="s">
        <v>69</v>
      </c>
      <c r="C39" s="35">
        <v>340.0</v>
      </c>
      <c r="D39" s="37">
        <v>351.0</v>
      </c>
      <c r="F39" s="64"/>
      <c r="G39" s="64"/>
      <c r="H39" s="65"/>
    </row>
    <row r="40">
      <c r="B40" s="61" t="s">
        <v>70</v>
      </c>
      <c r="C40" s="35">
        <v>340.0</v>
      </c>
      <c r="D40" s="37">
        <v>351.0</v>
      </c>
      <c r="F40" s="64"/>
      <c r="G40" s="64"/>
      <c r="H40" s="65"/>
    </row>
    <row r="41">
      <c r="B41" s="46" t="s">
        <v>71</v>
      </c>
      <c r="C41" s="35">
        <v>340.0</v>
      </c>
      <c r="D41" s="37">
        <v>351.0</v>
      </c>
      <c r="F41" s="64"/>
      <c r="G41" s="64"/>
      <c r="H41" s="65"/>
    </row>
    <row r="42">
      <c r="B42" s="61" t="s">
        <v>72</v>
      </c>
      <c r="C42" s="35">
        <v>340.0</v>
      </c>
      <c r="D42" s="37">
        <v>351.0</v>
      </c>
      <c r="F42" s="64"/>
      <c r="G42" s="64"/>
      <c r="H42" s="65"/>
    </row>
    <row r="43">
      <c r="B43" s="61" t="s">
        <v>73</v>
      </c>
      <c r="C43" s="35">
        <v>340.0</v>
      </c>
      <c r="D43" s="37">
        <v>351.0</v>
      </c>
      <c r="F43" s="64"/>
      <c r="G43" s="64"/>
      <c r="H43" s="65"/>
    </row>
    <row r="44">
      <c r="B44" s="61" t="s">
        <v>74</v>
      </c>
      <c r="C44" s="35">
        <v>340.0</v>
      </c>
      <c r="D44" s="37">
        <v>351.0</v>
      </c>
      <c r="F44" s="64"/>
      <c r="G44" s="64"/>
      <c r="H44" s="65"/>
    </row>
    <row r="45">
      <c r="B45" s="81" t="s">
        <v>75</v>
      </c>
      <c r="C45" s="39">
        <v>175.0</v>
      </c>
      <c r="D45" s="68">
        <v>180.0</v>
      </c>
      <c r="E45" s="82"/>
      <c r="F45" s="64"/>
      <c r="G45" s="64"/>
      <c r="H45" s="65"/>
    </row>
    <row r="46">
      <c r="B46" s="69" t="s">
        <v>76</v>
      </c>
      <c r="C46" s="30">
        <f t="shared" ref="C46:D46" si="5">SUM(C29:C45)</f>
        <v>5135</v>
      </c>
      <c r="D46" s="31">
        <f t="shared" si="5"/>
        <v>5300</v>
      </c>
      <c r="F46" s="64"/>
      <c r="G46" s="64"/>
      <c r="H46" s="65"/>
    </row>
    <row r="47">
      <c r="B47" s="83" t="s">
        <v>77</v>
      </c>
      <c r="C47" s="79"/>
      <c r="D47" s="84"/>
      <c r="F47" s="64"/>
      <c r="G47" s="64"/>
      <c r="H47" s="65"/>
    </row>
    <row r="48">
      <c r="B48" s="61" t="s">
        <v>78</v>
      </c>
      <c r="C48" s="42">
        <v>177.0</v>
      </c>
      <c r="D48" s="35">
        <v>182.0</v>
      </c>
      <c r="F48" s="85"/>
      <c r="G48" s="64"/>
      <c r="H48" s="65"/>
    </row>
    <row r="49">
      <c r="B49" s="61" t="s">
        <v>79</v>
      </c>
      <c r="C49" s="42">
        <v>381.0</v>
      </c>
      <c r="D49" s="35">
        <v>393.0</v>
      </c>
      <c r="F49" s="85"/>
      <c r="G49" s="64"/>
      <c r="H49" s="65"/>
    </row>
    <row r="50">
      <c r="B50" s="61" t="s">
        <v>80</v>
      </c>
      <c r="C50" s="42">
        <v>786.0</v>
      </c>
      <c r="D50" s="35">
        <v>810.0</v>
      </c>
      <c r="F50" s="85"/>
      <c r="G50" s="64"/>
      <c r="H50" s="65"/>
    </row>
    <row r="51">
      <c r="B51" s="61" t="s">
        <v>81</v>
      </c>
      <c r="C51" s="42">
        <v>100.0</v>
      </c>
      <c r="D51" s="35">
        <v>100.0</v>
      </c>
      <c r="F51" s="85"/>
      <c r="G51" s="64"/>
      <c r="H51" s="65"/>
    </row>
    <row r="52">
      <c r="B52" s="61" t="s">
        <v>82</v>
      </c>
      <c r="C52" s="42">
        <v>174.0</v>
      </c>
      <c r="D52" s="35">
        <v>179.0</v>
      </c>
      <c r="F52" s="85"/>
      <c r="G52" s="64"/>
      <c r="H52" s="65"/>
    </row>
    <row r="53">
      <c r="B53" s="61" t="s">
        <v>83</v>
      </c>
      <c r="C53" s="42">
        <v>425.0</v>
      </c>
      <c r="D53" s="35">
        <v>425.0</v>
      </c>
      <c r="F53" s="86"/>
      <c r="G53" s="64"/>
      <c r="H53" s="65"/>
    </row>
    <row r="54">
      <c r="B54" s="61" t="s">
        <v>84</v>
      </c>
      <c r="C54" s="42">
        <v>200.0</v>
      </c>
      <c r="D54" s="35">
        <v>206.0</v>
      </c>
      <c r="F54" s="85"/>
      <c r="G54" s="64"/>
      <c r="H54" s="65"/>
    </row>
    <row r="55">
      <c r="B55" s="61" t="s">
        <v>85</v>
      </c>
      <c r="C55" s="42">
        <v>466.0</v>
      </c>
      <c r="D55" s="35">
        <v>480.0</v>
      </c>
      <c r="F55" s="85"/>
      <c r="G55" s="64"/>
      <c r="H55" s="65"/>
    </row>
    <row r="56">
      <c r="B56" s="61" t="s">
        <v>86</v>
      </c>
      <c r="C56" s="42">
        <v>1080.0</v>
      </c>
      <c r="D56" s="87">
        <v>1114.0</v>
      </c>
      <c r="F56" s="85"/>
      <c r="G56" s="64"/>
      <c r="H56" s="65"/>
    </row>
    <row r="57">
      <c r="B57" s="61" t="s">
        <v>87</v>
      </c>
      <c r="C57" s="42">
        <v>500.0</v>
      </c>
      <c r="D57" s="87">
        <v>500.0</v>
      </c>
      <c r="F57" s="85"/>
      <c r="G57" s="64"/>
      <c r="H57" s="65"/>
    </row>
    <row r="58">
      <c r="B58" s="61" t="s">
        <v>88</v>
      </c>
      <c r="C58" s="42">
        <v>766.0</v>
      </c>
      <c r="D58" s="87">
        <v>790.0</v>
      </c>
      <c r="F58" s="85"/>
      <c r="G58" s="64"/>
      <c r="H58" s="65"/>
    </row>
    <row r="59">
      <c r="B59" s="61" t="s">
        <v>89</v>
      </c>
      <c r="C59" s="42">
        <v>250.0</v>
      </c>
      <c r="D59" s="87">
        <v>258.0</v>
      </c>
      <c r="F59" s="85"/>
      <c r="G59" s="64"/>
      <c r="H59" s="65"/>
    </row>
    <row r="60">
      <c r="B60" s="61" t="s">
        <v>90</v>
      </c>
      <c r="C60" s="42">
        <v>838.0</v>
      </c>
      <c r="D60" s="87">
        <v>864.0</v>
      </c>
      <c r="F60" s="85"/>
      <c r="G60" s="64"/>
      <c r="H60" s="65"/>
    </row>
    <row r="61">
      <c r="B61" s="61" t="s">
        <v>91</v>
      </c>
      <c r="C61" s="42">
        <v>521.0</v>
      </c>
      <c r="D61" s="87">
        <v>537.0</v>
      </c>
      <c r="F61" s="85"/>
      <c r="G61" s="64"/>
      <c r="H61" s="65"/>
    </row>
    <row r="62">
      <c r="B62" s="61" t="s">
        <v>92</v>
      </c>
      <c r="C62" s="42">
        <v>127.0</v>
      </c>
      <c r="D62" s="87">
        <v>131.0</v>
      </c>
      <c r="F62" s="85"/>
      <c r="G62" s="64"/>
      <c r="H62" s="65"/>
    </row>
    <row r="63">
      <c r="B63" s="61" t="s">
        <v>93</v>
      </c>
      <c r="C63" s="42">
        <v>111.0</v>
      </c>
      <c r="D63" s="87">
        <v>114.0</v>
      </c>
      <c r="F63" s="85"/>
      <c r="G63" s="64"/>
      <c r="H63" s="65"/>
    </row>
    <row r="64">
      <c r="B64" s="61" t="s">
        <v>94</v>
      </c>
      <c r="C64" s="42">
        <v>247.0</v>
      </c>
      <c r="D64" s="87">
        <v>280.0</v>
      </c>
      <c r="F64" s="85"/>
      <c r="G64" s="64"/>
      <c r="H64" s="65"/>
    </row>
    <row r="65">
      <c r="B65" s="61" t="s">
        <v>95</v>
      </c>
      <c r="C65" s="42">
        <v>950.0</v>
      </c>
      <c r="D65" s="35">
        <v>1004.0</v>
      </c>
      <c r="F65" s="85"/>
      <c r="G65" s="64"/>
      <c r="H65" s="65"/>
    </row>
    <row r="66">
      <c r="B66" s="61" t="s">
        <v>96</v>
      </c>
      <c r="C66" s="42">
        <v>404.0</v>
      </c>
      <c r="D66" s="35">
        <v>417.0</v>
      </c>
      <c r="F66" s="85"/>
      <c r="G66" s="64"/>
      <c r="H66" s="65"/>
    </row>
    <row r="67">
      <c r="B67" s="61" t="s">
        <v>97</v>
      </c>
      <c r="C67" s="42">
        <v>1000.0</v>
      </c>
      <c r="D67" s="35">
        <v>1000.0</v>
      </c>
      <c r="F67" s="85"/>
      <c r="G67" s="64"/>
      <c r="H67" s="65"/>
    </row>
    <row r="68">
      <c r="B68" s="61" t="s">
        <v>98</v>
      </c>
      <c r="C68" s="42">
        <v>504.0</v>
      </c>
      <c r="D68" s="35">
        <v>520.0</v>
      </c>
      <c r="F68" s="85"/>
      <c r="G68" s="64"/>
      <c r="H68" s="65"/>
    </row>
    <row r="69">
      <c r="B69" s="61" t="s">
        <v>99</v>
      </c>
      <c r="C69" s="42">
        <v>109.0</v>
      </c>
      <c r="D69" s="35">
        <v>112.0</v>
      </c>
      <c r="F69" s="85"/>
      <c r="G69" s="64"/>
      <c r="H69" s="65"/>
    </row>
    <row r="70">
      <c r="B70" s="61" t="s">
        <v>100</v>
      </c>
      <c r="C70" s="42">
        <v>496.0</v>
      </c>
      <c r="D70" s="35">
        <v>511.0</v>
      </c>
      <c r="F70" s="85"/>
      <c r="G70" s="64"/>
      <c r="H70" s="65"/>
    </row>
    <row r="71">
      <c r="B71" s="61" t="s">
        <v>101</v>
      </c>
      <c r="C71" s="42">
        <v>1226.0</v>
      </c>
      <c r="D71" s="35">
        <v>1264.0</v>
      </c>
      <c r="F71" s="85"/>
      <c r="G71" s="64"/>
      <c r="H71" s="65"/>
    </row>
    <row r="72">
      <c r="B72" s="88" t="s">
        <v>102</v>
      </c>
      <c r="C72" s="42">
        <v>500.0</v>
      </c>
      <c r="D72" s="35">
        <v>500.0</v>
      </c>
      <c r="F72" s="85"/>
      <c r="G72" s="64"/>
      <c r="H72" s="65"/>
    </row>
    <row r="73">
      <c r="B73" s="61" t="s">
        <v>103</v>
      </c>
      <c r="C73" s="42">
        <v>544.0</v>
      </c>
      <c r="D73" s="35">
        <v>561.0</v>
      </c>
      <c r="F73" s="85"/>
      <c r="G73" s="64"/>
      <c r="H73" s="65"/>
    </row>
    <row r="74">
      <c r="B74" s="61" t="s">
        <v>104</v>
      </c>
      <c r="C74" s="42">
        <v>400.0</v>
      </c>
      <c r="D74" s="35">
        <v>412.0</v>
      </c>
      <c r="F74" s="85"/>
      <c r="G74" s="64"/>
      <c r="H74" s="65"/>
    </row>
    <row r="75">
      <c r="B75" s="61" t="s">
        <v>105</v>
      </c>
      <c r="C75" s="42">
        <v>450.0</v>
      </c>
      <c r="D75" s="35">
        <v>464.0</v>
      </c>
      <c r="F75" s="85"/>
      <c r="G75" s="64"/>
      <c r="H75" s="65"/>
    </row>
    <row r="76">
      <c r="B76" s="61" t="s">
        <v>106</v>
      </c>
      <c r="C76" s="42">
        <v>125.0</v>
      </c>
      <c r="D76" s="35">
        <v>140.0</v>
      </c>
      <c r="F76" s="85"/>
      <c r="G76" s="64"/>
      <c r="H76" s="65"/>
    </row>
    <row r="77">
      <c r="B77" s="61" t="s">
        <v>107</v>
      </c>
      <c r="C77" s="42">
        <v>315.0</v>
      </c>
      <c r="D77" s="35">
        <v>325.0</v>
      </c>
      <c r="F77" s="85"/>
      <c r="G77" s="64"/>
      <c r="H77" s="65"/>
    </row>
    <row r="78">
      <c r="B78" s="61" t="s">
        <v>108</v>
      </c>
      <c r="C78" s="42">
        <v>400.0</v>
      </c>
      <c r="D78" s="35">
        <v>400.0</v>
      </c>
      <c r="F78" s="85"/>
      <c r="G78" s="64"/>
      <c r="H78" s="65"/>
    </row>
    <row r="79">
      <c r="B79" s="61" t="s">
        <v>109</v>
      </c>
      <c r="C79" s="42">
        <v>282.0</v>
      </c>
      <c r="D79" s="35">
        <v>291.0</v>
      </c>
      <c r="F79" s="85"/>
      <c r="G79" s="64"/>
      <c r="H79" s="65"/>
    </row>
    <row r="80">
      <c r="B80" s="61" t="s">
        <v>110</v>
      </c>
      <c r="C80" s="42">
        <v>200.0</v>
      </c>
      <c r="D80" s="35">
        <v>206.0</v>
      </c>
      <c r="F80" s="85"/>
      <c r="G80" s="64"/>
      <c r="H80" s="65"/>
    </row>
    <row r="81">
      <c r="B81" s="67" t="s">
        <v>111</v>
      </c>
      <c r="C81" s="39">
        <v>1045.0</v>
      </c>
      <c r="D81" s="27">
        <v>1098.0</v>
      </c>
      <c r="F81" s="85"/>
      <c r="G81" s="64"/>
      <c r="H81" s="65"/>
    </row>
    <row r="82">
      <c r="B82" s="89" t="s">
        <v>112</v>
      </c>
      <c r="C82" s="30">
        <f t="shared" ref="C82:D82" si="6">SUM(C48:C81)</f>
        <v>16099</v>
      </c>
      <c r="D82" s="31">
        <f t="shared" si="6"/>
        <v>16588</v>
      </c>
      <c r="F82" s="64"/>
      <c r="G82" s="64"/>
      <c r="H82" s="65"/>
    </row>
    <row r="83">
      <c r="B83" s="69" t="s">
        <v>113</v>
      </c>
      <c r="C83" s="90">
        <v>763.0</v>
      </c>
      <c r="D83" s="91">
        <v>314.0</v>
      </c>
      <c r="F83" s="64"/>
      <c r="G83" s="64"/>
      <c r="H83" s="65"/>
    </row>
    <row r="84">
      <c r="B84" s="69" t="s">
        <v>21</v>
      </c>
      <c r="C84" s="30">
        <f t="shared" ref="C84:D84" si="7">C46+C82+C83</f>
        <v>21997</v>
      </c>
      <c r="D84" s="31">
        <f t="shared" si="7"/>
        <v>22202</v>
      </c>
      <c r="F84" s="64"/>
      <c r="G84" s="64"/>
      <c r="H84" s="65"/>
    </row>
    <row r="85">
      <c r="B85" s="1"/>
      <c r="F85" s="64"/>
      <c r="G85" s="64"/>
      <c r="H85" s="65"/>
    </row>
    <row r="86">
      <c r="B86" s="1"/>
      <c r="F86" s="64"/>
      <c r="G86" s="64"/>
    </row>
    <row r="87">
      <c r="B87" s="92"/>
      <c r="F87" s="64"/>
      <c r="G87" s="64"/>
    </row>
    <row r="88">
      <c r="B88" s="1"/>
      <c r="F88" s="64"/>
      <c r="G88" s="64"/>
    </row>
    <row r="89">
      <c r="B89" s="1"/>
      <c r="F89" s="64"/>
      <c r="G89" s="64"/>
    </row>
    <row r="90">
      <c r="B90" s="1"/>
      <c r="F90" s="64"/>
      <c r="G90" s="64"/>
    </row>
    <row r="91">
      <c r="B91" s="1"/>
      <c r="F91" s="64"/>
      <c r="G91" s="64"/>
    </row>
    <row r="92">
      <c r="B92" s="1"/>
      <c r="F92" s="64"/>
      <c r="G92" s="64"/>
    </row>
    <row r="93">
      <c r="B93" s="1"/>
      <c r="F93" s="64"/>
      <c r="G93" s="64"/>
    </row>
    <row r="94">
      <c r="B94" s="1"/>
      <c r="F94" s="64"/>
      <c r="G94" s="64"/>
    </row>
    <row r="95">
      <c r="B95" s="1"/>
      <c r="F95" s="64"/>
      <c r="G95" s="64"/>
    </row>
    <row r="96">
      <c r="B96" s="1"/>
      <c r="F96" s="64"/>
      <c r="G96" s="64"/>
    </row>
    <row r="97">
      <c r="B97" s="1"/>
      <c r="F97" s="64"/>
      <c r="G97" s="64"/>
    </row>
    <row r="98">
      <c r="B98" s="1"/>
      <c r="F98" s="64"/>
      <c r="G98" s="64"/>
    </row>
    <row r="99">
      <c r="B99" s="1"/>
      <c r="F99" s="64"/>
      <c r="G99" s="64"/>
    </row>
    <row r="100">
      <c r="B100" s="1"/>
      <c r="F100" s="64"/>
      <c r="G100" s="64"/>
    </row>
    <row r="101">
      <c r="B101" s="1"/>
      <c r="F101" s="64"/>
      <c r="G101" s="64"/>
    </row>
    <row r="102">
      <c r="B102" s="1"/>
      <c r="F102" s="64"/>
      <c r="G102" s="64"/>
    </row>
    <row r="103">
      <c r="B103" s="1"/>
      <c r="F103" s="64"/>
      <c r="G103" s="64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</sheetData>
  <mergeCells count="9">
    <mergeCell ref="C27:C28"/>
    <mergeCell ref="D27:D28"/>
    <mergeCell ref="B6:B7"/>
    <mergeCell ref="C6:C7"/>
    <mergeCell ref="D6:D7"/>
    <mergeCell ref="B19:B20"/>
    <mergeCell ref="C19:C20"/>
    <mergeCell ref="D19:D20"/>
    <mergeCell ref="B27:B2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0.13"/>
    <col customWidth="1" min="3" max="4" width="25.13"/>
    <col customWidth="1" min="5" max="7" width="8.88"/>
  </cols>
  <sheetData>
    <row r="1">
      <c r="A1" s="93"/>
      <c r="B1" s="93"/>
      <c r="C1" s="94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>
      <c r="A2" s="93"/>
      <c r="B2" s="93"/>
      <c r="C2" s="94"/>
      <c r="D2" s="94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>
      <c r="A3" s="93"/>
      <c r="B3" s="15" t="s">
        <v>114</v>
      </c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>
      <c r="A4" s="93"/>
      <c r="B4" s="93"/>
      <c r="C4" s="94"/>
      <c r="D4" s="94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>
      <c r="A5" s="93"/>
      <c r="B5" s="71" t="s">
        <v>115</v>
      </c>
      <c r="C5" s="20"/>
      <c r="D5" s="20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>
      <c r="A6" s="93"/>
      <c r="B6" s="95"/>
      <c r="C6" s="22" t="s">
        <v>11</v>
      </c>
      <c r="D6" s="23" t="s">
        <v>12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>
      <c r="A7" s="93"/>
      <c r="B7" s="24"/>
      <c r="C7" s="24"/>
      <c r="D7" s="25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>
      <c r="A8" s="93"/>
      <c r="B8" s="96" t="s">
        <v>116</v>
      </c>
      <c r="C8" s="97"/>
      <c r="D8" s="98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>
      <c r="A9" s="93"/>
      <c r="B9" s="34" t="s">
        <v>117</v>
      </c>
      <c r="C9" s="99">
        <v>123.0</v>
      </c>
      <c r="D9" s="100">
        <v>170.0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>
      <c r="A10" s="93"/>
      <c r="B10" s="101" t="s">
        <v>118</v>
      </c>
      <c r="C10" s="42">
        <v>194.0</v>
      </c>
      <c r="D10" s="35">
        <v>200.0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>
      <c r="A11" s="93"/>
      <c r="B11" s="102" t="s">
        <v>119</v>
      </c>
      <c r="C11" s="42">
        <v>3364.0</v>
      </c>
      <c r="D11" s="35">
        <v>3468.0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>
      <c r="A12" s="93"/>
      <c r="B12" s="102" t="s">
        <v>120</v>
      </c>
      <c r="C12" s="42">
        <v>1055.0</v>
      </c>
      <c r="D12" s="35">
        <v>1087.0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>
      <c r="A13" s="93"/>
      <c r="B13" s="101" t="s">
        <v>121</v>
      </c>
      <c r="C13" s="42">
        <v>921.0</v>
      </c>
      <c r="D13" s="35">
        <v>950.0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>
      <c r="A14" s="93"/>
      <c r="B14" s="102" t="s">
        <v>122</v>
      </c>
      <c r="C14" s="42">
        <v>507.0</v>
      </c>
      <c r="D14" s="35">
        <v>523.0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>
      <c r="A15" s="93"/>
      <c r="B15" s="101" t="s">
        <v>123</v>
      </c>
      <c r="C15" s="42">
        <v>133.0</v>
      </c>
      <c r="D15" s="35">
        <v>150.0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>
      <c r="A16" s="93"/>
      <c r="B16" s="103" t="s">
        <v>124</v>
      </c>
      <c r="C16" s="39">
        <v>714.0</v>
      </c>
      <c r="D16" s="27">
        <v>736.0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>
      <c r="A17" s="93"/>
      <c r="B17" s="104" t="s">
        <v>125</v>
      </c>
      <c r="C17" s="30">
        <f t="shared" ref="C17:D17" si="1">SUM(C9:C16)</f>
        <v>7011</v>
      </c>
      <c r="D17" s="31">
        <f t="shared" si="1"/>
        <v>7284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>
      <c r="A18" s="93"/>
      <c r="B18" s="96" t="s">
        <v>126</v>
      </c>
      <c r="C18" s="105"/>
      <c r="D18" s="10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>
      <c r="A19" s="93"/>
      <c r="B19" s="101" t="s">
        <v>127</v>
      </c>
      <c r="C19" s="42">
        <v>343.0</v>
      </c>
      <c r="D19" s="35">
        <v>374.0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>
      <c r="A20" s="93"/>
      <c r="B20" s="101" t="s">
        <v>128</v>
      </c>
      <c r="C20" s="42">
        <v>1801.0</v>
      </c>
      <c r="D20" s="35">
        <v>1862.0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>
      <c r="A21" s="93"/>
      <c r="B21" s="101" t="s">
        <v>129</v>
      </c>
      <c r="C21" s="42">
        <v>1511.0</v>
      </c>
      <c r="D21" s="35">
        <v>1573.0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>
      <c r="A22" s="93"/>
      <c r="B22" s="101" t="s">
        <v>130</v>
      </c>
      <c r="C22" s="42">
        <v>102.0</v>
      </c>
      <c r="D22" s="35">
        <v>105.0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>
      <c r="A23" s="93"/>
      <c r="B23" s="58" t="s">
        <v>131</v>
      </c>
      <c r="C23" s="107">
        <f t="shared" ref="C23:D23" si="2">SUM(C19:C22)</f>
        <v>3757</v>
      </c>
      <c r="D23" s="108">
        <f t="shared" si="2"/>
        <v>3914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>
      <c r="A24" s="93"/>
      <c r="B24" s="109" t="s">
        <v>132</v>
      </c>
      <c r="C24" s="105"/>
      <c r="D24" s="106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>
      <c r="A25" s="93"/>
      <c r="B25" s="101" t="s">
        <v>133</v>
      </c>
      <c r="C25" s="42">
        <v>470.0</v>
      </c>
      <c r="D25" s="35">
        <v>530.0</v>
      </c>
      <c r="E25" s="110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>
      <c r="A26" s="93"/>
      <c r="B26" s="102" t="s">
        <v>134</v>
      </c>
      <c r="C26" s="42">
        <v>184.0</v>
      </c>
      <c r="D26" s="35">
        <v>190.0</v>
      </c>
      <c r="E26" s="110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>
      <c r="A27" s="93"/>
      <c r="B27" s="101" t="s">
        <v>135</v>
      </c>
      <c r="C27" s="42">
        <v>256.0</v>
      </c>
      <c r="D27" s="35">
        <v>264.0</v>
      </c>
      <c r="E27" s="110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>
      <c r="A28" s="93"/>
      <c r="B28" s="102" t="s">
        <v>136</v>
      </c>
      <c r="C28" s="42">
        <v>409.0</v>
      </c>
      <c r="D28" s="35">
        <v>422.0</v>
      </c>
      <c r="E28" s="110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>
      <c r="A29" s="93"/>
      <c r="B29" s="101" t="s">
        <v>137</v>
      </c>
      <c r="C29" s="42">
        <v>292.0</v>
      </c>
      <c r="D29" s="35">
        <v>301.0</v>
      </c>
      <c r="E29" s="110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>
      <c r="A30" s="93"/>
      <c r="B30" s="102" t="s">
        <v>138</v>
      </c>
      <c r="C30" s="42">
        <v>307.0</v>
      </c>
      <c r="D30" s="35">
        <v>317.0</v>
      </c>
      <c r="E30" s="110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>
      <c r="A31" s="93"/>
      <c r="B31" s="101" t="s">
        <v>139</v>
      </c>
      <c r="C31" s="42">
        <v>184.0</v>
      </c>
      <c r="D31" s="35">
        <v>190.0</v>
      </c>
      <c r="E31" s="110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>
      <c r="A32" s="93"/>
      <c r="B32" s="101" t="s">
        <v>140</v>
      </c>
      <c r="C32" s="42">
        <v>102.0</v>
      </c>
      <c r="D32" s="35">
        <v>106.0</v>
      </c>
      <c r="E32" s="110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>
      <c r="A33" s="93"/>
      <c r="B33" s="102" t="s">
        <v>141</v>
      </c>
      <c r="C33" s="42">
        <v>460.0</v>
      </c>
      <c r="D33" s="35">
        <v>479.0</v>
      </c>
      <c r="E33" s="110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>
      <c r="A34" s="93"/>
      <c r="B34" s="102" t="s">
        <v>142</v>
      </c>
      <c r="C34" s="42">
        <v>1098.0</v>
      </c>
      <c r="D34" s="35">
        <v>1143.0</v>
      </c>
      <c r="E34" s="110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>
      <c r="A35" s="93"/>
      <c r="B35" s="102" t="s">
        <v>143</v>
      </c>
      <c r="C35" s="42">
        <v>241.0</v>
      </c>
      <c r="D35" s="35">
        <v>248.0</v>
      </c>
      <c r="E35" s="110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>
      <c r="A36" s="93"/>
      <c r="B36" s="102" t="s">
        <v>144</v>
      </c>
      <c r="C36" s="42">
        <v>394.0</v>
      </c>
      <c r="D36" s="35">
        <v>406.0</v>
      </c>
      <c r="E36" s="110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>
      <c r="A37" s="93"/>
      <c r="B37" s="102" t="s">
        <v>145</v>
      </c>
      <c r="C37" s="42">
        <v>696.0</v>
      </c>
      <c r="D37" s="35">
        <v>718.0</v>
      </c>
      <c r="E37" s="110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>
      <c r="A38" s="93"/>
      <c r="B38" s="102" t="s">
        <v>146</v>
      </c>
      <c r="C38" s="42">
        <v>345.0</v>
      </c>
      <c r="D38" s="35">
        <v>356.0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>
      <c r="A39" s="93"/>
      <c r="B39" s="101" t="s">
        <v>147</v>
      </c>
      <c r="C39" s="42">
        <v>210.0</v>
      </c>
      <c r="D39" s="35">
        <v>216.0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>
      <c r="A40" s="93"/>
      <c r="B40" s="111" t="s">
        <v>148</v>
      </c>
      <c r="C40" s="39">
        <v>200.0</v>
      </c>
      <c r="D40" s="27">
        <v>206.0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>
      <c r="A41" s="93"/>
      <c r="B41" s="29" t="s">
        <v>149</v>
      </c>
      <c r="C41" s="30">
        <f t="shared" ref="C41:D41" si="3">SUM(C24:C40)</f>
        <v>5848</v>
      </c>
      <c r="D41" s="31">
        <f t="shared" si="3"/>
        <v>6092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>
      <c r="A42" s="93"/>
      <c r="B42" s="109" t="s">
        <v>150</v>
      </c>
      <c r="C42" s="105"/>
      <c r="D42" s="11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>
      <c r="A43" s="93"/>
      <c r="B43" s="101" t="s">
        <v>151</v>
      </c>
      <c r="C43" s="42">
        <v>235.0</v>
      </c>
      <c r="D43" s="37">
        <v>243.0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>
      <c r="A44" s="93"/>
      <c r="B44" s="101" t="s">
        <v>152</v>
      </c>
      <c r="C44" s="42">
        <v>512.0</v>
      </c>
      <c r="D44" s="37">
        <v>528.0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>
      <c r="A45" s="93"/>
      <c r="B45" s="102" t="s">
        <v>153</v>
      </c>
      <c r="C45" s="42">
        <v>348.0</v>
      </c>
      <c r="D45" s="37">
        <v>359.0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>
      <c r="A46" s="93"/>
      <c r="B46" s="102" t="s">
        <v>154</v>
      </c>
      <c r="C46" s="42">
        <v>512.0</v>
      </c>
      <c r="D46" s="37">
        <v>528.0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>
      <c r="A47" s="93"/>
      <c r="B47" s="101" t="s">
        <v>155</v>
      </c>
      <c r="C47" s="42">
        <v>266.0</v>
      </c>
      <c r="D47" s="37">
        <v>300.0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>
      <c r="A48" s="93"/>
      <c r="B48" s="101" t="s">
        <v>156</v>
      </c>
      <c r="C48" s="42">
        <v>1843.0</v>
      </c>
      <c r="D48" s="37">
        <v>1900.0</v>
      </c>
      <c r="E48" s="11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>
      <c r="A49" s="93"/>
      <c r="B49" s="102" t="s">
        <v>157</v>
      </c>
      <c r="C49" s="42">
        <v>225.0</v>
      </c>
      <c r="D49" s="37">
        <v>232.0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>
      <c r="A50" s="93"/>
      <c r="B50" s="101" t="s">
        <v>158</v>
      </c>
      <c r="C50" s="42">
        <v>1080.0</v>
      </c>
      <c r="D50" s="37">
        <v>1113.0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>
      <c r="A51" s="93"/>
      <c r="B51" s="102" t="s">
        <v>159</v>
      </c>
      <c r="C51" s="42">
        <v>133.0</v>
      </c>
      <c r="D51" s="37">
        <v>137.0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>
      <c r="A52" s="93"/>
      <c r="B52" s="101" t="s">
        <v>160</v>
      </c>
      <c r="C52" s="42">
        <v>102.0</v>
      </c>
      <c r="D52" s="37">
        <v>106.0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>
      <c r="A53" s="93"/>
      <c r="B53" s="102" t="s">
        <v>161</v>
      </c>
      <c r="C53" s="42">
        <v>389.0</v>
      </c>
      <c r="D53" s="37">
        <v>401.0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>
      <c r="A54" s="93"/>
      <c r="B54" s="102" t="s">
        <v>162</v>
      </c>
      <c r="C54" s="42">
        <v>4322.0</v>
      </c>
      <c r="D54" s="37">
        <v>4499.0</v>
      </c>
      <c r="E54" s="11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>
      <c r="A55" s="93"/>
      <c r="B55" s="102" t="s">
        <v>163</v>
      </c>
      <c r="C55" s="42">
        <v>788.0</v>
      </c>
      <c r="D55" s="37">
        <v>813.0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>
      <c r="A56" s="93"/>
      <c r="B56" s="101" t="s">
        <v>164</v>
      </c>
      <c r="C56" s="42">
        <v>378.0</v>
      </c>
      <c r="D56" s="37">
        <v>389.0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>
      <c r="A57" s="93"/>
      <c r="B57" s="101" t="s">
        <v>165</v>
      </c>
      <c r="C57" s="42">
        <v>461.0</v>
      </c>
      <c r="D57" s="37">
        <v>515.0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>
      <c r="A58" s="93"/>
      <c r="B58" s="102" t="s">
        <v>166</v>
      </c>
      <c r="C58" s="42">
        <v>1200.0</v>
      </c>
      <c r="D58" s="37">
        <v>1237.0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>
      <c r="A59" s="93"/>
      <c r="B59" s="102" t="s">
        <v>167</v>
      </c>
      <c r="C59" s="42">
        <v>903.0</v>
      </c>
      <c r="D59" s="37">
        <v>940.0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>
      <c r="A60" s="93"/>
      <c r="B60" s="103" t="s">
        <v>168</v>
      </c>
      <c r="C60" s="39">
        <v>110.0</v>
      </c>
      <c r="D60" s="68">
        <v>113.0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>
      <c r="A61" s="93"/>
      <c r="B61" s="29" t="s">
        <v>169</v>
      </c>
      <c r="C61" s="30">
        <f t="shared" ref="C61:D61" si="4">SUM(C42:C60)</f>
        <v>13807</v>
      </c>
      <c r="D61" s="31">
        <f t="shared" si="4"/>
        <v>14353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>
      <c r="A62" s="93"/>
      <c r="B62" s="109" t="s">
        <v>170</v>
      </c>
      <c r="C62" s="105"/>
      <c r="D62" s="106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>
      <c r="A63" s="93"/>
      <c r="B63" s="102" t="s">
        <v>171</v>
      </c>
      <c r="C63" s="42">
        <v>256.0</v>
      </c>
      <c r="D63" s="35">
        <v>264.0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>
      <c r="A64" s="93"/>
      <c r="B64" s="114" t="s">
        <v>172</v>
      </c>
      <c r="C64" s="42">
        <v>2225.0</v>
      </c>
      <c r="D64" s="35">
        <v>2316.0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>
      <c r="A65" s="93"/>
      <c r="B65" s="111" t="s">
        <v>173</v>
      </c>
      <c r="C65" s="39">
        <v>6361.0</v>
      </c>
      <c r="D65" s="27">
        <v>6622.0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>
      <c r="A66" s="93"/>
      <c r="B66" s="29" t="s">
        <v>174</v>
      </c>
      <c r="C66" s="30">
        <f t="shared" ref="C66:D66" si="5">SUM(C62:C65)</f>
        <v>8842</v>
      </c>
      <c r="D66" s="31">
        <f t="shared" si="5"/>
        <v>9202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>
      <c r="A67" s="93"/>
      <c r="B67" s="109" t="s">
        <v>175</v>
      </c>
      <c r="C67" s="105"/>
      <c r="D67" s="106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>
      <c r="A68" s="93"/>
      <c r="B68" s="102" t="s">
        <v>176</v>
      </c>
      <c r="C68" s="42">
        <v>543.0</v>
      </c>
      <c r="D68" s="35">
        <v>559.0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>
      <c r="A69" s="93"/>
      <c r="B69" s="101" t="s">
        <v>177</v>
      </c>
      <c r="C69" s="42">
        <v>73.0</v>
      </c>
      <c r="D69" s="35">
        <v>75.0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>
      <c r="A70" s="93"/>
      <c r="B70" s="102" t="s">
        <v>178</v>
      </c>
      <c r="C70" s="42">
        <v>184.0</v>
      </c>
      <c r="D70" s="35">
        <v>190.0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>
      <c r="A71" s="93"/>
      <c r="B71" s="103" t="s">
        <v>18</v>
      </c>
      <c r="C71" s="39">
        <v>307.0</v>
      </c>
      <c r="D71" s="27">
        <v>317.0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>
      <c r="A72" s="93"/>
      <c r="B72" s="29" t="s">
        <v>179</v>
      </c>
      <c r="C72" s="30">
        <f t="shared" ref="C72:D72" si="6">SUM(C68:C71)</f>
        <v>1107</v>
      </c>
      <c r="D72" s="31">
        <f t="shared" si="6"/>
        <v>1141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>
      <c r="A73" s="93"/>
      <c r="B73" s="109" t="s">
        <v>180</v>
      </c>
      <c r="C73" s="105"/>
      <c r="D73" s="106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>
      <c r="A74" s="93"/>
      <c r="B74" s="102" t="s">
        <v>181</v>
      </c>
      <c r="C74" s="42">
        <v>250.0</v>
      </c>
      <c r="D74" s="35">
        <v>250.0</v>
      </c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>
      <c r="A75" s="93"/>
      <c r="B75" s="101" t="s">
        <v>182</v>
      </c>
      <c r="C75" s="42">
        <v>200.0</v>
      </c>
      <c r="D75" s="35">
        <v>200.0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>
      <c r="A76" s="93"/>
      <c r="B76" s="102" t="s">
        <v>183</v>
      </c>
      <c r="C76" s="42">
        <v>550.0</v>
      </c>
      <c r="D76" s="35">
        <v>567.0</v>
      </c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>
      <c r="A77" s="93"/>
      <c r="B77" s="102" t="s">
        <v>184</v>
      </c>
      <c r="C77" s="42">
        <v>400.0</v>
      </c>
      <c r="D77" s="35">
        <v>412.0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>
      <c r="A78" s="93"/>
      <c r="B78" s="102" t="s">
        <v>185</v>
      </c>
      <c r="C78" s="42">
        <v>70.0</v>
      </c>
      <c r="D78" s="35">
        <v>70.0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>
      <c r="A79" s="93"/>
      <c r="B79" s="102" t="s">
        <v>186</v>
      </c>
      <c r="C79" s="42">
        <v>280.0</v>
      </c>
      <c r="D79" s="35">
        <v>280.0</v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>
      <c r="A80" s="93"/>
      <c r="B80" s="101" t="s">
        <v>187</v>
      </c>
      <c r="C80" s="42">
        <v>50.0</v>
      </c>
      <c r="D80" s="35">
        <v>50.0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>
      <c r="A81" s="93"/>
      <c r="B81" s="102" t="s">
        <v>188</v>
      </c>
      <c r="C81" s="42">
        <v>1536.0</v>
      </c>
      <c r="D81" s="35">
        <v>1583.0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>
      <c r="A82" s="93"/>
      <c r="B82" s="102" t="s">
        <v>189</v>
      </c>
      <c r="C82" s="42">
        <v>143.0</v>
      </c>
      <c r="D82" s="35">
        <v>148.0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>
      <c r="A83" s="93"/>
      <c r="B83" s="101" t="s">
        <v>190</v>
      </c>
      <c r="C83" s="42">
        <v>4554.0</v>
      </c>
      <c r="D83" s="35">
        <v>4686.0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>
      <c r="A84" s="93"/>
      <c r="B84" s="111" t="s">
        <v>191</v>
      </c>
      <c r="C84" s="39">
        <v>550.0</v>
      </c>
      <c r="D84" s="27">
        <v>567.0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>
      <c r="A85" s="93"/>
      <c r="B85" s="29" t="s">
        <v>192</v>
      </c>
      <c r="C85" s="30">
        <f t="shared" ref="C85:D85" si="7">SUM(C73:C84)</f>
        <v>8583</v>
      </c>
      <c r="D85" s="31">
        <f t="shared" si="7"/>
        <v>8813</v>
      </c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>
      <c r="A86" s="93"/>
      <c r="B86" s="109" t="s">
        <v>193</v>
      </c>
      <c r="C86" s="105"/>
      <c r="D86" s="106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>
      <c r="A87" s="93"/>
      <c r="B87" s="34" t="s">
        <v>194</v>
      </c>
      <c r="C87" s="42">
        <v>133.0</v>
      </c>
      <c r="D87" s="35">
        <v>150.0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>
      <c r="A88" s="93"/>
      <c r="B88" s="26" t="s">
        <v>195</v>
      </c>
      <c r="C88" s="115">
        <v>500.0</v>
      </c>
      <c r="D88" s="27">
        <v>516.0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>
      <c r="A89" s="93"/>
      <c r="B89" s="29" t="s">
        <v>196</v>
      </c>
      <c r="C89" s="30">
        <f t="shared" ref="C89:D89" si="8">SUM(C86:C88)</f>
        <v>633</v>
      </c>
      <c r="D89" s="31">
        <f t="shared" si="8"/>
        <v>666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>
      <c r="A90" s="93"/>
      <c r="B90" s="109" t="s">
        <v>197</v>
      </c>
      <c r="C90" s="105"/>
      <c r="D90" s="106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>
      <c r="A91" s="93"/>
      <c r="B91" s="88" t="s">
        <v>198</v>
      </c>
      <c r="C91" s="116">
        <f>900+300</f>
        <v>1200</v>
      </c>
      <c r="D91" s="117">
        <v>1031.0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>
      <c r="A92" s="93"/>
      <c r="B92" s="88" t="s">
        <v>199</v>
      </c>
      <c r="C92" s="116">
        <v>350.0</v>
      </c>
      <c r="D92" s="117">
        <v>361.0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>
      <c r="A93" s="93"/>
      <c r="B93" s="118" t="s">
        <v>200</v>
      </c>
      <c r="C93" s="116">
        <v>235.0</v>
      </c>
      <c r="D93" s="117">
        <v>243.0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>
      <c r="A94" s="93"/>
      <c r="B94" s="118" t="s">
        <v>201</v>
      </c>
      <c r="C94" s="116">
        <v>100.0</v>
      </c>
      <c r="D94" s="117">
        <v>103.0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>
      <c r="A95" s="93"/>
      <c r="B95" s="88" t="s">
        <v>202</v>
      </c>
      <c r="C95" s="116">
        <v>100.0</v>
      </c>
      <c r="D95" s="117">
        <v>103.0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>
      <c r="A96" s="93"/>
      <c r="B96" s="88" t="s">
        <v>203</v>
      </c>
      <c r="C96" s="116">
        <v>394.0</v>
      </c>
      <c r="D96" s="117">
        <v>406.0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>
      <c r="A97" s="93"/>
      <c r="B97" s="88" t="s">
        <v>204</v>
      </c>
      <c r="C97" s="116">
        <v>1045.0</v>
      </c>
      <c r="D97" s="117">
        <v>1077.0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>
      <c r="A98" s="93"/>
      <c r="B98" s="88" t="s">
        <v>205</v>
      </c>
      <c r="C98" s="116">
        <v>1410.0</v>
      </c>
      <c r="D98" s="117">
        <v>1454.0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>
      <c r="A99" s="93"/>
      <c r="B99" s="88" t="s">
        <v>206</v>
      </c>
      <c r="C99" s="119">
        <v>620.0</v>
      </c>
      <c r="D99" s="120">
        <v>639.0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>
      <c r="A100" s="93"/>
      <c r="B100" s="88" t="s">
        <v>207</v>
      </c>
      <c r="C100" s="116">
        <v>2130.0</v>
      </c>
      <c r="D100" s="117">
        <v>2196.0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>
      <c r="A101" s="93"/>
      <c r="B101" s="88" t="s">
        <v>208</v>
      </c>
      <c r="C101" s="116">
        <v>200.0</v>
      </c>
      <c r="D101" s="117">
        <v>206.0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>
      <c r="A102" s="93"/>
      <c r="B102" s="118" t="s">
        <v>209</v>
      </c>
      <c r="C102" s="116">
        <v>100.0</v>
      </c>
      <c r="D102" s="117">
        <v>103.0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>
      <c r="A103" s="93"/>
      <c r="B103" s="118" t="s">
        <v>210</v>
      </c>
      <c r="C103" s="116">
        <v>2300.0</v>
      </c>
      <c r="D103" s="117">
        <v>2371.0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>
      <c r="A104" s="93"/>
      <c r="B104" s="118" t="s">
        <v>211</v>
      </c>
      <c r="C104" s="116">
        <v>292.0</v>
      </c>
      <c r="D104" s="117">
        <v>301.0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>
      <c r="A105" s="93"/>
      <c r="B105" s="118" t="s">
        <v>212</v>
      </c>
      <c r="C105" s="116">
        <v>102.0</v>
      </c>
      <c r="D105" s="117">
        <v>106.0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>
      <c r="A106" s="93"/>
      <c r="B106" s="88" t="s">
        <v>213</v>
      </c>
      <c r="C106" s="116">
        <v>1150.0</v>
      </c>
      <c r="D106" s="117">
        <v>1186.0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>
      <c r="A107" s="93"/>
      <c r="B107" s="47" t="s">
        <v>214</v>
      </c>
      <c r="C107" s="121">
        <f t="shared" ref="C107:D107" si="9">SUM(C90:C106)</f>
        <v>11728</v>
      </c>
      <c r="D107" s="122">
        <f t="shared" si="9"/>
        <v>11886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>
      <c r="A108" s="93"/>
      <c r="B108" s="109" t="s">
        <v>215</v>
      </c>
      <c r="C108" s="105"/>
      <c r="D108" s="106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>
      <c r="A109" s="93"/>
      <c r="B109" s="38" t="s">
        <v>216</v>
      </c>
      <c r="C109" s="45">
        <v>550.0</v>
      </c>
      <c r="D109" s="37">
        <v>567.0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>
      <c r="A110" s="93"/>
      <c r="B110" s="123" t="s">
        <v>217</v>
      </c>
      <c r="C110" s="39">
        <v>241.0</v>
      </c>
      <c r="D110" s="27">
        <v>248.0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>
      <c r="A111" s="93"/>
      <c r="B111" s="29" t="s">
        <v>218</v>
      </c>
      <c r="C111" s="30">
        <f t="shared" ref="C111:D111" si="10">SUM(C109:C110)</f>
        <v>791</v>
      </c>
      <c r="D111" s="31">
        <f t="shared" si="10"/>
        <v>815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>
      <c r="A112" s="93"/>
      <c r="B112" s="109" t="s">
        <v>219</v>
      </c>
      <c r="C112" s="105"/>
      <c r="D112" s="106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>
      <c r="A113" s="93"/>
      <c r="B113" s="102" t="s">
        <v>220</v>
      </c>
      <c r="C113" s="42">
        <v>9033.0</v>
      </c>
      <c r="D113" s="124">
        <v>9403.0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>
      <c r="A114" s="93"/>
      <c r="B114" s="102" t="s">
        <v>221</v>
      </c>
      <c r="C114" s="42">
        <v>27500.0</v>
      </c>
      <c r="D114" s="124">
        <v>28627.0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>
      <c r="A115" s="93"/>
      <c r="B115" s="103" t="s">
        <v>222</v>
      </c>
      <c r="C115" s="39">
        <v>17128.0</v>
      </c>
      <c r="D115" s="125">
        <v>17830.0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>
      <c r="A116" s="93"/>
      <c r="B116" s="126" t="s">
        <v>223</v>
      </c>
      <c r="C116" s="127">
        <f t="shared" ref="C116:D116" si="11">SUM(C112:C115)</f>
        <v>53661</v>
      </c>
      <c r="D116" s="128">
        <f t="shared" si="11"/>
        <v>55860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>
      <c r="A117" s="93"/>
      <c r="B117" s="104" t="s">
        <v>224</v>
      </c>
      <c r="C117" s="30">
        <f t="shared" ref="C117:D117" si="12">C17+C23+C41+C61+C66+C72+C85+C89+C107+C111+C116</f>
        <v>115768</v>
      </c>
      <c r="D117" s="31">
        <f t="shared" si="12"/>
        <v>120026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>
      <c r="A118" s="93"/>
      <c r="B118" s="129" t="s">
        <v>225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>
      <c r="A119" s="93"/>
      <c r="B119" s="130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>
      <c r="A120" s="93"/>
      <c r="B120" s="131"/>
      <c r="C120" s="132"/>
      <c r="D120" s="13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>
      <c r="A121" s="93"/>
      <c r="B121" s="133" t="s">
        <v>226</v>
      </c>
      <c r="C121" s="134"/>
      <c r="D121" s="13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>
      <c r="A122" s="93"/>
      <c r="B122" s="135"/>
      <c r="C122" s="136" t="s">
        <v>11</v>
      </c>
      <c r="D122" s="137" t="s">
        <v>12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>
      <c r="A123" s="93"/>
      <c r="B123" s="138" t="s">
        <v>227</v>
      </c>
      <c r="C123" s="139"/>
      <c r="D123" s="140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>
      <c r="A124" s="93"/>
      <c r="B124" s="38" t="s">
        <v>228</v>
      </c>
      <c r="C124" s="42">
        <v>86321.0</v>
      </c>
      <c r="D124" s="141">
        <f>C124*1.038+300</f>
        <v>89901.198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>
      <c r="A125" s="93"/>
      <c r="B125" s="34" t="s">
        <v>229</v>
      </c>
      <c r="C125" s="42">
        <v>32550.0</v>
      </c>
      <c r="D125" s="141">
        <f>C125*1.038+3100</f>
        <v>36886.9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>
      <c r="A126" s="93"/>
      <c r="B126" s="47" t="s">
        <v>230</v>
      </c>
      <c r="C126" s="121">
        <f t="shared" ref="C126:D126" si="13">SUM(C124:C125)</f>
        <v>118871</v>
      </c>
      <c r="D126" s="122">
        <f t="shared" si="13"/>
        <v>126788.098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>
      <c r="A127" s="93"/>
      <c r="B127" s="96" t="s">
        <v>231</v>
      </c>
      <c r="C127" s="42"/>
      <c r="D127" s="14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>
      <c r="A128" s="93"/>
      <c r="B128" s="34" t="s">
        <v>232</v>
      </c>
      <c r="C128" s="45">
        <v>133.0</v>
      </c>
      <c r="D128" s="141">
        <f t="shared" ref="D128:D130" si="14">C128*1.031</f>
        <v>137.123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>
      <c r="A129" s="93"/>
      <c r="B129" s="101" t="s">
        <v>233</v>
      </c>
      <c r="C129" s="42">
        <v>400.0</v>
      </c>
      <c r="D129" s="141">
        <f t="shared" si="14"/>
        <v>412.4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>
      <c r="A130" s="93"/>
      <c r="B130" s="101" t="s">
        <v>234</v>
      </c>
      <c r="C130" s="42">
        <v>655.0</v>
      </c>
      <c r="D130" s="141">
        <f t="shared" si="14"/>
        <v>675.305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>
      <c r="A131" s="93"/>
      <c r="B131" s="143" t="s">
        <v>235</v>
      </c>
      <c r="C131" s="144">
        <f t="shared" ref="C131:D131" si="15">SUM(C128:C130)</f>
        <v>1188</v>
      </c>
      <c r="D131" s="145">
        <f t="shared" si="15"/>
        <v>1224.828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>
      <c r="A132" s="93"/>
      <c r="B132" s="58" t="s">
        <v>236</v>
      </c>
      <c r="C132" s="121">
        <f t="shared" ref="C132:D132" si="16">C126+C131</f>
        <v>120059</v>
      </c>
      <c r="D132" s="122">
        <f t="shared" si="16"/>
        <v>128012.926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>
      <c r="A133" s="93"/>
      <c r="B133" s="146"/>
      <c r="C133" s="146"/>
      <c r="D133" s="146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>
      <c r="A134" s="93"/>
      <c r="B134" s="19" t="s">
        <v>237</v>
      </c>
      <c r="C134" s="62"/>
      <c r="D134" s="6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>
      <c r="A135" s="93"/>
      <c r="B135" s="21"/>
      <c r="C135" s="22" t="s">
        <v>11</v>
      </c>
      <c r="D135" s="23" t="s">
        <v>12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>
      <c r="A136" s="93"/>
      <c r="B136" s="24"/>
      <c r="C136" s="24"/>
      <c r="D136" s="25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>
      <c r="A137" s="93"/>
      <c r="B137" s="105" t="s">
        <v>238</v>
      </c>
      <c r="C137" s="42">
        <v>3080.0</v>
      </c>
      <c r="D137" s="50">
        <v>3100.0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>
      <c r="A138" s="93"/>
      <c r="B138" s="147" t="s">
        <v>239</v>
      </c>
      <c r="C138" s="45">
        <v>562.0</v>
      </c>
      <c r="D138" s="50">
        <v>583.0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>
      <c r="A139" s="93"/>
      <c r="B139" s="148" t="s">
        <v>14</v>
      </c>
      <c r="C139" s="121">
        <f t="shared" ref="C139:D139" si="17">SUM(C137:C138)</f>
        <v>3642</v>
      </c>
      <c r="D139" s="122">
        <f t="shared" si="17"/>
        <v>3683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>
      <c r="A140" s="93"/>
      <c r="B140" s="149"/>
      <c r="C140" s="106"/>
      <c r="D140" s="106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>
      <c r="A141" s="93"/>
      <c r="B141" s="149"/>
      <c r="C141" s="106"/>
      <c r="D141" s="106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>
      <c r="A142" s="93"/>
      <c r="B142" s="150" t="s">
        <v>240</v>
      </c>
      <c r="C142" s="20"/>
      <c r="D142" s="20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>
      <c r="A143" s="93"/>
      <c r="B143" s="95"/>
      <c r="C143" s="32" t="str">
        <f t="shared" ref="C143:D143" si="18">C6</f>
        <v>Beløp 2022</v>
      </c>
      <c r="D143" s="33" t="str">
        <f t="shared" si="18"/>
        <v>Budsjettert beløp 2023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>
      <c r="A144" s="93"/>
      <c r="B144" s="24"/>
      <c r="C144" s="24"/>
      <c r="D144" s="25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>
      <c r="A145" s="93"/>
      <c r="B145" s="151" t="s">
        <v>241</v>
      </c>
      <c r="C145" s="152">
        <v>2220.0</v>
      </c>
      <c r="D145" s="153">
        <f>C145+80</f>
        <v>2300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>
      <c r="A146" s="93"/>
      <c r="B146" s="99" t="s">
        <v>242</v>
      </c>
      <c r="C146" s="42">
        <v>1150.0</v>
      </c>
      <c r="D146" s="50">
        <f>C146+50</f>
        <v>1200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>
      <c r="A147" s="93"/>
      <c r="B147" s="99" t="s">
        <v>243</v>
      </c>
      <c r="C147" s="42">
        <v>300.0</v>
      </c>
      <c r="D147" s="50">
        <f>C147</f>
        <v>300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>
      <c r="A148" s="93"/>
      <c r="B148" s="99" t="s">
        <v>244</v>
      </c>
      <c r="C148" s="42">
        <f>7141+100</f>
        <v>7241</v>
      </c>
      <c r="D148" s="50">
        <f t="shared" ref="D148:D154" si="19">C148*1.031</f>
        <v>7465.471</v>
      </c>
      <c r="E148" s="154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>
      <c r="A149" s="93"/>
      <c r="B149" s="99" t="s">
        <v>245</v>
      </c>
      <c r="C149" s="42">
        <v>404.0</v>
      </c>
      <c r="D149" s="50">
        <f t="shared" si="19"/>
        <v>416.524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>
      <c r="A150" s="93"/>
      <c r="B150" s="99" t="s">
        <v>246</v>
      </c>
      <c r="C150" s="42">
        <v>3131.0</v>
      </c>
      <c r="D150" s="50">
        <f t="shared" si="19"/>
        <v>3228.061</v>
      </c>
      <c r="E150" s="154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>
      <c r="A151" s="93"/>
      <c r="B151" s="99" t="s">
        <v>247</v>
      </c>
      <c r="C151" s="42">
        <v>2962.0</v>
      </c>
      <c r="D151" s="50">
        <f t="shared" si="19"/>
        <v>3053.822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>
      <c r="A152" s="93"/>
      <c r="B152" s="99" t="s">
        <v>248</v>
      </c>
      <c r="C152" s="42">
        <v>2190.0</v>
      </c>
      <c r="D152" s="50">
        <f t="shared" si="19"/>
        <v>2257.89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>
      <c r="A153" s="93"/>
      <c r="B153" s="99" t="s">
        <v>249</v>
      </c>
      <c r="C153" s="42">
        <v>2190.0</v>
      </c>
      <c r="D153" s="50">
        <f t="shared" si="19"/>
        <v>2257.89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>
      <c r="A154" s="93"/>
      <c r="B154" s="99" t="s">
        <v>250</v>
      </c>
      <c r="C154" s="42">
        <v>123.0</v>
      </c>
      <c r="D154" s="50">
        <f t="shared" si="19"/>
        <v>126.813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>
      <c r="A155" s="93"/>
      <c r="B155" s="99" t="s">
        <v>251</v>
      </c>
      <c r="C155" s="42">
        <v>5000.0</v>
      </c>
      <c r="D155" s="50">
        <v>3000.0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>
      <c r="A156" s="93"/>
      <c r="B156" s="99" t="s">
        <v>252</v>
      </c>
      <c r="C156" s="42">
        <v>400.0</v>
      </c>
      <c r="D156" s="50">
        <f t="shared" ref="D156:D157" si="20">C156</f>
        <v>400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>
      <c r="A157" s="93"/>
      <c r="B157" s="99" t="s">
        <v>253</v>
      </c>
      <c r="C157" s="42">
        <v>1700.0</v>
      </c>
      <c r="D157" s="50">
        <f t="shared" si="20"/>
        <v>1700</v>
      </c>
      <c r="E157" s="93"/>
      <c r="F157" s="93"/>
      <c r="G157" s="93"/>
      <c r="H157" s="154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>
      <c r="A158" s="93"/>
      <c r="B158" s="100" t="s">
        <v>254</v>
      </c>
      <c r="C158" s="45">
        <v>60.0</v>
      </c>
      <c r="D158" s="50">
        <f>C158*1.031+2</f>
        <v>63.86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>
      <c r="A159" s="93"/>
      <c r="B159" s="100" t="s">
        <v>255</v>
      </c>
      <c r="C159" s="45">
        <v>555.0</v>
      </c>
      <c r="D159" s="50">
        <v>800.0</v>
      </c>
      <c r="E159" s="93"/>
      <c r="F159" s="93"/>
      <c r="G159" s="93"/>
      <c r="H159" s="154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>
      <c r="A160" s="93"/>
      <c r="B160" s="100" t="s">
        <v>256</v>
      </c>
      <c r="C160" s="45">
        <v>400.0</v>
      </c>
      <c r="D160" s="50">
        <f>C160</f>
        <v>400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>
      <c r="A161" s="93"/>
      <c r="B161" s="99" t="s">
        <v>257</v>
      </c>
      <c r="C161" s="42">
        <v>0.0</v>
      </c>
      <c r="D161" s="50">
        <v>500.0</v>
      </c>
      <c r="E161" s="154"/>
      <c r="F161" s="93"/>
      <c r="G161" s="93"/>
      <c r="H161" s="154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>
      <c r="A162" s="93"/>
      <c r="B162" s="99" t="s">
        <v>258</v>
      </c>
      <c r="C162" s="42">
        <v>1277.0</v>
      </c>
      <c r="D162" s="50">
        <f t="shared" ref="D162:D163" si="21">C162*1.031</f>
        <v>1316.587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>
      <c r="A163" s="93"/>
      <c r="B163" s="99" t="s">
        <v>259</v>
      </c>
      <c r="C163" s="42">
        <v>2300.0</v>
      </c>
      <c r="D163" s="50">
        <f t="shared" si="21"/>
        <v>2371.3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>
      <c r="A164" s="93"/>
      <c r="B164" s="99" t="s">
        <v>260</v>
      </c>
      <c r="C164" s="42">
        <v>974.0</v>
      </c>
      <c r="D164" s="50">
        <f>C164+15</f>
        <v>989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>
      <c r="A165" s="93"/>
      <c r="B165" s="99" t="s">
        <v>261</v>
      </c>
      <c r="C165" s="42">
        <v>40.0</v>
      </c>
      <c r="D165" s="50">
        <f t="shared" ref="D165:D166" si="22">C165</f>
        <v>40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>
      <c r="A166" s="93"/>
      <c r="B166" s="99" t="s">
        <v>262</v>
      </c>
      <c r="C166" s="42">
        <v>3900.0</v>
      </c>
      <c r="D166" s="50">
        <f t="shared" si="22"/>
        <v>3900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>
      <c r="A167" s="93"/>
      <c r="B167" s="155" t="s">
        <v>263</v>
      </c>
      <c r="C167" s="121">
        <f t="shared" ref="C167:D167" si="23">SUM(C145:C166)+0.1</f>
        <v>38517.1</v>
      </c>
      <c r="D167" s="122">
        <f t="shared" si="23"/>
        <v>38087.318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>
      <c r="A168" s="93"/>
      <c r="B168" s="156" t="s">
        <v>264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>
      <c r="A169" s="93"/>
      <c r="B169" s="157" t="s">
        <v>265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>
      <c r="A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>
      <c r="A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>
      <c r="A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>
      <c r="A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>
      <c r="A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>
      <c r="A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>
      <c r="A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>
      <c r="A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>
      <c r="A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>
      <c r="A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>
      <c r="A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>
      <c r="A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>
      <c r="A182" s="93"/>
      <c r="B182" s="93"/>
      <c r="C182" s="94"/>
      <c r="D182" s="94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>
      <c r="A183" s="93"/>
      <c r="B183" s="93"/>
      <c r="C183" s="94"/>
      <c r="D183" s="94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>
      <c r="A184" s="93"/>
      <c r="B184" s="93"/>
      <c r="C184" s="94"/>
      <c r="D184" s="94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>
      <c r="A185" s="93"/>
      <c r="B185" s="93"/>
      <c r="C185" s="94"/>
      <c r="D185" s="94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>
      <c r="A186" s="93"/>
      <c r="B186" s="93"/>
      <c r="C186" s="94"/>
      <c r="D186" s="94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>
      <c r="A187" s="93"/>
      <c r="B187" s="93"/>
      <c r="C187" s="94"/>
      <c r="D187" s="94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>
      <c r="A188" s="93"/>
      <c r="B188" s="93"/>
      <c r="C188" s="94"/>
      <c r="D188" s="94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>
      <c r="A189" s="93"/>
      <c r="B189" s="93"/>
      <c r="C189" s="94"/>
      <c r="D189" s="94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>
      <c r="A190" s="93"/>
      <c r="B190" s="93"/>
      <c r="C190" s="94"/>
      <c r="D190" s="94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>
      <c r="A191" s="93"/>
      <c r="B191" s="93"/>
      <c r="C191" s="94"/>
      <c r="D191" s="94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>
      <c r="A192" s="93"/>
      <c r="B192" s="93"/>
      <c r="C192" s="94"/>
      <c r="D192" s="94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>
      <c r="A193" s="93"/>
      <c r="B193" s="93"/>
      <c r="C193" s="94"/>
      <c r="D193" s="94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>
      <c r="A194" s="93"/>
      <c r="B194" s="93"/>
      <c r="C194" s="94"/>
      <c r="D194" s="94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>
      <c r="A195" s="93"/>
      <c r="B195" s="93"/>
      <c r="C195" s="94"/>
      <c r="D195" s="94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>
      <c r="A196" s="93"/>
      <c r="B196" s="93"/>
      <c r="C196" s="94"/>
      <c r="D196" s="94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>
      <c r="A197" s="93"/>
      <c r="B197" s="93"/>
      <c r="C197" s="94"/>
      <c r="D197" s="94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>
      <c r="A198" s="93"/>
      <c r="B198" s="93"/>
      <c r="C198" s="94"/>
      <c r="D198" s="94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>
      <c r="A199" s="93"/>
      <c r="B199" s="93"/>
      <c r="C199" s="94"/>
      <c r="D199" s="94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>
      <c r="A200" s="93"/>
      <c r="B200" s="93"/>
      <c r="C200" s="94"/>
      <c r="D200" s="94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>
      <c r="A201" s="93"/>
      <c r="B201" s="93"/>
      <c r="C201" s="94"/>
      <c r="D201" s="94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>
      <c r="A202" s="93"/>
      <c r="B202" s="93"/>
      <c r="C202" s="94"/>
      <c r="D202" s="94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>
      <c r="A203" s="93"/>
      <c r="B203" s="93"/>
      <c r="C203" s="94"/>
      <c r="D203" s="94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>
      <c r="A204" s="93"/>
      <c r="B204" s="93"/>
      <c r="C204" s="94"/>
      <c r="D204" s="94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>
      <c r="A205" s="93"/>
      <c r="B205" s="93"/>
      <c r="C205" s="94"/>
      <c r="D205" s="94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>
      <c r="A206" s="93"/>
      <c r="B206" s="93"/>
      <c r="C206" s="94"/>
      <c r="D206" s="94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>
      <c r="A207" s="93"/>
      <c r="B207" s="93"/>
      <c r="C207" s="94"/>
      <c r="D207" s="94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>
      <c r="A208" s="93"/>
      <c r="B208" s="93"/>
      <c r="C208" s="94"/>
      <c r="D208" s="94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>
      <c r="A209" s="93"/>
      <c r="B209" s="93"/>
      <c r="C209" s="94"/>
      <c r="D209" s="94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>
      <c r="A210" s="93"/>
      <c r="B210" s="93"/>
      <c r="C210" s="94"/>
      <c r="D210" s="94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>
      <c r="A211" s="93"/>
      <c r="B211" s="93"/>
      <c r="C211" s="94"/>
      <c r="D211" s="94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>
      <c r="A212" s="93"/>
      <c r="B212" s="93"/>
      <c r="C212" s="94"/>
      <c r="D212" s="94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>
      <c r="A213" s="93"/>
      <c r="B213" s="93"/>
      <c r="C213" s="94"/>
      <c r="D213" s="94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>
      <c r="A214" s="93"/>
      <c r="B214" s="93"/>
      <c r="C214" s="94"/>
      <c r="D214" s="94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>
      <c r="A215" s="93"/>
      <c r="B215" s="93"/>
      <c r="C215" s="94"/>
      <c r="D215" s="94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>
      <c r="A216" s="93"/>
      <c r="B216" s="93"/>
      <c r="C216" s="94"/>
      <c r="D216" s="94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>
      <c r="A217" s="93"/>
      <c r="B217" s="93"/>
      <c r="C217" s="94"/>
      <c r="D217" s="94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>
      <c r="A218" s="93"/>
      <c r="B218" s="93"/>
      <c r="C218" s="94"/>
      <c r="D218" s="94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>
      <c r="A219" s="93"/>
      <c r="B219" s="93"/>
      <c r="C219" s="94"/>
      <c r="D219" s="94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>
      <c r="A220" s="93"/>
      <c r="B220" s="93"/>
      <c r="C220" s="94"/>
      <c r="D220" s="94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>
      <c r="A221" s="93"/>
      <c r="B221" s="93"/>
      <c r="C221" s="94"/>
      <c r="D221" s="94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>
      <c r="A222" s="93"/>
      <c r="B222" s="93"/>
      <c r="C222" s="94"/>
      <c r="D222" s="94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>
      <c r="A223" s="93"/>
      <c r="B223" s="93"/>
      <c r="C223" s="94"/>
      <c r="D223" s="94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>
      <c r="A224" s="93"/>
      <c r="B224" s="93"/>
      <c r="C224" s="94"/>
      <c r="D224" s="94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>
      <c r="A225" s="93"/>
      <c r="B225" s="93"/>
      <c r="C225" s="94"/>
      <c r="D225" s="94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>
      <c r="A226" s="93"/>
      <c r="B226" s="93"/>
      <c r="C226" s="94"/>
      <c r="D226" s="94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>
      <c r="A227" s="93"/>
      <c r="B227" s="93"/>
      <c r="C227" s="94"/>
      <c r="D227" s="94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>
      <c r="A228" s="93"/>
      <c r="B228" s="93"/>
      <c r="C228" s="94"/>
      <c r="D228" s="9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>
      <c r="A229" s="93"/>
      <c r="B229" s="93"/>
      <c r="C229" s="94"/>
      <c r="D229" s="94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>
      <c r="A230" s="93"/>
      <c r="B230" s="93"/>
      <c r="C230" s="94"/>
      <c r="D230" s="94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>
      <c r="A231" s="93"/>
      <c r="B231" s="93"/>
      <c r="C231" s="94"/>
      <c r="D231" s="94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>
      <c r="A232" s="93"/>
      <c r="B232" s="93"/>
      <c r="C232" s="94"/>
      <c r="D232" s="94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>
      <c r="A233" s="93"/>
      <c r="B233" s="93"/>
      <c r="C233" s="94"/>
      <c r="D233" s="94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>
      <c r="A234" s="93"/>
      <c r="B234" s="93"/>
      <c r="C234" s="94"/>
      <c r="D234" s="94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>
      <c r="A235" s="93"/>
      <c r="B235" s="93"/>
      <c r="C235" s="94"/>
      <c r="D235" s="94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>
      <c r="A236" s="93"/>
      <c r="B236" s="93"/>
      <c r="C236" s="94"/>
      <c r="D236" s="94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>
      <c r="A237" s="93"/>
      <c r="B237" s="93"/>
      <c r="C237" s="94"/>
      <c r="D237" s="94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>
      <c r="A238" s="93"/>
      <c r="B238" s="93"/>
      <c r="C238" s="94"/>
      <c r="D238" s="94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>
      <c r="A239" s="93"/>
      <c r="B239" s="93"/>
      <c r="C239" s="94"/>
      <c r="D239" s="94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>
      <c r="A240" s="93"/>
      <c r="B240" s="93"/>
      <c r="C240" s="94"/>
      <c r="D240" s="94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>
      <c r="A241" s="93"/>
      <c r="B241" s="93"/>
      <c r="C241" s="94"/>
      <c r="D241" s="94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>
      <c r="A242" s="93"/>
      <c r="B242" s="93"/>
      <c r="C242" s="94"/>
      <c r="D242" s="94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>
      <c r="A243" s="93"/>
      <c r="B243" s="93"/>
      <c r="C243" s="94"/>
      <c r="D243" s="94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>
      <c r="A244" s="93"/>
      <c r="B244" s="93"/>
      <c r="C244" s="94"/>
      <c r="D244" s="94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>
      <c r="A245" s="93"/>
      <c r="B245" s="93"/>
      <c r="C245" s="94"/>
      <c r="D245" s="94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>
      <c r="A246" s="93"/>
      <c r="B246" s="93"/>
      <c r="C246" s="94"/>
      <c r="D246" s="94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>
      <c r="A247" s="93"/>
      <c r="B247" s="93"/>
      <c r="C247" s="94"/>
      <c r="D247" s="94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>
      <c r="A248" s="93"/>
      <c r="B248" s="93"/>
      <c r="C248" s="94"/>
      <c r="D248" s="94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>
      <c r="A249" s="93"/>
      <c r="B249" s="93"/>
      <c r="C249" s="94"/>
      <c r="D249" s="94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>
      <c r="A250" s="93"/>
      <c r="B250" s="93"/>
      <c r="C250" s="94"/>
      <c r="D250" s="94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>
      <c r="A251" s="93"/>
      <c r="B251" s="93"/>
      <c r="C251" s="94"/>
      <c r="D251" s="94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>
      <c r="A252" s="93"/>
      <c r="B252" s="93"/>
      <c r="C252" s="94"/>
      <c r="D252" s="94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>
      <c r="A253" s="93"/>
      <c r="B253" s="93"/>
      <c r="C253" s="94"/>
      <c r="D253" s="94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>
      <c r="A254" s="93"/>
      <c r="B254" s="93"/>
      <c r="C254" s="94"/>
      <c r="D254" s="94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>
      <c r="A255" s="93"/>
      <c r="B255" s="93"/>
      <c r="C255" s="94"/>
      <c r="D255" s="94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>
      <c r="A256" s="93"/>
      <c r="B256" s="93"/>
      <c r="C256" s="94"/>
      <c r="D256" s="94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>
      <c r="A257" s="93"/>
      <c r="B257" s="93"/>
      <c r="C257" s="94"/>
      <c r="D257" s="94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>
      <c r="A258" s="93"/>
      <c r="B258" s="93"/>
      <c r="C258" s="94"/>
      <c r="D258" s="94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>
      <c r="A259" s="93"/>
      <c r="B259" s="93"/>
      <c r="C259" s="94"/>
      <c r="D259" s="94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>
      <c r="A260" s="93"/>
      <c r="B260" s="93"/>
      <c r="C260" s="94"/>
      <c r="D260" s="94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>
      <c r="A261" s="93"/>
      <c r="B261" s="93"/>
      <c r="C261" s="94"/>
      <c r="D261" s="94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>
      <c r="A262" s="93"/>
      <c r="B262" s="93"/>
      <c r="C262" s="94"/>
      <c r="D262" s="94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>
      <c r="A263" s="93"/>
      <c r="B263" s="93"/>
      <c r="C263" s="94"/>
      <c r="D263" s="94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>
      <c r="A264" s="93"/>
      <c r="B264" s="93"/>
      <c r="C264" s="94"/>
      <c r="D264" s="94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>
      <c r="A265" s="93"/>
      <c r="B265" s="93"/>
      <c r="C265" s="94"/>
      <c r="D265" s="94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>
      <c r="A266" s="93"/>
      <c r="B266" s="93"/>
      <c r="C266" s="94"/>
      <c r="D266" s="94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>
      <c r="A267" s="93"/>
      <c r="B267" s="93"/>
      <c r="C267" s="94"/>
      <c r="D267" s="94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>
      <c r="A268" s="93"/>
      <c r="B268" s="93"/>
      <c r="C268" s="94"/>
      <c r="D268" s="94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>
      <c r="A269" s="93"/>
      <c r="B269" s="93"/>
      <c r="C269" s="94"/>
      <c r="D269" s="94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>
      <c r="A270" s="93"/>
      <c r="B270" s="93"/>
      <c r="C270" s="94"/>
      <c r="D270" s="94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>
      <c r="A271" s="93"/>
      <c r="B271" s="93"/>
      <c r="C271" s="94"/>
      <c r="D271" s="94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>
      <c r="A272" s="93"/>
      <c r="B272" s="93"/>
      <c r="C272" s="94"/>
      <c r="D272" s="94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>
      <c r="A273" s="93"/>
      <c r="B273" s="93"/>
      <c r="C273" s="94"/>
      <c r="D273" s="94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>
      <c r="A274" s="93"/>
      <c r="B274" s="93"/>
      <c r="C274" s="94"/>
      <c r="D274" s="94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>
      <c r="A275" s="93"/>
      <c r="B275" s="93"/>
      <c r="C275" s="94"/>
      <c r="D275" s="94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>
      <c r="A276" s="93"/>
      <c r="B276" s="93"/>
      <c r="C276" s="94"/>
      <c r="D276" s="94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>
      <c r="A277" s="93"/>
      <c r="B277" s="93"/>
      <c r="C277" s="94"/>
      <c r="D277" s="94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>
      <c r="A278" s="93"/>
      <c r="B278" s="93"/>
      <c r="C278" s="94"/>
      <c r="D278" s="94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>
      <c r="A279" s="93"/>
      <c r="B279" s="93"/>
      <c r="C279" s="94"/>
      <c r="D279" s="94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>
      <c r="A280" s="93"/>
      <c r="B280" s="93"/>
      <c r="C280" s="94"/>
      <c r="D280" s="94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>
      <c r="A281" s="93"/>
      <c r="B281" s="93"/>
      <c r="C281" s="94"/>
      <c r="D281" s="94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>
      <c r="A282" s="93"/>
      <c r="B282" s="93"/>
      <c r="C282" s="94"/>
      <c r="D282" s="94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>
      <c r="A283" s="93"/>
      <c r="B283" s="93"/>
      <c r="C283" s="94"/>
      <c r="D283" s="94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>
      <c r="A284" s="93"/>
      <c r="B284" s="93"/>
      <c r="C284" s="94"/>
      <c r="D284" s="94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>
      <c r="A285" s="93"/>
      <c r="B285" s="93"/>
      <c r="C285" s="94"/>
      <c r="D285" s="94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>
      <c r="A286" s="93"/>
      <c r="B286" s="93"/>
      <c r="C286" s="94"/>
      <c r="D286" s="94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>
      <c r="A287" s="93"/>
      <c r="B287" s="93"/>
      <c r="C287" s="94"/>
      <c r="D287" s="94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>
      <c r="A288" s="93"/>
      <c r="B288" s="93"/>
      <c r="C288" s="94"/>
      <c r="D288" s="94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>
      <c r="A289" s="93"/>
      <c r="B289" s="93"/>
      <c r="C289" s="94"/>
      <c r="D289" s="94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>
      <c r="A290" s="93"/>
      <c r="B290" s="93"/>
      <c r="C290" s="94"/>
      <c r="D290" s="94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>
      <c r="A291" s="93"/>
      <c r="B291" s="93"/>
      <c r="C291" s="94"/>
      <c r="D291" s="94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>
      <c r="A292" s="93"/>
      <c r="B292" s="93"/>
      <c r="C292" s="94"/>
      <c r="D292" s="94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>
      <c r="A293" s="93"/>
      <c r="B293" s="93"/>
      <c r="C293" s="94"/>
      <c r="D293" s="94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>
      <c r="A294" s="93"/>
      <c r="B294" s="93"/>
      <c r="C294" s="94"/>
      <c r="D294" s="94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>
      <c r="A295" s="93"/>
      <c r="B295" s="93"/>
      <c r="C295" s="94"/>
      <c r="D295" s="94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>
      <c r="A296" s="93"/>
      <c r="B296" s="93"/>
      <c r="C296" s="94"/>
      <c r="D296" s="94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>
      <c r="A297" s="93"/>
      <c r="B297" s="93"/>
      <c r="C297" s="94"/>
      <c r="D297" s="94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>
      <c r="A298" s="93"/>
      <c r="B298" s="93"/>
      <c r="C298" s="94"/>
      <c r="D298" s="94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>
      <c r="A299" s="93"/>
      <c r="B299" s="93"/>
      <c r="C299" s="94"/>
      <c r="D299" s="94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>
      <c r="A300" s="93"/>
      <c r="B300" s="93"/>
      <c r="C300" s="94"/>
      <c r="D300" s="94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>
      <c r="A301" s="93"/>
      <c r="B301" s="93"/>
      <c r="C301" s="94"/>
      <c r="D301" s="94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>
      <c r="A302" s="93"/>
      <c r="B302" s="93"/>
      <c r="C302" s="94"/>
      <c r="D302" s="94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>
      <c r="A303" s="93"/>
      <c r="B303" s="93"/>
      <c r="C303" s="94"/>
      <c r="D303" s="94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>
      <c r="A304" s="93"/>
      <c r="B304" s="93"/>
      <c r="C304" s="94"/>
      <c r="D304" s="94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>
      <c r="A305" s="93"/>
      <c r="B305" s="93"/>
      <c r="C305" s="94"/>
      <c r="D305" s="94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>
      <c r="A306" s="93"/>
      <c r="B306" s="93"/>
      <c r="C306" s="94"/>
      <c r="D306" s="94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>
      <c r="A307" s="93"/>
      <c r="B307" s="93"/>
      <c r="C307" s="94"/>
      <c r="D307" s="94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>
      <c r="A308" s="93"/>
      <c r="B308" s="93"/>
      <c r="C308" s="94"/>
      <c r="D308" s="94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>
      <c r="A309" s="93"/>
      <c r="B309" s="93"/>
      <c r="C309" s="94"/>
      <c r="D309" s="94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>
      <c r="A310" s="93"/>
      <c r="B310" s="93"/>
      <c r="C310" s="94"/>
      <c r="D310" s="94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>
      <c r="A311" s="93"/>
      <c r="B311" s="93"/>
      <c r="C311" s="94"/>
      <c r="D311" s="94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>
      <c r="A312" s="93"/>
      <c r="B312" s="93"/>
      <c r="C312" s="94"/>
      <c r="D312" s="94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>
      <c r="A313" s="93"/>
      <c r="B313" s="93"/>
      <c r="C313" s="94"/>
      <c r="D313" s="94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>
      <c r="A314" s="93"/>
      <c r="B314" s="93"/>
      <c r="C314" s="94"/>
      <c r="D314" s="94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>
      <c r="A315" s="93"/>
      <c r="B315" s="93"/>
      <c r="C315" s="94"/>
      <c r="D315" s="94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>
      <c r="A316" s="93"/>
      <c r="B316" s="93"/>
      <c r="C316" s="94"/>
      <c r="D316" s="94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>
      <c r="A317" s="93"/>
      <c r="B317" s="93"/>
      <c r="C317" s="94"/>
      <c r="D317" s="94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>
      <c r="A318" s="93"/>
      <c r="B318" s="93"/>
      <c r="C318" s="94"/>
      <c r="D318" s="94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>
      <c r="A319" s="93"/>
      <c r="B319" s="93"/>
      <c r="C319" s="94"/>
      <c r="D319" s="94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>
      <c r="A320" s="93"/>
      <c r="B320" s="93"/>
      <c r="C320" s="94"/>
      <c r="D320" s="94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>
      <c r="A321" s="93"/>
      <c r="B321" s="93"/>
      <c r="C321" s="94"/>
      <c r="D321" s="94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>
      <c r="A322" s="93"/>
      <c r="B322" s="93"/>
      <c r="C322" s="94"/>
      <c r="D322" s="94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>
      <c r="A323" s="93"/>
      <c r="B323" s="93"/>
      <c r="C323" s="94"/>
      <c r="D323" s="94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>
      <c r="A324" s="93"/>
      <c r="B324" s="93"/>
      <c r="C324" s="94"/>
      <c r="D324" s="94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>
      <c r="A325" s="93"/>
      <c r="B325" s="93"/>
      <c r="C325" s="94"/>
      <c r="D325" s="94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>
      <c r="A326" s="93"/>
      <c r="B326" s="93"/>
      <c r="C326" s="94"/>
      <c r="D326" s="94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>
      <c r="A327" s="93"/>
      <c r="B327" s="93"/>
      <c r="C327" s="94"/>
      <c r="D327" s="94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>
      <c r="A328" s="93"/>
      <c r="B328" s="93"/>
      <c r="C328" s="94"/>
      <c r="D328" s="94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>
      <c r="A329" s="93"/>
      <c r="B329" s="93"/>
      <c r="C329" s="94"/>
      <c r="D329" s="94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>
      <c r="A330" s="93"/>
      <c r="B330" s="93"/>
      <c r="C330" s="94"/>
      <c r="D330" s="94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>
      <c r="A331" s="93"/>
      <c r="B331" s="93"/>
      <c r="C331" s="94"/>
      <c r="D331" s="94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>
      <c r="A332" s="93"/>
      <c r="B332" s="93"/>
      <c r="C332" s="94"/>
      <c r="D332" s="94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>
      <c r="A333" s="93"/>
      <c r="B333" s="93"/>
      <c r="C333" s="94"/>
      <c r="D333" s="94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>
      <c r="A334" s="93"/>
      <c r="B334" s="93"/>
      <c r="C334" s="94"/>
      <c r="D334" s="94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>
      <c r="A335" s="93"/>
      <c r="B335" s="93"/>
      <c r="C335" s="94"/>
      <c r="D335" s="94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>
      <c r="A336" s="93"/>
      <c r="B336" s="93"/>
      <c r="C336" s="94"/>
      <c r="D336" s="94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>
      <c r="A337" s="93"/>
      <c r="B337" s="93"/>
      <c r="C337" s="94"/>
      <c r="D337" s="94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>
      <c r="A338" s="93"/>
      <c r="B338" s="93"/>
      <c r="C338" s="94"/>
      <c r="D338" s="94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>
      <c r="A339" s="93"/>
      <c r="B339" s="93"/>
      <c r="C339" s="94"/>
      <c r="D339" s="94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>
      <c r="A340" s="93"/>
      <c r="B340" s="93"/>
      <c r="C340" s="94"/>
      <c r="D340" s="94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>
      <c r="A341" s="93"/>
      <c r="B341" s="93"/>
      <c r="C341" s="94"/>
      <c r="D341" s="94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>
      <c r="A342" s="93"/>
      <c r="B342" s="93"/>
      <c r="C342" s="94"/>
      <c r="D342" s="94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>
      <c r="A343" s="93"/>
      <c r="B343" s="93"/>
      <c r="C343" s="94"/>
      <c r="D343" s="94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>
      <c r="A344" s="93"/>
      <c r="B344" s="93"/>
      <c r="C344" s="94"/>
      <c r="D344" s="94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>
      <c r="A345" s="93"/>
      <c r="B345" s="93"/>
      <c r="C345" s="94"/>
      <c r="D345" s="94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>
      <c r="A346" s="93"/>
      <c r="B346" s="93"/>
      <c r="C346" s="94"/>
      <c r="D346" s="94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>
      <c r="A347" s="93"/>
      <c r="B347" s="93"/>
      <c r="C347" s="94"/>
      <c r="D347" s="94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>
      <c r="A348" s="93"/>
      <c r="B348" s="93"/>
      <c r="C348" s="94"/>
      <c r="D348" s="94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>
      <c r="A349" s="93"/>
      <c r="B349" s="93"/>
      <c r="C349" s="94"/>
      <c r="D349" s="94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>
      <c r="A350" s="93"/>
      <c r="B350" s="93"/>
      <c r="C350" s="94"/>
      <c r="D350" s="94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>
      <c r="A351" s="93"/>
      <c r="B351" s="93"/>
      <c r="C351" s="94"/>
      <c r="D351" s="94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>
      <c r="A352" s="93"/>
      <c r="B352" s="93"/>
      <c r="C352" s="94"/>
      <c r="D352" s="94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>
      <c r="A353" s="93"/>
      <c r="B353" s="93"/>
      <c r="C353" s="94"/>
      <c r="D353" s="94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>
      <c r="A354" s="93"/>
      <c r="B354" s="93"/>
      <c r="C354" s="94"/>
      <c r="D354" s="94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>
      <c r="A355" s="93"/>
      <c r="B355" s="93"/>
      <c r="C355" s="94"/>
      <c r="D355" s="94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>
      <c r="A356" s="93"/>
      <c r="B356" s="93"/>
      <c r="C356" s="94"/>
      <c r="D356" s="94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>
      <c r="A357" s="93"/>
      <c r="B357" s="93"/>
      <c r="C357" s="94"/>
      <c r="D357" s="94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>
      <c r="A358" s="93"/>
      <c r="B358" s="93"/>
      <c r="C358" s="94"/>
      <c r="D358" s="94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>
      <c r="A359" s="93"/>
      <c r="B359" s="93"/>
      <c r="C359" s="94"/>
      <c r="D359" s="94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>
      <c r="A360" s="93"/>
      <c r="B360" s="93"/>
      <c r="C360" s="94"/>
      <c r="D360" s="94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>
      <c r="A361" s="93"/>
      <c r="B361" s="93"/>
      <c r="C361" s="94"/>
      <c r="D361" s="94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>
      <c r="A362" s="93"/>
      <c r="B362" s="93"/>
      <c r="C362" s="94"/>
      <c r="D362" s="94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>
      <c r="A363" s="93"/>
      <c r="B363" s="93"/>
      <c r="C363" s="94"/>
      <c r="D363" s="94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>
      <c r="A364" s="93"/>
      <c r="B364" s="93"/>
      <c r="C364" s="94"/>
      <c r="D364" s="94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>
      <c r="A365" s="93"/>
      <c r="B365" s="93"/>
      <c r="C365" s="94"/>
      <c r="D365" s="94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>
      <c r="A366" s="93"/>
      <c r="B366" s="93"/>
      <c r="C366" s="94"/>
      <c r="D366" s="94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>
      <c r="A367" s="93"/>
      <c r="B367" s="93"/>
      <c r="C367" s="94"/>
      <c r="D367" s="94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>
      <c r="A368" s="93"/>
      <c r="B368" s="93"/>
      <c r="C368" s="94"/>
      <c r="D368" s="94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>
      <c r="A369" s="93"/>
      <c r="B369" s="93"/>
      <c r="C369" s="94"/>
      <c r="D369" s="94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>
      <c r="A370" s="93"/>
      <c r="B370" s="93"/>
      <c r="C370" s="94"/>
      <c r="D370" s="94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>
      <c r="A371" s="93"/>
      <c r="B371" s="93"/>
      <c r="C371" s="94"/>
      <c r="D371" s="94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>
      <c r="A372" s="93"/>
      <c r="B372" s="93"/>
      <c r="C372" s="94"/>
      <c r="D372" s="94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>
      <c r="A373" s="93"/>
      <c r="B373" s="93"/>
      <c r="C373" s="94"/>
      <c r="D373" s="94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>
      <c r="A374" s="93"/>
      <c r="B374" s="93"/>
      <c r="C374" s="94"/>
      <c r="D374" s="94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>
      <c r="A375" s="93"/>
      <c r="B375" s="93"/>
      <c r="C375" s="94"/>
      <c r="D375" s="94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>
      <c r="A376" s="93"/>
      <c r="B376" s="93"/>
      <c r="C376" s="94"/>
      <c r="D376" s="94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>
      <c r="A377" s="93"/>
      <c r="B377" s="93"/>
      <c r="C377" s="94"/>
      <c r="D377" s="94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>
      <c r="A378" s="93"/>
      <c r="B378" s="93"/>
      <c r="C378" s="94"/>
      <c r="D378" s="94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>
      <c r="A379" s="93"/>
      <c r="B379" s="93"/>
      <c r="C379" s="94"/>
      <c r="D379" s="94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>
      <c r="A380" s="93"/>
      <c r="B380" s="93"/>
      <c r="C380" s="94"/>
      <c r="D380" s="94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>
      <c r="A381" s="93"/>
      <c r="B381" s="93"/>
      <c r="C381" s="94"/>
      <c r="D381" s="94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>
      <c r="A382" s="93"/>
      <c r="B382" s="93"/>
      <c r="C382" s="94"/>
      <c r="D382" s="94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>
      <c r="A383" s="93"/>
      <c r="B383" s="93"/>
      <c r="C383" s="94"/>
      <c r="D383" s="94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>
      <c r="A384" s="93"/>
      <c r="B384" s="93"/>
      <c r="C384" s="94"/>
      <c r="D384" s="94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>
      <c r="A385" s="93"/>
      <c r="B385" s="93"/>
      <c r="C385" s="94"/>
      <c r="D385" s="94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>
      <c r="A386" s="93"/>
      <c r="B386" s="93"/>
      <c r="C386" s="94"/>
      <c r="D386" s="94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>
      <c r="A387" s="93"/>
      <c r="B387" s="93"/>
      <c r="C387" s="94"/>
      <c r="D387" s="94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>
      <c r="A388" s="93"/>
      <c r="B388" s="93"/>
      <c r="C388" s="94"/>
      <c r="D388" s="94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>
      <c r="A389" s="93"/>
      <c r="B389" s="93"/>
      <c r="C389" s="94"/>
      <c r="D389" s="94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>
      <c r="A390" s="93"/>
      <c r="B390" s="93"/>
      <c r="C390" s="94"/>
      <c r="D390" s="94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>
      <c r="A391" s="93"/>
      <c r="B391" s="93"/>
      <c r="C391" s="94"/>
      <c r="D391" s="94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>
      <c r="A392" s="93"/>
      <c r="B392" s="93"/>
      <c r="C392" s="94"/>
      <c r="D392" s="94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>
      <c r="A393" s="93"/>
      <c r="B393" s="93"/>
      <c r="C393" s="94"/>
      <c r="D393" s="94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>
      <c r="A394" s="93"/>
      <c r="B394" s="93"/>
      <c r="C394" s="94"/>
      <c r="D394" s="94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>
      <c r="A395" s="93"/>
      <c r="B395" s="93"/>
      <c r="C395" s="94"/>
      <c r="D395" s="94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>
      <c r="A396" s="93"/>
      <c r="B396" s="93"/>
      <c r="C396" s="94"/>
      <c r="D396" s="94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>
      <c r="A397" s="93"/>
      <c r="B397" s="93"/>
      <c r="C397" s="94"/>
      <c r="D397" s="94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>
      <c r="A398" s="93"/>
      <c r="B398" s="93"/>
      <c r="C398" s="94"/>
      <c r="D398" s="94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>
      <c r="A399" s="93"/>
      <c r="B399" s="93"/>
      <c r="C399" s="94"/>
      <c r="D399" s="94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>
      <c r="A400" s="93"/>
      <c r="B400" s="93"/>
      <c r="C400" s="94"/>
      <c r="D400" s="94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>
      <c r="A401" s="93"/>
      <c r="B401" s="93"/>
      <c r="C401" s="94"/>
      <c r="D401" s="94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>
      <c r="A402" s="93"/>
      <c r="B402" s="93"/>
      <c r="C402" s="94"/>
      <c r="D402" s="94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>
      <c r="A403" s="93"/>
      <c r="B403" s="93"/>
      <c r="C403" s="94"/>
      <c r="D403" s="94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>
      <c r="A404" s="93"/>
      <c r="B404" s="93"/>
      <c r="C404" s="94"/>
      <c r="D404" s="94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>
      <c r="A405" s="93"/>
      <c r="B405" s="93"/>
      <c r="C405" s="94"/>
      <c r="D405" s="94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>
      <c r="A406" s="93"/>
      <c r="B406" s="93"/>
      <c r="C406" s="94"/>
      <c r="D406" s="94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>
      <c r="A407" s="93"/>
      <c r="B407" s="93"/>
      <c r="C407" s="94"/>
      <c r="D407" s="94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>
      <c r="A408" s="93"/>
      <c r="B408" s="93"/>
      <c r="C408" s="94"/>
      <c r="D408" s="94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>
      <c r="A409" s="93"/>
      <c r="B409" s="93"/>
      <c r="C409" s="94"/>
      <c r="D409" s="94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>
      <c r="A410" s="93"/>
      <c r="B410" s="93"/>
      <c r="C410" s="94"/>
      <c r="D410" s="94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>
      <c r="A411" s="93"/>
      <c r="B411" s="93"/>
      <c r="C411" s="94"/>
      <c r="D411" s="94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>
      <c r="A412" s="93"/>
      <c r="B412" s="93"/>
      <c r="C412" s="94"/>
      <c r="D412" s="94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>
      <c r="A413" s="93"/>
      <c r="B413" s="93"/>
      <c r="C413" s="94"/>
      <c r="D413" s="94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>
      <c r="A414" s="93"/>
      <c r="B414" s="93"/>
      <c r="C414" s="94"/>
      <c r="D414" s="94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>
      <c r="A415" s="93"/>
      <c r="B415" s="93"/>
      <c r="C415" s="94"/>
      <c r="D415" s="94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>
      <c r="A416" s="93"/>
      <c r="B416" s="93"/>
      <c r="C416" s="94"/>
      <c r="D416" s="94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>
      <c r="A417" s="93"/>
      <c r="B417" s="93"/>
      <c r="C417" s="94"/>
      <c r="D417" s="94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>
      <c r="A418" s="93"/>
      <c r="B418" s="93"/>
      <c r="C418" s="94"/>
      <c r="D418" s="94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>
      <c r="A419" s="93"/>
      <c r="B419" s="93"/>
      <c r="C419" s="94"/>
      <c r="D419" s="94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>
      <c r="A420" s="93"/>
      <c r="B420" s="93"/>
      <c r="C420" s="94"/>
      <c r="D420" s="94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>
      <c r="A421" s="93"/>
      <c r="B421" s="93"/>
      <c r="C421" s="94"/>
      <c r="D421" s="94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>
      <c r="A422" s="93"/>
      <c r="B422" s="93"/>
      <c r="C422" s="94"/>
      <c r="D422" s="94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>
      <c r="A423" s="93"/>
      <c r="B423" s="93"/>
      <c r="C423" s="94"/>
      <c r="D423" s="94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>
      <c r="A424" s="93"/>
      <c r="B424" s="93"/>
      <c r="C424" s="94"/>
      <c r="D424" s="94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>
      <c r="A425" s="93"/>
      <c r="B425" s="93"/>
      <c r="C425" s="94"/>
      <c r="D425" s="94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>
      <c r="A426" s="93"/>
      <c r="B426" s="93"/>
      <c r="C426" s="94"/>
      <c r="D426" s="94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>
      <c r="A427" s="93"/>
      <c r="B427" s="93"/>
      <c r="C427" s="94"/>
      <c r="D427" s="94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>
      <c r="A428" s="93"/>
      <c r="B428" s="93"/>
      <c r="C428" s="94"/>
      <c r="D428" s="94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>
      <c r="A429" s="93"/>
      <c r="B429" s="93"/>
      <c r="C429" s="94"/>
      <c r="D429" s="94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>
      <c r="A430" s="93"/>
      <c r="B430" s="93"/>
      <c r="C430" s="94"/>
      <c r="D430" s="94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>
      <c r="A431" s="93"/>
      <c r="B431" s="93"/>
      <c r="C431" s="94"/>
      <c r="D431" s="94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>
      <c r="A432" s="93"/>
      <c r="B432" s="93"/>
      <c r="C432" s="94"/>
      <c r="D432" s="94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>
      <c r="A433" s="93"/>
      <c r="B433" s="93"/>
      <c r="C433" s="94"/>
      <c r="D433" s="94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>
      <c r="A434" s="93"/>
      <c r="B434" s="93"/>
      <c r="C434" s="94"/>
      <c r="D434" s="94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>
      <c r="A435" s="93"/>
      <c r="B435" s="93"/>
      <c r="C435" s="94"/>
      <c r="D435" s="94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>
      <c r="A436" s="93"/>
      <c r="B436" s="93"/>
      <c r="C436" s="94"/>
      <c r="D436" s="94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>
      <c r="A437" s="93"/>
      <c r="B437" s="93"/>
      <c r="C437" s="94"/>
      <c r="D437" s="94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>
      <c r="A438" s="93"/>
      <c r="B438" s="93"/>
      <c r="C438" s="94"/>
      <c r="D438" s="94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>
      <c r="A439" s="93"/>
      <c r="B439" s="93"/>
      <c r="C439" s="94"/>
      <c r="D439" s="94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>
      <c r="A440" s="93"/>
      <c r="B440" s="93"/>
      <c r="C440" s="94"/>
      <c r="D440" s="94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>
      <c r="A441" s="93"/>
      <c r="B441" s="93"/>
      <c r="C441" s="94"/>
      <c r="D441" s="94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>
      <c r="A442" s="93"/>
      <c r="B442" s="93"/>
      <c r="C442" s="94"/>
      <c r="D442" s="94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>
      <c r="A443" s="93"/>
      <c r="B443" s="93"/>
      <c r="C443" s="94"/>
      <c r="D443" s="94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>
      <c r="A444" s="93"/>
      <c r="B444" s="93"/>
      <c r="C444" s="94"/>
      <c r="D444" s="94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>
      <c r="A445" s="93"/>
      <c r="B445" s="93"/>
      <c r="C445" s="94"/>
      <c r="D445" s="94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>
      <c r="A446" s="93"/>
      <c r="B446" s="93"/>
      <c r="C446" s="94"/>
      <c r="D446" s="94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>
      <c r="A447" s="93"/>
      <c r="B447" s="93"/>
      <c r="C447" s="94"/>
      <c r="D447" s="94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>
      <c r="A448" s="93"/>
      <c r="B448" s="93"/>
      <c r="C448" s="94"/>
      <c r="D448" s="94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>
      <c r="A449" s="93"/>
      <c r="B449" s="93"/>
      <c r="C449" s="94"/>
      <c r="D449" s="94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>
      <c r="A450" s="93"/>
      <c r="B450" s="93"/>
      <c r="C450" s="94"/>
      <c r="D450" s="94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>
      <c r="A451" s="93"/>
      <c r="B451" s="93"/>
      <c r="C451" s="94"/>
      <c r="D451" s="94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>
      <c r="A452" s="93"/>
      <c r="B452" s="93"/>
      <c r="C452" s="94"/>
      <c r="D452" s="94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>
      <c r="A453" s="93"/>
      <c r="B453" s="93"/>
      <c r="C453" s="94"/>
      <c r="D453" s="94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>
      <c r="A454" s="93"/>
      <c r="B454" s="93"/>
      <c r="C454" s="94"/>
      <c r="D454" s="94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>
      <c r="A455" s="93"/>
      <c r="B455" s="93"/>
      <c r="C455" s="94"/>
      <c r="D455" s="94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>
      <c r="A456" s="93"/>
      <c r="B456" s="93"/>
      <c r="C456" s="94"/>
      <c r="D456" s="94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>
      <c r="A457" s="93"/>
      <c r="B457" s="93"/>
      <c r="C457" s="94"/>
      <c r="D457" s="94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>
      <c r="A458" s="93"/>
      <c r="B458" s="93"/>
      <c r="C458" s="94"/>
      <c r="D458" s="94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>
      <c r="A459" s="93"/>
      <c r="B459" s="93"/>
      <c r="C459" s="94"/>
      <c r="D459" s="94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>
      <c r="A460" s="93"/>
      <c r="B460" s="93"/>
      <c r="C460" s="94"/>
      <c r="D460" s="94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>
      <c r="A461" s="93"/>
      <c r="B461" s="93"/>
      <c r="C461" s="94"/>
      <c r="D461" s="94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>
      <c r="A462" s="93"/>
      <c r="B462" s="93"/>
      <c r="C462" s="94"/>
      <c r="D462" s="94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>
      <c r="A463" s="93"/>
      <c r="B463" s="93"/>
      <c r="C463" s="94"/>
      <c r="D463" s="94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>
      <c r="A464" s="93"/>
      <c r="B464" s="93"/>
      <c r="C464" s="94"/>
      <c r="D464" s="94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>
      <c r="A465" s="93"/>
      <c r="B465" s="93"/>
      <c r="C465" s="94"/>
      <c r="D465" s="94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>
      <c r="A466" s="93"/>
      <c r="B466" s="93"/>
      <c r="C466" s="94"/>
      <c r="D466" s="94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>
      <c r="A467" s="93"/>
      <c r="B467" s="93"/>
      <c r="C467" s="94"/>
      <c r="D467" s="94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>
      <c r="A468" s="93"/>
      <c r="B468" s="93"/>
      <c r="C468" s="94"/>
      <c r="D468" s="94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>
      <c r="A469" s="93"/>
      <c r="B469" s="93"/>
      <c r="C469" s="94"/>
      <c r="D469" s="94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>
      <c r="A470" s="93"/>
      <c r="B470" s="93"/>
      <c r="C470" s="94"/>
      <c r="D470" s="94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>
      <c r="A471" s="93"/>
      <c r="B471" s="93"/>
      <c r="C471" s="94"/>
      <c r="D471" s="94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>
      <c r="A472" s="93"/>
      <c r="B472" s="93"/>
      <c r="C472" s="94"/>
      <c r="D472" s="94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>
      <c r="A473" s="93"/>
      <c r="B473" s="93"/>
      <c r="C473" s="94"/>
      <c r="D473" s="94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>
      <c r="A474" s="93"/>
      <c r="B474" s="93"/>
      <c r="C474" s="94"/>
      <c r="D474" s="94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>
      <c r="A475" s="93"/>
      <c r="B475" s="93"/>
      <c r="C475" s="94"/>
      <c r="D475" s="94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>
      <c r="A476" s="93"/>
      <c r="B476" s="93"/>
      <c r="C476" s="94"/>
      <c r="D476" s="94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>
      <c r="A477" s="93"/>
      <c r="B477" s="93"/>
      <c r="C477" s="94"/>
      <c r="D477" s="94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>
      <c r="A478" s="93"/>
      <c r="B478" s="93"/>
      <c r="C478" s="94"/>
      <c r="D478" s="94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>
      <c r="A479" s="93"/>
      <c r="B479" s="93"/>
      <c r="C479" s="94"/>
      <c r="D479" s="94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>
      <c r="A480" s="93"/>
      <c r="B480" s="93"/>
      <c r="C480" s="94"/>
      <c r="D480" s="94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>
      <c r="A481" s="93"/>
      <c r="B481" s="93"/>
      <c r="C481" s="94"/>
      <c r="D481" s="94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>
      <c r="A482" s="93"/>
      <c r="B482" s="93"/>
      <c r="C482" s="94"/>
      <c r="D482" s="94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>
      <c r="A483" s="93"/>
      <c r="B483" s="93"/>
      <c r="C483" s="94"/>
      <c r="D483" s="94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>
      <c r="A484" s="93"/>
      <c r="B484" s="93"/>
      <c r="C484" s="94"/>
      <c r="D484" s="94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>
      <c r="A485" s="93"/>
      <c r="B485" s="93"/>
      <c r="C485" s="94"/>
      <c r="D485" s="94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>
      <c r="A486" s="93"/>
      <c r="B486" s="93"/>
      <c r="C486" s="94"/>
      <c r="D486" s="94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>
      <c r="A487" s="93"/>
      <c r="B487" s="93"/>
      <c r="C487" s="94"/>
      <c r="D487" s="94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>
      <c r="A488" s="93"/>
      <c r="B488" s="93"/>
      <c r="C488" s="94"/>
      <c r="D488" s="94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>
      <c r="A489" s="93"/>
      <c r="B489" s="93"/>
      <c r="C489" s="94"/>
      <c r="D489" s="94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>
      <c r="A490" s="93"/>
      <c r="B490" s="93"/>
      <c r="C490" s="94"/>
      <c r="D490" s="94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>
      <c r="A491" s="93"/>
      <c r="B491" s="93"/>
      <c r="C491" s="94"/>
      <c r="D491" s="94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>
      <c r="A492" s="93"/>
      <c r="B492" s="93"/>
      <c r="C492" s="94"/>
      <c r="D492" s="94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>
      <c r="A493" s="93"/>
      <c r="B493" s="93"/>
      <c r="C493" s="94"/>
      <c r="D493" s="94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>
      <c r="A494" s="93"/>
      <c r="B494" s="93"/>
      <c r="C494" s="94"/>
      <c r="D494" s="94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>
      <c r="A495" s="93"/>
      <c r="B495" s="93"/>
      <c r="C495" s="94"/>
      <c r="D495" s="94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>
      <c r="A496" s="93"/>
      <c r="B496" s="93"/>
      <c r="C496" s="94"/>
      <c r="D496" s="94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>
      <c r="A497" s="93"/>
      <c r="B497" s="93"/>
      <c r="C497" s="94"/>
      <c r="D497" s="94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>
      <c r="A498" s="93"/>
      <c r="B498" s="93"/>
      <c r="C498" s="94"/>
      <c r="D498" s="94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>
      <c r="A499" s="93"/>
      <c r="B499" s="93"/>
      <c r="C499" s="94"/>
      <c r="D499" s="94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>
      <c r="A500" s="93"/>
      <c r="B500" s="93"/>
      <c r="C500" s="94"/>
      <c r="D500" s="94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>
      <c r="A501" s="93"/>
      <c r="B501" s="93"/>
      <c r="C501" s="94"/>
      <c r="D501" s="94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>
      <c r="A502" s="93"/>
      <c r="B502" s="93"/>
      <c r="C502" s="94"/>
      <c r="D502" s="94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>
      <c r="A503" s="93"/>
      <c r="B503" s="93"/>
      <c r="C503" s="94"/>
      <c r="D503" s="94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>
      <c r="A504" s="93"/>
      <c r="B504" s="93"/>
      <c r="C504" s="94"/>
      <c r="D504" s="94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>
      <c r="A505" s="93"/>
      <c r="B505" s="93"/>
      <c r="C505" s="94"/>
      <c r="D505" s="94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>
      <c r="A506" s="93"/>
      <c r="B506" s="93"/>
      <c r="C506" s="94"/>
      <c r="D506" s="94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>
      <c r="A507" s="93"/>
      <c r="B507" s="93"/>
      <c r="C507" s="94"/>
      <c r="D507" s="94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>
      <c r="A508" s="93"/>
      <c r="B508" s="93"/>
      <c r="C508" s="94"/>
      <c r="D508" s="94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>
      <c r="A509" s="93"/>
      <c r="B509" s="93"/>
      <c r="C509" s="94"/>
      <c r="D509" s="94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>
      <c r="A510" s="93"/>
      <c r="B510" s="93"/>
      <c r="C510" s="94"/>
      <c r="D510" s="94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>
      <c r="A511" s="93"/>
      <c r="B511" s="93"/>
      <c r="C511" s="94"/>
      <c r="D511" s="94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>
      <c r="A512" s="93"/>
      <c r="B512" s="93"/>
      <c r="C512" s="94"/>
      <c r="D512" s="94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>
      <c r="A513" s="93"/>
      <c r="B513" s="93"/>
      <c r="C513" s="94"/>
      <c r="D513" s="94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>
      <c r="A514" s="93"/>
      <c r="B514" s="93"/>
      <c r="C514" s="94"/>
      <c r="D514" s="94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>
      <c r="A515" s="93"/>
      <c r="B515" s="93"/>
      <c r="C515" s="94"/>
      <c r="D515" s="94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>
      <c r="A516" s="93"/>
      <c r="B516" s="93"/>
      <c r="C516" s="94"/>
      <c r="D516" s="94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>
      <c r="A517" s="93"/>
      <c r="B517" s="93"/>
      <c r="C517" s="94"/>
      <c r="D517" s="94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>
      <c r="A518" s="93"/>
      <c r="B518" s="93"/>
      <c r="C518" s="94"/>
      <c r="D518" s="94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>
      <c r="A519" s="93"/>
      <c r="B519" s="93"/>
      <c r="C519" s="94"/>
      <c r="D519" s="94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>
      <c r="A520" s="93"/>
      <c r="B520" s="93"/>
      <c r="C520" s="94"/>
      <c r="D520" s="94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>
      <c r="A521" s="93"/>
      <c r="B521" s="93"/>
      <c r="C521" s="94"/>
      <c r="D521" s="94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>
      <c r="A522" s="93"/>
      <c r="B522" s="93"/>
      <c r="C522" s="94"/>
      <c r="D522" s="94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>
      <c r="A523" s="93"/>
      <c r="B523" s="93"/>
      <c r="C523" s="94"/>
      <c r="D523" s="94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>
      <c r="A524" s="93"/>
      <c r="B524" s="93"/>
      <c r="C524" s="94"/>
      <c r="D524" s="94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>
      <c r="A525" s="93"/>
      <c r="B525" s="93"/>
      <c r="C525" s="94"/>
      <c r="D525" s="94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>
      <c r="A526" s="93"/>
      <c r="B526" s="93"/>
      <c r="C526" s="94"/>
      <c r="D526" s="94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>
      <c r="A527" s="93"/>
      <c r="B527" s="93"/>
      <c r="C527" s="94"/>
      <c r="D527" s="94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>
      <c r="A528" s="93"/>
      <c r="B528" s="93"/>
      <c r="C528" s="94"/>
      <c r="D528" s="94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>
      <c r="A529" s="93"/>
      <c r="B529" s="93"/>
      <c r="C529" s="94"/>
      <c r="D529" s="94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>
      <c r="A530" s="93"/>
      <c r="B530" s="93"/>
      <c r="C530" s="94"/>
      <c r="D530" s="94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>
      <c r="A531" s="93"/>
      <c r="B531" s="93"/>
      <c r="C531" s="94"/>
      <c r="D531" s="94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>
      <c r="A532" s="93"/>
      <c r="B532" s="93"/>
      <c r="C532" s="94"/>
      <c r="D532" s="94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>
      <c r="A533" s="93"/>
      <c r="B533" s="93"/>
      <c r="C533" s="94"/>
      <c r="D533" s="94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>
      <c r="A534" s="93"/>
      <c r="B534" s="93"/>
      <c r="C534" s="94"/>
      <c r="D534" s="94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>
      <c r="A535" s="93"/>
      <c r="B535" s="93"/>
      <c r="C535" s="94"/>
      <c r="D535" s="94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>
      <c r="A536" s="93"/>
      <c r="B536" s="93"/>
      <c r="C536" s="94"/>
      <c r="D536" s="94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>
      <c r="A537" s="93"/>
      <c r="B537" s="93"/>
      <c r="C537" s="94"/>
      <c r="D537" s="94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>
      <c r="A538" s="93"/>
      <c r="B538" s="93"/>
      <c r="C538" s="94"/>
      <c r="D538" s="94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>
      <c r="A539" s="93"/>
      <c r="B539" s="93"/>
      <c r="C539" s="94"/>
      <c r="D539" s="94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>
      <c r="A540" s="93"/>
      <c r="B540" s="93"/>
      <c r="C540" s="94"/>
      <c r="D540" s="94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>
      <c r="A541" s="93"/>
      <c r="B541" s="93"/>
      <c r="C541" s="94"/>
      <c r="D541" s="94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>
      <c r="A542" s="93"/>
      <c r="B542" s="93"/>
      <c r="C542" s="94"/>
      <c r="D542" s="94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>
      <c r="A543" s="93"/>
      <c r="B543" s="93"/>
      <c r="C543" s="94"/>
      <c r="D543" s="94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>
      <c r="A544" s="93"/>
      <c r="B544" s="93"/>
      <c r="C544" s="94"/>
      <c r="D544" s="94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>
      <c r="A545" s="93"/>
      <c r="B545" s="93"/>
      <c r="C545" s="94"/>
      <c r="D545" s="94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>
      <c r="A546" s="93"/>
      <c r="B546" s="93"/>
      <c r="C546" s="94"/>
      <c r="D546" s="94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>
      <c r="A547" s="93"/>
      <c r="B547" s="93"/>
      <c r="C547" s="94"/>
      <c r="D547" s="94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>
      <c r="A548" s="93"/>
      <c r="B548" s="93"/>
      <c r="C548" s="94"/>
      <c r="D548" s="94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>
      <c r="A549" s="93"/>
      <c r="B549" s="93"/>
      <c r="C549" s="94"/>
      <c r="D549" s="94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>
      <c r="A550" s="93"/>
      <c r="B550" s="93"/>
      <c r="C550" s="94"/>
      <c r="D550" s="94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>
      <c r="A551" s="93"/>
      <c r="B551" s="93"/>
      <c r="C551" s="94"/>
      <c r="D551" s="94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>
      <c r="A552" s="93"/>
      <c r="B552" s="93"/>
      <c r="C552" s="94"/>
      <c r="D552" s="94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>
      <c r="A553" s="93"/>
      <c r="B553" s="93"/>
      <c r="C553" s="94"/>
      <c r="D553" s="94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>
      <c r="A554" s="93"/>
      <c r="B554" s="93"/>
      <c r="C554" s="94"/>
      <c r="D554" s="94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>
      <c r="A555" s="93"/>
      <c r="B555" s="93"/>
      <c r="C555" s="94"/>
      <c r="D555" s="94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>
      <c r="A556" s="93"/>
      <c r="B556" s="93"/>
      <c r="C556" s="94"/>
      <c r="D556" s="94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>
      <c r="A557" s="93"/>
      <c r="B557" s="93"/>
      <c r="C557" s="94"/>
      <c r="D557" s="94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>
      <c r="A558" s="93"/>
      <c r="B558" s="93"/>
      <c r="C558" s="94"/>
      <c r="D558" s="94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>
      <c r="A559" s="93"/>
      <c r="B559" s="93"/>
      <c r="C559" s="94"/>
      <c r="D559" s="94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>
      <c r="A560" s="93"/>
      <c r="B560" s="93"/>
      <c r="C560" s="94"/>
      <c r="D560" s="94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>
      <c r="A561" s="93"/>
      <c r="B561" s="93"/>
      <c r="C561" s="94"/>
      <c r="D561" s="94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>
      <c r="A562" s="93"/>
      <c r="B562" s="93"/>
      <c r="C562" s="94"/>
      <c r="D562" s="94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>
      <c r="A563" s="93"/>
      <c r="B563" s="93"/>
      <c r="C563" s="94"/>
      <c r="D563" s="94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>
      <c r="A564" s="93"/>
      <c r="B564" s="93"/>
      <c r="C564" s="94"/>
      <c r="D564" s="94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>
      <c r="A565" s="93"/>
      <c r="B565" s="93"/>
      <c r="C565" s="94"/>
      <c r="D565" s="94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>
      <c r="A566" s="93"/>
      <c r="B566" s="93"/>
      <c r="C566" s="94"/>
      <c r="D566" s="94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>
      <c r="A567" s="93"/>
      <c r="B567" s="93"/>
      <c r="C567" s="94"/>
      <c r="D567" s="94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>
      <c r="A568" s="93"/>
      <c r="B568" s="93"/>
      <c r="C568" s="94"/>
      <c r="D568" s="94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>
      <c r="A569" s="93"/>
      <c r="B569" s="93"/>
      <c r="C569" s="94"/>
      <c r="D569" s="94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>
      <c r="A570" s="93"/>
      <c r="B570" s="93"/>
      <c r="C570" s="94"/>
      <c r="D570" s="94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>
      <c r="A571" s="93"/>
      <c r="B571" s="93"/>
      <c r="C571" s="94"/>
      <c r="D571" s="94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>
      <c r="A572" s="93"/>
      <c r="B572" s="93"/>
      <c r="C572" s="94"/>
      <c r="D572" s="94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>
      <c r="A573" s="93"/>
      <c r="B573" s="93"/>
      <c r="C573" s="94"/>
      <c r="D573" s="94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>
      <c r="A574" s="93"/>
      <c r="B574" s="93"/>
      <c r="C574" s="94"/>
      <c r="D574" s="94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>
      <c r="A575" s="93"/>
      <c r="B575" s="93"/>
      <c r="C575" s="94"/>
      <c r="D575" s="94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>
      <c r="A576" s="93"/>
      <c r="B576" s="93"/>
      <c r="C576" s="94"/>
      <c r="D576" s="94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>
      <c r="A577" s="93"/>
      <c r="B577" s="93"/>
      <c r="C577" s="94"/>
      <c r="D577" s="94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>
      <c r="A578" s="93"/>
      <c r="B578" s="93"/>
      <c r="C578" s="94"/>
      <c r="D578" s="94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>
      <c r="A579" s="93"/>
      <c r="B579" s="93"/>
      <c r="C579" s="94"/>
      <c r="D579" s="94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>
      <c r="A580" s="93"/>
      <c r="B580" s="93"/>
      <c r="C580" s="94"/>
      <c r="D580" s="94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>
      <c r="A581" s="93"/>
      <c r="B581" s="93"/>
      <c r="C581" s="94"/>
      <c r="D581" s="94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>
      <c r="A582" s="93"/>
      <c r="B582" s="93"/>
      <c r="C582" s="94"/>
      <c r="D582" s="94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>
      <c r="A583" s="93"/>
      <c r="B583" s="93"/>
      <c r="C583" s="94"/>
      <c r="D583" s="94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>
      <c r="A584" s="93"/>
      <c r="B584" s="93"/>
      <c r="C584" s="94"/>
      <c r="D584" s="94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>
      <c r="A585" s="93"/>
      <c r="B585" s="93"/>
      <c r="C585" s="94"/>
      <c r="D585" s="94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>
      <c r="A586" s="93"/>
      <c r="B586" s="93"/>
      <c r="C586" s="94"/>
      <c r="D586" s="94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>
      <c r="A587" s="93"/>
      <c r="B587" s="93"/>
      <c r="C587" s="94"/>
      <c r="D587" s="94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>
      <c r="A588" s="93"/>
      <c r="B588" s="93"/>
      <c r="C588" s="94"/>
      <c r="D588" s="94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>
      <c r="A589" s="93"/>
      <c r="B589" s="93"/>
      <c r="C589" s="94"/>
      <c r="D589" s="94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>
      <c r="A590" s="93"/>
      <c r="B590" s="93"/>
      <c r="C590" s="94"/>
      <c r="D590" s="94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>
      <c r="A591" s="93"/>
      <c r="B591" s="93"/>
      <c r="C591" s="94"/>
      <c r="D591" s="94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>
      <c r="A592" s="93"/>
      <c r="B592" s="93"/>
      <c r="C592" s="94"/>
      <c r="D592" s="94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>
      <c r="A593" s="93"/>
      <c r="B593" s="93"/>
      <c r="C593" s="94"/>
      <c r="D593" s="94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>
      <c r="A594" s="93"/>
      <c r="B594" s="93"/>
      <c r="C594" s="94"/>
      <c r="D594" s="94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>
      <c r="A595" s="93"/>
      <c r="B595" s="93"/>
      <c r="C595" s="94"/>
      <c r="D595" s="94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>
      <c r="A596" s="93"/>
      <c r="B596" s="93"/>
      <c r="C596" s="94"/>
      <c r="D596" s="94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>
      <c r="A597" s="93"/>
      <c r="B597" s="93"/>
      <c r="C597" s="94"/>
      <c r="D597" s="94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>
      <c r="A598" s="93"/>
      <c r="B598" s="93"/>
      <c r="C598" s="94"/>
      <c r="D598" s="94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>
      <c r="A599" s="93"/>
      <c r="B599" s="93"/>
      <c r="C599" s="94"/>
      <c r="D599" s="94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>
      <c r="A600" s="93"/>
      <c r="B600" s="93"/>
      <c r="C600" s="94"/>
      <c r="D600" s="94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>
      <c r="A601" s="93"/>
      <c r="B601" s="93"/>
      <c r="C601" s="94"/>
      <c r="D601" s="94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>
      <c r="A602" s="93"/>
      <c r="B602" s="93"/>
      <c r="C602" s="94"/>
      <c r="D602" s="94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>
      <c r="A603" s="93"/>
      <c r="B603" s="93"/>
      <c r="C603" s="94"/>
      <c r="D603" s="94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>
      <c r="A604" s="93"/>
      <c r="B604" s="93"/>
      <c r="C604" s="94"/>
      <c r="D604" s="94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>
      <c r="A605" s="93"/>
      <c r="B605" s="93"/>
      <c r="C605" s="94"/>
      <c r="D605" s="94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>
      <c r="A606" s="93"/>
      <c r="B606" s="93"/>
      <c r="C606" s="94"/>
      <c r="D606" s="94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>
      <c r="A607" s="93"/>
      <c r="B607" s="93"/>
      <c r="C607" s="94"/>
      <c r="D607" s="94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>
      <c r="A608" s="93"/>
      <c r="B608" s="93"/>
      <c r="C608" s="94"/>
      <c r="D608" s="94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>
      <c r="A609" s="93"/>
      <c r="B609" s="93"/>
      <c r="C609" s="94"/>
      <c r="D609" s="94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>
      <c r="A610" s="93"/>
      <c r="B610" s="93"/>
      <c r="C610" s="94"/>
      <c r="D610" s="94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>
      <c r="A611" s="93"/>
      <c r="B611" s="93"/>
      <c r="C611" s="94"/>
      <c r="D611" s="94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>
      <c r="A612" s="93"/>
      <c r="B612" s="93"/>
      <c r="C612" s="94"/>
      <c r="D612" s="94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>
      <c r="A613" s="93"/>
      <c r="B613" s="93"/>
      <c r="C613" s="94"/>
      <c r="D613" s="94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>
      <c r="A614" s="93"/>
      <c r="B614" s="93"/>
      <c r="C614" s="94"/>
      <c r="D614" s="94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>
      <c r="A615" s="93"/>
      <c r="B615" s="93"/>
      <c r="C615" s="94"/>
      <c r="D615" s="94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>
      <c r="A616" s="93"/>
      <c r="B616" s="93"/>
      <c r="C616" s="94"/>
      <c r="D616" s="94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>
      <c r="A617" s="93"/>
      <c r="B617" s="93"/>
      <c r="C617" s="94"/>
      <c r="D617" s="94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>
      <c r="A618" s="93"/>
      <c r="B618" s="93"/>
      <c r="C618" s="94"/>
      <c r="D618" s="94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>
      <c r="A619" s="93"/>
      <c r="B619" s="93"/>
      <c r="C619" s="94"/>
      <c r="D619" s="94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>
      <c r="A620" s="93"/>
      <c r="B620" s="93"/>
      <c r="C620" s="94"/>
      <c r="D620" s="94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>
      <c r="A621" s="93"/>
      <c r="B621" s="93"/>
      <c r="C621" s="94"/>
      <c r="D621" s="94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>
      <c r="A622" s="93"/>
      <c r="B622" s="93"/>
      <c r="C622" s="94"/>
      <c r="D622" s="94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>
      <c r="A623" s="93"/>
      <c r="B623" s="93"/>
      <c r="C623" s="94"/>
      <c r="D623" s="94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>
      <c r="A624" s="93"/>
      <c r="B624" s="93"/>
      <c r="C624" s="94"/>
      <c r="D624" s="94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>
      <c r="A625" s="93"/>
      <c r="B625" s="93"/>
      <c r="C625" s="94"/>
      <c r="D625" s="94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>
      <c r="A626" s="93"/>
      <c r="B626" s="93"/>
      <c r="C626" s="94"/>
      <c r="D626" s="94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>
      <c r="A627" s="93"/>
      <c r="B627" s="93"/>
      <c r="C627" s="94"/>
      <c r="D627" s="94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>
      <c r="A628" s="93"/>
      <c r="B628" s="93"/>
      <c r="C628" s="94"/>
      <c r="D628" s="94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>
      <c r="A629" s="93"/>
      <c r="B629" s="93"/>
      <c r="C629" s="94"/>
      <c r="D629" s="94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>
      <c r="A630" s="93"/>
      <c r="B630" s="93"/>
      <c r="C630" s="94"/>
      <c r="D630" s="94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>
      <c r="A631" s="93"/>
      <c r="B631" s="93"/>
      <c r="C631" s="94"/>
      <c r="D631" s="94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>
      <c r="A632" s="93"/>
      <c r="B632" s="93"/>
      <c r="C632" s="94"/>
      <c r="D632" s="94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>
      <c r="A633" s="93"/>
      <c r="B633" s="93"/>
      <c r="C633" s="94"/>
      <c r="D633" s="94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>
      <c r="A634" s="93"/>
      <c r="B634" s="93"/>
      <c r="C634" s="94"/>
      <c r="D634" s="94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>
      <c r="A635" s="93"/>
      <c r="B635" s="93"/>
      <c r="C635" s="94"/>
      <c r="D635" s="94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>
      <c r="A636" s="93"/>
      <c r="B636" s="93"/>
      <c r="C636" s="94"/>
      <c r="D636" s="94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>
      <c r="A637" s="93"/>
      <c r="B637" s="93"/>
      <c r="C637" s="94"/>
      <c r="D637" s="94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>
      <c r="A638" s="93"/>
      <c r="B638" s="93"/>
      <c r="C638" s="94"/>
      <c r="D638" s="94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>
      <c r="A639" s="93"/>
      <c r="B639" s="93"/>
      <c r="C639" s="94"/>
      <c r="D639" s="94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>
      <c r="A640" s="93"/>
      <c r="B640" s="93"/>
      <c r="C640" s="94"/>
      <c r="D640" s="94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>
      <c r="A641" s="93"/>
      <c r="B641" s="93"/>
      <c r="C641" s="94"/>
      <c r="D641" s="94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>
      <c r="A642" s="93"/>
      <c r="B642" s="93"/>
      <c r="C642" s="94"/>
      <c r="D642" s="94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>
      <c r="A643" s="93"/>
      <c r="B643" s="93"/>
      <c r="C643" s="94"/>
      <c r="D643" s="94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>
      <c r="A644" s="93"/>
      <c r="B644" s="93"/>
      <c r="C644" s="94"/>
      <c r="D644" s="94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>
      <c r="A645" s="93"/>
      <c r="B645" s="93"/>
      <c r="C645" s="94"/>
      <c r="D645" s="94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>
      <c r="A646" s="93"/>
      <c r="B646" s="93"/>
      <c r="C646" s="94"/>
      <c r="D646" s="94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>
      <c r="A647" s="93"/>
      <c r="B647" s="93"/>
      <c r="C647" s="94"/>
      <c r="D647" s="94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>
      <c r="A648" s="93"/>
      <c r="B648" s="93"/>
      <c r="C648" s="94"/>
      <c r="D648" s="94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>
      <c r="A649" s="93"/>
      <c r="B649" s="93"/>
      <c r="C649" s="94"/>
      <c r="D649" s="94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>
      <c r="A650" s="93"/>
      <c r="B650" s="93"/>
      <c r="C650" s="94"/>
      <c r="D650" s="94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>
      <c r="A651" s="93"/>
      <c r="B651" s="93"/>
      <c r="C651" s="94"/>
      <c r="D651" s="94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>
      <c r="A652" s="93"/>
      <c r="B652" s="93"/>
      <c r="C652" s="94"/>
      <c r="D652" s="94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>
      <c r="A653" s="93"/>
      <c r="B653" s="93"/>
      <c r="C653" s="94"/>
      <c r="D653" s="94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>
      <c r="A654" s="93"/>
      <c r="B654" s="93"/>
      <c r="C654" s="94"/>
      <c r="D654" s="94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>
      <c r="A655" s="93"/>
      <c r="B655" s="93"/>
      <c r="C655" s="94"/>
      <c r="D655" s="94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>
      <c r="A656" s="93"/>
      <c r="B656" s="93"/>
      <c r="C656" s="94"/>
      <c r="D656" s="94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>
      <c r="A657" s="93"/>
      <c r="B657" s="93"/>
      <c r="C657" s="94"/>
      <c r="D657" s="94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>
      <c r="A658" s="93"/>
      <c r="B658" s="93"/>
      <c r="C658" s="94"/>
      <c r="D658" s="94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>
      <c r="A659" s="93"/>
      <c r="B659" s="93"/>
      <c r="C659" s="94"/>
      <c r="D659" s="94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>
      <c r="A660" s="93"/>
      <c r="B660" s="93"/>
      <c r="C660" s="94"/>
      <c r="D660" s="94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>
      <c r="A661" s="93"/>
      <c r="B661" s="93"/>
      <c r="C661" s="94"/>
      <c r="D661" s="94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>
      <c r="A662" s="93"/>
      <c r="B662" s="93"/>
      <c r="C662" s="94"/>
      <c r="D662" s="94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>
      <c r="A663" s="93"/>
      <c r="B663" s="93"/>
      <c r="C663" s="94"/>
      <c r="D663" s="94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>
      <c r="A664" s="93"/>
      <c r="B664" s="93"/>
      <c r="C664" s="94"/>
      <c r="D664" s="94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>
      <c r="A665" s="93"/>
      <c r="B665" s="93"/>
      <c r="C665" s="94"/>
      <c r="D665" s="94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>
      <c r="A666" s="93"/>
      <c r="B666" s="93"/>
      <c r="C666" s="94"/>
      <c r="D666" s="94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>
      <c r="A667" s="93"/>
      <c r="B667" s="93"/>
      <c r="C667" s="94"/>
      <c r="D667" s="94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>
      <c r="A668" s="93"/>
      <c r="B668" s="93"/>
      <c r="C668" s="94"/>
      <c r="D668" s="94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>
      <c r="A669" s="93"/>
      <c r="B669" s="93"/>
      <c r="C669" s="94"/>
      <c r="D669" s="94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>
      <c r="A670" s="93"/>
      <c r="B670" s="93"/>
      <c r="C670" s="94"/>
      <c r="D670" s="94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>
      <c r="A671" s="93"/>
      <c r="B671" s="93"/>
      <c r="C671" s="94"/>
      <c r="D671" s="94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>
      <c r="A672" s="93"/>
      <c r="B672" s="93"/>
      <c r="C672" s="94"/>
      <c r="D672" s="94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>
      <c r="A673" s="93"/>
      <c r="B673" s="93"/>
      <c r="C673" s="94"/>
      <c r="D673" s="94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>
      <c r="A674" s="93"/>
      <c r="B674" s="93"/>
      <c r="C674" s="94"/>
      <c r="D674" s="94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>
      <c r="A675" s="93"/>
      <c r="B675" s="93"/>
      <c r="C675" s="94"/>
      <c r="D675" s="94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>
      <c r="A676" s="93"/>
      <c r="B676" s="93"/>
      <c r="C676" s="94"/>
      <c r="D676" s="94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>
      <c r="A677" s="93"/>
      <c r="B677" s="93"/>
      <c r="C677" s="94"/>
      <c r="D677" s="94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>
      <c r="A678" s="93"/>
      <c r="B678" s="93"/>
      <c r="C678" s="94"/>
      <c r="D678" s="94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>
      <c r="A679" s="93"/>
      <c r="B679" s="93"/>
      <c r="C679" s="94"/>
      <c r="D679" s="94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>
      <c r="A680" s="93"/>
      <c r="B680" s="93"/>
      <c r="C680" s="94"/>
      <c r="D680" s="94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>
      <c r="A681" s="93"/>
      <c r="B681" s="93"/>
      <c r="C681" s="94"/>
      <c r="D681" s="94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>
      <c r="A682" s="93"/>
      <c r="B682" s="93"/>
      <c r="C682" s="94"/>
      <c r="D682" s="94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>
      <c r="A683" s="93"/>
      <c r="B683" s="93"/>
      <c r="C683" s="94"/>
      <c r="D683" s="94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>
      <c r="A684" s="93"/>
      <c r="B684" s="93"/>
      <c r="C684" s="94"/>
      <c r="D684" s="94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>
      <c r="A685" s="93"/>
      <c r="B685" s="93"/>
      <c r="C685" s="94"/>
      <c r="D685" s="94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>
      <c r="A686" s="93"/>
      <c r="B686" s="93"/>
      <c r="C686" s="94"/>
      <c r="D686" s="94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>
      <c r="A687" s="93"/>
      <c r="B687" s="93"/>
      <c r="C687" s="94"/>
      <c r="D687" s="94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>
      <c r="A688" s="93"/>
      <c r="B688" s="93"/>
      <c r="C688" s="94"/>
      <c r="D688" s="94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>
      <c r="A689" s="93"/>
      <c r="B689" s="93"/>
      <c r="C689" s="94"/>
      <c r="D689" s="94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>
      <c r="A690" s="93"/>
      <c r="B690" s="93"/>
      <c r="C690" s="94"/>
      <c r="D690" s="94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>
      <c r="A691" s="93"/>
      <c r="B691" s="93"/>
      <c r="C691" s="94"/>
      <c r="D691" s="94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>
      <c r="A692" s="93"/>
      <c r="B692" s="93"/>
      <c r="C692" s="94"/>
      <c r="D692" s="94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>
      <c r="A693" s="93"/>
      <c r="B693" s="93"/>
      <c r="C693" s="94"/>
      <c r="D693" s="94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>
      <c r="A694" s="93"/>
      <c r="B694" s="93"/>
      <c r="C694" s="94"/>
      <c r="D694" s="94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>
      <c r="A695" s="93"/>
      <c r="B695" s="93"/>
      <c r="C695" s="94"/>
      <c r="D695" s="94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>
      <c r="A696" s="93"/>
      <c r="B696" s="93"/>
      <c r="C696" s="94"/>
      <c r="D696" s="94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>
      <c r="A697" s="93"/>
      <c r="B697" s="93"/>
      <c r="C697" s="94"/>
      <c r="D697" s="94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>
      <c r="A698" s="93"/>
      <c r="B698" s="93"/>
      <c r="C698" s="94"/>
      <c r="D698" s="94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>
      <c r="A699" s="93"/>
      <c r="B699" s="93"/>
      <c r="C699" s="94"/>
      <c r="D699" s="94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>
      <c r="A700" s="93"/>
      <c r="B700" s="93"/>
      <c r="C700" s="94"/>
      <c r="D700" s="94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>
      <c r="A701" s="93"/>
      <c r="B701" s="93"/>
      <c r="C701" s="94"/>
      <c r="D701" s="94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>
      <c r="A702" s="93"/>
      <c r="B702" s="93"/>
      <c r="C702" s="94"/>
      <c r="D702" s="94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>
      <c r="A703" s="93"/>
      <c r="B703" s="93"/>
      <c r="C703" s="94"/>
      <c r="D703" s="94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>
      <c r="A704" s="93"/>
      <c r="B704" s="93"/>
      <c r="C704" s="94"/>
      <c r="D704" s="94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>
      <c r="A705" s="93"/>
      <c r="B705" s="93"/>
      <c r="C705" s="94"/>
      <c r="D705" s="94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>
      <c r="A706" s="93"/>
      <c r="B706" s="93"/>
      <c r="C706" s="94"/>
      <c r="D706" s="94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>
      <c r="A707" s="93"/>
      <c r="B707" s="93"/>
      <c r="C707" s="94"/>
      <c r="D707" s="94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>
      <c r="A708" s="93"/>
      <c r="B708" s="93"/>
      <c r="C708" s="94"/>
      <c r="D708" s="94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>
      <c r="A709" s="93"/>
      <c r="B709" s="93"/>
      <c r="C709" s="94"/>
      <c r="D709" s="94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>
      <c r="A710" s="93"/>
      <c r="B710" s="93"/>
      <c r="C710" s="94"/>
      <c r="D710" s="94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>
      <c r="A711" s="93"/>
      <c r="B711" s="93"/>
      <c r="C711" s="94"/>
      <c r="D711" s="94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>
      <c r="A712" s="93"/>
      <c r="B712" s="93"/>
      <c r="C712" s="94"/>
      <c r="D712" s="94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>
      <c r="A713" s="93"/>
      <c r="B713" s="93"/>
      <c r="C713" s="94"/>
      <c r="D713" s="94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>
      <c r="A714" s="93"/>
      <c r="B714" s="93"/>
      <c r="C714" s="94"/>
      <c r="D714" s="94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>
      <c r="A715" s="93"/>
      <c r="B715" s="93"/>
      <c r="C715" s="94"/>
      <c r="D715" s="94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>
      <c r="A716" s="93"/>
      <c r="B716" s="93"/>
      <c r="C716" s="94"/>
      <c r="D716" s="94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>
      <c r="A717" s="93"/>
      <c r="B717" s="93"/>
      <c r="C717" s="94"/>
      <c r="D717" s="94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>
      <c r="A718" s="93"/>
      <c r="B718" s="93"/>
      <c r="C718" s="94"/>
      <c r="D718" s="94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>
      <c r="A719" s="93"/>
      <c r="B719" s="93"/>
      <c r="C719" s="94"/>
      <c r="D719" s="94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>
      <c r="A720" s="93"/>
      <c r="B720" s="93"/>
      <c r="C720" s="94"/>
      <c r="D720" s="94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>
      <c r="A721" s="93"/>
      <c r="B721" s="93"/>
      <c r="C721" s="94"/>
      <c r="D721" s="94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>
      <c r="A722" s="93"/>
      <c r="B722" s="93"/>
      <c r="C722" s="94"/>
      <c r="D722" s="94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>
      <c r="A723" s="93"/>
      <c r="B723" s="93"/>
      <c r="C723" s="94"/>
      <c r="D723" s="94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>
      <c r="A724" s="93"/>
      <c r="B724" s="93"/>
      <c r="C724" s="94"/>
      <c r="D724" s="94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>
      <c r="A725" s="93"/>
      <c r="B725" s="93"/>
      <c r="C725" s="94"/>
      <c r="D725" s="94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>
      <c r="A726" s="93"/>
      <c r="B726" s="93"/>
      <c r="C726" s="94"/>
      <c r="D726" s="94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>
      <c r="A727" s="93"/>
      <c r="B727" s="93"/>
      <c r="C727" s="94"/>
      <c r="D727" s="94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>
      <c r="A728" s="93"/>
      <c r="B728" s="93"/>
      <c r="C728" s="94"/>
      <c r="D728" s="94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>
      <c r="A729" s="93"/>
      <c r="B729" s="93"/>
      <c r="C729" s="94"/>
      <c r="D729" s="94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>
      <c r="A730" s="93"/>
      <c r="B730" s="93"/>
      <c r="C730" s="94"/>
      <c r="D730" s="94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>
      <c r="A731" s="93"/>
      <c r="B731" s="93"/>
      <c r="C731" s="94"/>
      <c r="D731" s="94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>
      <c r="A732" s="93"/>
      <c r="B732" s="93"/>
      <c r="C732" s="94"/>
      <c r="D732" s="94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>
      <c r="A733" s="93"/>
      <c r="B733" s="93"/>
      <c r="C733" s="94"/>
      <c r="D733" s="94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>
      <c r="A734" s="93"/>
      <c r="B734" s="93"/>
      <c r="C734" s="94"/>
      <c r="D734" s="94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>
      <c r="A735" s="93"/>
      <c r="B735" s="93"/>
      <c r="C735" s="94"/>
      <c r="D735" s="94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>
      <c r="A736" s="93"/>
      <c r="B736" s="93"/>
      <c r="C736" s="94"/>
      <c r="D736" s="94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>
      <c r="A737" s="93"/>
      <c r="B737" s="93"/>
      <c r="C737" s="94"/>
      <c r="D737" s="94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>
      <c r="A738" s="93"/>
      <c r="B738" s="93"/>
      <c r="C738" s="94"/>
      <c r="D738" s="94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>
      <c r="A739" s="93"/>
      <c r="B739" s="93"/>
      <c r="C739" s="94"/>
      <c r="D739" s="94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>
      <c r="A740" s="93"/>
      <c r="B740" s="93"/>
      <c r="C740" s="94"/>
      <c r="D740" s="94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>
      <c r="A741" s="93"/>
      <c r="B741" s="93"/>
      <c r="C741" s="94"/>
      <c r="D741" s="94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>
      <c r="A742" s="93"/>
      <c r="B742" s="93"/>
      <c r="C742" s="94"/>
      <c r="D742" s="94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>
      <c r="A743" s="93"/>
      <c r="B743" s="93"/>
      <c r="C743" s="94"/>
      <c r="D743" s="94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>
      <c r="A744" s="93"/>
      <c r="B744" s="93"/>
      <c r="C744" s="94"/>
      <c r="D744" s="94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>
      <c r="A745" s="93"/>
      <c r="B745" s="93"/>
      <c r="C745" s="94"/>
      <c r="D745" s="94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>
      <c r="A746" s="93"/>
      <c r="B746" s="93"/>
      <c r="C746" s="94"/>
      <c r="D746" s="94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>
      <c r="A747" s="93"/>
      <c r="B747" s="93"/>
      <c r="C747" s="94"/>
      <c r="D747" s="94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>
      <c r="A748" s="93"/>
      <c r="B748" s="93"/>
      <c r="C748" s="94"/>
      <c r="D748" s="94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>
      <c r="A749" s="93"/>
      <c r="B749" s="93"/>
      <c r="C749" s="94"/>
      <c r="D749" s="94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>
      <c r="A750" s="93"/>
      <c r="B750" s="93"/>
      <c r="C750" s="94"/>
      <c r="D750" s="94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>
      <c r="A751" s="93"/>
      <c r="B751" s="93"/>
      <c r="C751" s="94"/>
      <c r="D751" s="94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>
      <c r="A752" s="93"/>
      <c r="B752" s="93"/>
      <c r="C752" s="94"/>
      <c r="D752" s="94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>
      <c r="A753" s="93"/>
      <c r="B753" s="93"/>
      <c r="C753" s="94"/>
      <c r="D753" s="94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>
      <c r="A754" s="93"/>
      <c r="B754" s="93"/>
      <c r="C754" s="94"/>
      <c r="D754" s="94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>
      <c r="A755" s="93"/>
      <c r="B755" s="93"/>
      <c r="C755" s="94"/>
      <c r="D755" s="94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>
      <c r="A756" s="93"/>
      <c r="B756" s="93"/>
      <c r="C756" s="94"/>
      <c r="D756" s="94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>
      <c r="A757" s="93"/>
      <c r="B757" s="93"/>
      <c r="C757" s="94"/>
      <c r="D757" s="94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>
      <c r="A758" s="93"/>
      <c r="B758" s="93"/>
      <c r="C758" s="94"/>
      <c r="D758" s="94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>
      <c r="A759" s="93"/>
      <c r="B759" s="93"/>
      <c r="C759" s="94"/>
      <c r="D759" s="94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>
      <c r="A760" s="93"/>
      <c r="B760" s="93"/>
      <c r="C760" s="94"/>
      <c r="D760" s="94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>
      <c r="A761" s="93"/>
      <c r="B761" s="93"/>
      <c r="C761" s="94"/>
      <c r="D761" s="94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>
      <c r="A762" s="93"/>
      <c r="B762" s="93"/>
      <c r="C762" s="94"/>
      <c r="D762" s="94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>
      <c r="A763" s="93"/>
      <c r="B763" s="93"/>
      <c r="C763" s="94"/>
      <c r="D763" s="94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>
      <c r="A764" s="93"/>
      <c r="B764" s="93"/>
      <c r="C764" s="94"/>
      <c r="D764" s="94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>
      <c r="A765" s="93"/>
      <c r="B765" s="93"/>
      <c r="C765" s="94"/>
      <c r="D765" s="94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>
      <c r="A766" s="93"/>
      <c r="B766" s="93"/>
      <c r="C766" s="94"/>
      <c r="D766" s="94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>
      <c r="A767" s="93"/>
      <c r="B767" s="93"/>
      <c r="C767" s="94"/>
      <c r="D767" s="94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>
      <c r="A768" s="93"/>
      <c r="B768" s="93"/>
      <c r="C768" s="94"/>
      <c r="D768" s="94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>
      <c r="A769" s="93"/>
      <c r="B769" s="93"/>
      <c r="C769" s="94"/>
      <c r="D769" s="94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>
      <c r="A770" s="93"/>
      <c r="B770" s="93"/>
      <c r="C770" s="94"/>
      <c r="D770" s="94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>
      <c r="A771" s="93"/>
      <c r="B771" s="93"/>
      <c r="C771" s="94"/>
      <c r="D771" s="94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>
      <c r="A772" s="93"/>
      <c r="B772" s="93"/>
      <c r="C772" s="94"/>
      <c r="D772" s="94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>
      <c r="A773" s="93"/>
      <c r="B773" s="93"/>
      <c r="C773" s="94"/>
      <c r="D773" s="94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>
      <c r="A774" s="93"/>
      <c r="B774" s="93"/>
      <c r="C774" s="94"/>
      <c r="D774" s="94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>
      <c r="A775" s="93"/>
      <c r="B775" s="93"/>
      <c r="C775" s="94"/>
      <c r="D775" s="94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>
      <c r="A776" s="93"/>
      <c r="B776" s="93"/>
      <c r="C776" s="94"/>
      <c r="D776" s="94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>
      <c r="A777" s="93"/>
      <c r="B777" s="93"/>
      <c r="C777" s="94"/>
      <c r="D777" s="94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>
      <c r="A778" s="93"/>
      <c r="B778" s="93"/>
      <c r="C778" s="94"/>
      <c r="D778" s="94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>
      <c r="A779" s="93"/>
      <c r="B779" s="93"/>
      <c r="C779" s="94"/>
      <c r="D779" s="94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>
      <c r="A780" s="93"/>
      <c r="B780" s="93"/>
      <c r="C780" s="94"/>
      <c r="D780" s="94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>
      <c r="A781" s="93"/>
      <c r="B781" s="93"/>
      <c r="C781" s="94"/>
      <c r="D781" s="94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>
      <c r="A782" s="93"/>
      <c r="B782" s="93"/>
      <c r="C782" s="94"/>
      <c r="D782" s="94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>
      <c r="A783" s="93"/>
      <c r="B783" s="93"/>
      <c r="C783" s="94"/>
      <c r="D783" s="94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>
      <c r="A784" s="93"/>
      <c r="B784" s="93"/>
      <c r="C784" s="94"/>
      <c r="D784" s="94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>
      <c r="A785" s="93"/>
      <c r="B785" s="93"/>
      <c r="C785" s="94"/>
      <c r="D785" s="94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>
      <c r="A786" s="93"/>
      <c r="B786" s="93"/>
      <c r="C786" s="94"/>
      <c r="D786" s="94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>
      <c r="A787" s="93"/>
      <c r="B787" s="93"/>
      <c r="C787" s="94"/>
      <c r="D787" s="94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>
      <c r="A788" s="93"/>
      <c r="B788" s="93"/>
      <c r="C788" s="94"/>
      <c r="D788" s="94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>
      <c r="A789" s="93"/>
      <c r="B789" s="93"/>
      <c r="C789" s="94"/>
      <c r="D789" s="94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>
      <c r="A790" s="93"/>
      <c r="B790" s="93"/>
      <c r="C790" s="94"/>
      <c r="D790" s="94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>
      <c r="A791" s="93"/>
      <c r="B791" s="93"/>
      <c r="C791" s="94"/>
      <c r="D791" s="94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>
      <c r="A792" s="93"/>
      <c r="B792" s="93"/>
      <c r="C792" s="94"/>
      <c r="D792" s="94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>
      <c r="A793" s="93"/>
      <c r="B793" s="93"/>
      <c r="C793" s="94"/>
      <c r="D793" s="94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>
      <c r="A794" s="93"/>
      <c r="B794" s="93"/>
      <c r="C794" s="94"/>
      <c r="D794" s="94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>
      <c r="A795" s="93"/>
      <c r="B795" s="93"/>
      <c r="C795" s="94"/>
      <c r="D795" s="94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>
      <c r="A796" s="93"/>
      <c r="B796" s="93"/>
      <c r="C796" s="94"/>
      <c r="D796" s="94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>
      <c r="A797" s="93"/>
      <c r="B797" s="93"/>
      <c r="C797" s="94"/>
      <c r="D797" s="94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>
      <c r="A798" s="93"/>
      <c r="B798" s="93"/>
      <c r="C798" s="94"/>
      <c r="D798" s="94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>
      <c r="A799" s="93"/>
      <c r="B799" s="93"/>
      <c r="C799" s="94"/>
      <c r="D799" s="94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>
      <c r="A800" s="93"/>
      <c r="B800" s="93"/>
      <c r="C800" s="94"/>
      <c r="D800" s="94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>
      <c r="A801" s="93"/>
      <c r="B801" s="93"/>
      <c r="C801" s="94"/>
      <c r="D801" s="94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>
      <c r="A802" s="93"/>
      <c r="B802" s="93"/>
      <c r="C802" s="94"/>
      <c r="D802" s="94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>
      <c r="A803" s="93"/>
      <c r="B803" s="93"/>
      <c r="C803" s="94"/>
      <c r="D803" s="94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>
      <c r="A804" s="93"/>
      <c r="B804" s="93"/>
      <c r="C804" s="94"/>
      <c r="D804" s="94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>
      <c r="A805" s="93"/>
      <c r="B805" s="93"/>
      <c r="C805" s="94"/>
      <c r="D805" s="94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>
      <c r="A806" s="93"/>
      <c r="B806" s="93"/>
      <c r="C806" s="94"/>
      <c r="D806" s="94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>
      <c r="A807" s="93"/>
      <c r="B807" s="93"/>
      <c r="C807" s="94"/>
      <c r="D807" s="94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>
      <c r="A808" s="93"/>
      <c r="B808" s="93"/>
      <c r="C808" s="94"/>
      <c r="D808" s="94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>
      <c r="A809" s="93"/>
      <c r="B809" s="93"/>
      <c r="C809" s="94"/>
      <c r="D809" s="94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>
      <c r="A810" s="93"/>
      <c r="B810" s="93"/>
      <c r="C810" s="94"/>
      <c r="D810" s="94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>
      <c r="A811" s="93"/>
      <c r="B811" s="93"/>
      <c r="C811" s="94"/>
      <c r="D811" s="94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>
      <c r="A812" s="93"/>
      <c r="B812" s="93"/>
      <c r="C812" s="94"/>
      <c r="D812" s="94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>
      <c r="A813" s="93"/>
      <c r="B813" s="93"/>
      <c r="C813" s="94"/>
      <c r="D813" s="94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>
      <c r="A814" s="93"/>
      <c r="B814" s="93"/>
      <c r="C814" s="94"/>
      <c r="D814" s="94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>
      <c r="A815" s="93"/>
      <c r="B815" s="93"/>
      <c r="C815" s="94"/>
      <c r="D815" s="94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>
      <c r="A816" s="93"/>
      <c r="B816" s="93"/>
      <c r="C816" s="94"/>
      <c r="D816" s="94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>
      <c r="A817" s="93"/>
      <c r="B817" s="93"/>
      <c r="C817" s="94"/>
      <c r="D817" s="94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>
      <c r="A818" s="93"/>
      <c r="B818" s="93"/>
      <c r="C818" s="94"/>
      <c r="D818" s="94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>
      <c r="A819" s="93"/>
      <c r="B819" s="93"/>
      <c r="C819" s="94"/>
      <c r="D819" s="94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>
      <c r="A820" s="93"/>
      <c r="B820" s="93"/>
      <c r="C820" s="94"/>
      <c r="D820" s="94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>
      <c r="A821" s="93"/>
      <c r="B821" s="93"/>
      <c r="C821" s="94"/>
      <c r="D821" s="94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>
      <c r="A822" s="93"/>
      <c r="B822" s="93"/>
      <c r="C822" s="94"/>
      <c r="D822" s="94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>
      <c r="A823" s="93"/>
      <c r="B823" s="93"/>
      <c r="C823" s="94"/>
      <c r="D823" s="94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>
      <c r="A824" s="93"/>
      <c r="B824" s="93"/>
      <c r="C824" s="94"/>
      <c r="D824" s="94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>
      <c r="A825" s="93"/>
      <c r="B825" s="93"/>
      <c r="C825" s="94"/>
      <c r="D825" s="94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>
      <c r="A826" s="93"/>
      <c r="B826" s="93"/>
      <c r="C826" s="94"/>
      <c r="D826" s="94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>
      <c r="A827" s="93"/>
      <c r="B827" s="93"/>
      <c r="C827" s="94"/>
      <c r="D827" s="94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>
      <c r="A828" s="93"/>
      <c r="B828" s="93"/>
      <c r="C828" s="94"/>
      <c r="D828" s="94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>
      <c r="A829" s="93"/>
      <c r="B829" s="93"/>
      <c r="C829" s="94"/>
      <c r="D829" s="94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>
      <c r="A830" s="93"/>
      <c r="B830" s="93"/>
      <c r="C830" s="94"/>
      <c r="D830" s="94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>
      <c r="A831" s="93"/>
      <c r="B831" s="93"/>
      <c r="C831" s="94"/>
      <c r="D831" s="94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>
      <c r="A832" s="93"/>
      <c r="B832" s="93"/>
      <c r="C832" s="94"/>
      <c r="D832" s="94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>
      <c r="A833" s="93"/>
      <c r="B833" s="93"/>
      <c r="C833" s="94"/>
      <c r="D833" s="94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>
      <c r="A834" s="93"/>
      <c r="B834" s="93"/>
      <c r="C834" s="94"/>
      <c r="D834" s="94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>
      <c r="A835" s="93"/>
      <c r="B835" s="93"/>
      <c r="C835" s="94"/>
      <c r="D835" s="94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>
      <c r="A836" s="93"/>
      <c r="B836" s="93"/>
      <c r="C836" s="94"/>
      <c r="D836" s="94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>
      <c r="A837" s="93"/>
      <c r="B837" s="93"/>
      <c r="C837" s="94"/>
      <c r="D837" s="94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>
      <c r="A838" s="93"/>
      <c r="B838" s="93"/>
      <c r="C838" s="94"/>
      <c r="D838" s="94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>
      <c r="A839" s="93"/>
      <c r="B839" s="93"/>
      <c r="C839" s="94"/>
      <c r="D839" s="94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>
      <c r="A840" s="93"/>
      <c r="B840" s="93"/>
      <c r="C840" s="94"/>
      <c r="D840" s="94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>
      <c r="A841" s="93"/>
      <c r="B841" s="93"/>
      <c r="C841" s="94"/>
      <c r="D841" s="94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>
      <c r="A842" s="93"/>
      <c r="B842" s="93"/>
      <c r="C842" s="94"/>
      <c r="D842" s="94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>
      <c r="A843" s="93"/>
      <c r="B843" s="93"/>
      <c r="C843" s="94"/>
      <c r="D843" s="94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>
      <c r="A844" s="93"/>
      <c r="B844" s="93"/>
      <c r="C844" s="94"/>
      <c r="D844" s="94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>
      <c r="A845" s="93"/>
      <c r="B845" s="93"/>
      <c r="C845" s="94"/>
      <c r="D845" s="94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>
      <c r="A846" s="93"/>
      <c r="B846" s="93"/>
      <c r="C846" s="94"/>
      <c r="D846" s="94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>
      <c r="A847" s="93"/>
      <c r="B847" s="93"/>
      <c r="C847" s="94"/>
      <c r="D847" s="94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>
      <c r="A848" s="93"/>
      <c r="B848" s="93"/>
      <c r="C848" s="94"/>
      <c r="D848" s="94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>
      <c r="A849" s="93"/>
      <c r="B849" s="93"/>
      <c r="C849" s="94"/>
      <c r="D849" s="94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>
      <c r="A850" s="93"/>
      <c r="B850" s="93"/>
      <c r="C850" s="94"/>
      <c r="D850" s="94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>
      <c r="A851" s="93"/>
      <c r="B851" s="93"/>
      <c r="C851" s="94"/>
      <c r="D851" s="94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>
      <c r="A852" s="93"/>
      <c r="B852" s="93"/>
      <c r="C852" s="94"/>
      <c r="D852" s="94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>
      <c r="A853" s="93"/>
      <c r="B853" s="93"/>
      <c r="C853" s="94"/>
      <c r="D853" s="94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>
      <c r="A854" s="93"/>
      <c r="B854" s="93"/>
      <c r="C854" s="94"/>
      <c r="D854" s="94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>
      <c r="A855" s="93"/>
      <c r="B855" s="93"/>
      <c r="C855" s="94"/>
      <c r="D855" s="94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>
      <c r="A856" s="93"/>
      <c r="B856" s="93"/>
      <c r="C856" s="94"/>
      <c r="D856" s="94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>
      <c r="A857" s="93"/>
      <c r="B857" s="93"/>
      <c r="C857" s="94"/>
      <c r="D857" s="94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>
      <c r="A858" s="93"/>
      <c r="B858" s="93"/>
      <c r="C858" s="94"/>
      <c r="D858" s="94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>
      <c r="A859" s="93"/>
      <c r="B859" s="93"/>
      <c r="C859" s="94"/>
      <c r="D859" s="94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>
      <c r="A860" s="93"/>
      <c r="B860" s="93"/>
      <c r="C860" s="94"/>
      <c r="D860" s="94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>
      <c r="A861" s="93"/>
      <c r="B861" s="93"/>
      <c r="C861" s="94"/>
      <c r="D861" s="94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>
      <c r="A862" s="93"/>
      <c r="B862" s="93"/>
      <c r="C862" s="94"/>
      <c r="D862" s="94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>
      <c r="A863" s="93"/>
      <c r="B863" s="93"/>
      <c r="C863" s="94"/>
      <c r="D863" s="94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>
      <c r="A864" s="93"/>
      <c r="B864" s="93"/>
      <c r="C864" s="94"/>
      <c r="D864" s="94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>
      <c r="A865" s="93"/>
      <c r="B865" s="93"/>
      <c r="C865" s="94"/>
      <c r="D865" s="94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>
      <c r="A866" s="93"/>
      <c r="B866" s="93"/>
      <c r="C866" s="94"/>
      <c r="D866" s="94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>
      <c r="A867" s="93"/>
      <c r="B867" s="93"/>
      <c r="C867" s="94"/>
      <c r="D867" s="94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>
      <c r="A868" s="93"/>
      <c r="B868" s="93"/>
      <c r="C868" s="94"/>
      <c r="D868" s="94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>
      <c r="A869" s="93"/>
      <c r="B869" s="93"/>
      <c r="C869" s="94"/>
      <c r="D869" s="94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>
      <c r="A870" s="93"/>
      <c r="B870" s="93"/>
      <c r="C870" s="94"/>
      <c r="D870" s="94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>
      <c r="A871" s="93"/>
      <c r="B871" s="93"/>
      <c r="C871" s="94"/>
      <c r="D871" s="94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>
      <c r="A872" s="93"/>
      <c r="B872" s="93"/>
      <c r="C872" s="94"/>
      <c r="D872" s="94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>
      <c r="A873" s="93"/>
      <c r="B873" s="93"/>
      <c r="C873" s="94"/>
      <c r="D873" s="94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>
      <c r="A874" s="93"/>
      <c r="B874" s="93"/>
      <c r="C874" s="94"/>
      <c r="D874" s="94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>
      <c r="A875" s="93"/>
      <c r="B875" s="93"/>
      <c r="C875" s="94"/>
      <c r="D875" s="94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>
      <c r="A876" s="93"/>
      <c r="B876" s="93"/>
      <c r="C876" s="94"/>
      <c r="D876" s="94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>
      <c r="A877" s="93"/>
      <c r="B877" s="93"/>
      <c r="C877" s="94"/>
      <c r="D877" s="94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>
      <c r="A878" s="93"/>
      <c r="B878" s="93"/>
      <c r="C878" s="94"/>
      <c r="D878" s="94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>
      <c r="A879" s="93"/>
      <c r="B879" s="93"/>
      <c r="C879" s="94"/>
      <c r="D879" s="94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>
      <c r="A880" s="93"/>
      <c r="B880" s="93"/>
      <c r="C880" s="94"/>
      <c r="D880" s="94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>
      <c r="A881" s="93"/>
      <c r="B881" s="93"/>
      <c r="C881" s="94"/>
      <c r="D881" s="94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>
      <c r="A882" s="93"/>
      <c r="B882" s="93"/>
      <c r="C882" s="94"/>
      <c r="D882" s="94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>
      <c r="A883" s="93"/>
      <c r="B883" s="93"/>
      <c r="C883" s="94"/>
      <c r="D883" s="94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>
      <c r="A884" s="93"/>
      <c r="B884" s="93"/>
      <c r="C884" s="94"/>
      <c r="D884" s="94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>
      <c r="A885" s="93"/>
      <c r="B885" s="93"/>
      <c r="C885" s="94"/>
      <c r="D885" s="94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>
      <c r="A886" s="93"/>
      <c r="B886" s="93"/>
      <c r="C886" s="94"/>
      <c r="D886" s="94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>
      <c r="A887" s="93"/>
      <c r="B887" s="93"/>
      <c r="C887" s="94"/>
      <c r="D887" s="94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>
      <c r="A888" s="93"/>
      <c r="B888" s="93"/>
      <c r="C888" s="94"/>
      <c r="D888" s="94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>
      <c r="A889" s="93"/>
      <c r="B889" s="93"/>
      <c r="C889" s="94"/>
      <c r="D889" s="94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>
      <c r="A890" s="93"/>
      <c r="B890" s="93"/>
      <c r="C890" s="94"/>
      <c r="D890" s="94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>
      <c r="A891" s="93"/>
      <c r="B891" s="93"/>
      <c r="C891" s="94"/>
      <c r="D891" s="94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>
      <c r="A892" s="93"/>
      <c r="B892" s="93"/>
      <c r="C892" s="94"/>
      <c r="D892" s="94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>
      <c r="A893" s="93"/>
      <c r="B893" s="93"/>
      <c r="C893" s="94"/>
      <c r="D893" s="94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>
      <c r="A894" s="93"/>
      <c r="B894" s="93"/>
      <c r="C894" s="94"/>
      <c r="D894" s="94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>
      <c r="A895" s="93"/>
      <c r="B895" s="93"/>
      <c r="C895" s="94"/>
      <c r="D895" s="94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>
      <c r="A896" s="93"/>
      <c r="B896" s="93"/>
      <c r="C896" s="94"/>
      <c r="D896" s="94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>
      <c r="A897" s="93"/>
      <c r="B897" s="93"/>
      <c r="C897" s="94"/>
      <c r="D897" s="94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>
      <c r="A898" s="93"/>
      <c r="B898" s="93"/>
      <c r="C898" s="94"/>
      <c r="D898" s="94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>
      <c r="A899" s="93"/>
      <c r="B899" s="93"/>
      <c r="C899" s="94"/>
      <c r="D899" s="94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>
      <c r="A900" s="93"/>
      <c r="B900" s="93"/>
      <c r="C900" s="94"/>
      <c r="D900" s="94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>
      <c r="A901" s="93"/>
      <c r="B901" s="93"/>
      <c r="C901" s="94"/>
      <c r="D901" s="94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>
      <c r="A902" s="93"/>
      <c r="B902" s="93"/>
      <c r="C902" s="94"/>
      <c r="D902" s="94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>
      <c r="A903" s="93"/>
      <c r="B903" s="93"/>
      <c r="C903" s="94"/>
      <c r="D903" s="94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>
      <c r="A904" s="93"/>
      <c r="B904" s="93"/>
      <c r="C904" s="94"/>
      <c r="D904" s="94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>
      <c r="A905" s="93"/>
      <c r="B905" s="93"/>
      <c r="C905" s="94"/>
      <c r="D905" s="94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>
      <c r="A906" s="93"/>
      <c r="B906" s="93"/>
      <c r="C906" s="94"/>
      <c r="D906" s="94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>
      <c r="A907" s="93"/>
      <c r="B907" s="93"/>
      <c r="C907" s="94"/>
      <c r="D907" s="94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>
      <c r="A908" s="93"/>
      <c r="B908" s="93"/>
      <c r="C908" s="94"/>
      <c r="D908" s="94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>
      <c r="A909" s="93"/>
      <c r="B909" s="93"/>
      <c r="C909" s="94"/>
      <c r="D909" s="94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>
      <c r="A910" s="93"/>
      <c r="B910" s="93"/>
      <c r="C910" s="94"/>
      <c r="D910" s="94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>
      <c r="A911" s="93"/>
      <c r="B911" s="93"/>
      <c r="C911" s="94"/>
      <c r="D911" s="94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>
      <c r="A912" s="93"/>
      <c r="B912" s="93"/>
      <c r="C912" s="94"/>
      <c r="D912" s="94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>
      <c r="A913" s="93"/>
      <c r="B913" s="93"/>
      <c r="C913" s="94"/>
      <c r="D913" s="94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>
      <c r="A914" s="93"/>
      <c r="B914" s="93"/>
      <c r="C914" s="94"/>
      <c r="D914" s="94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>
      <c r="A915" s="93"/>
      <c r="B915" s="93"/>
      <c r="C915" s="94"/>
      <c r="D915" s="94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>
      <c r="A916" s="93"/>
      <c r="B916" s="93"/>
      <c r="C916" s="94"/>
      <c r="D916" s="94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>
      <c r="A917" s="93"/>
      <c r="B917" s="93"/>
      <c r="C917" s="94"/>
      <c r="D917" s="94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>
      <c r="A918" s="93"/>
      <c r="B918" s="93"/>
      <c r="C918" s="94"/>
      <c r="D918" s="94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>
      <c r="A919" s="93"/>
      <c r="B919" s="93"/>
      <c r="C919" s="94"/>
      <c r="D919" s="94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>
      <c r="A920" s="93"/>
      <c r="B920" s="93"/>
      <c r="C920" s="94"/>
      <c r="D920" s="94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>
      <c r="A921" s="93"/>
      <c r="B921" s="93"/>
      <c r="C921" s="94"/>
      <c r="D921" s="94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>
      <c r="A922" s="93"/>
      <c r="B922" s="93"/>
      <c r="C922" s="94"/>
      <c r="D922" s="94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>
      <c r="A923" s="93"/>
      <c r="B923" s="93"/>
      <c r="C923" s="94"/>
      <c r="D923" s="94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>
      <c r="A924" s="93"/>
      <c r="B924" s="93"/>
      <c r="C924" s="94"/>
      <c r="D924" s="94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>
      <c r="A925" s="93"/>
      <c r="B925" s="93"/>
      <c r="C925" s="94"/>
      <c r="D925" s="94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>
      <c r="A926" s="93"/>
      <c r="B926" s="93"/>
      <c r="C926" s="94"/>
      <c r="D926" s="94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>
      <c r="A927" s="93"/>
      <c r="B927" s="93"/>
      <c r="C927" s="94"/>
      <c r="D927" s="94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>
      <c r="A928" s="93"/>
      <c r="B928" s="93"/>
      <c r="C928" s="94"/>
      <c r="D928" s="94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>
      <c r="A929" s="93"/>
      <c r="B929" s="93"/>
      <c r="C929" s="94"/>
      <c r="D929" s="94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>
      <c r="A930" s="93"/>
      <c r="B930" s="93"/>
      <c r="C930" s="94"/>
      <c r="D930" s="94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>
      <c r="A931" s="93"/>
      <c r="B931" s="93"/>
      <c r="C931" s="94"/>
      <c r="D931" s="94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>
      <c r="A932" s="93"/>
      <c r="B932" s="93"/>
      <c r="C932" s="94"/>
      <c r="D932" s="94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>
      <c r="A933" s="93"/>
      <c r="B933" s="93"/>
      <c r="C933" s="94"/>
      <c r="D933" s="94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>
      <c r="A934" s="93"/>
      <c r="B934" s="93"/>
      <c r="C934" s="94"/>
      <c r="D934" s="94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>
      <c r="A935" s="93"/>
      <c r="B935" s="93"/>
      <c r="C935" s="94"/>
      <c r="D935" s="94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>
      <c r="A936" s="93"/>
      <c r="B936" s="93"/>
      <c r="C936" s="94"/>
      <c r="D936" s="94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>
      <c r="A937" s="93"/>
      <c r="B937" s="93"/>
      <c r="C937" s="94"/>
      <c r="D937" s="94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>
      <c r="A938" s="93"/>
      <c r="B938" s="93"/>
      <c r="C938" s="94"/>
      <c r="D938" s="94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>
      <c r="A939" s="93"/>
      <c r="B939" s="93"/>
      <c r="C939" s="94"/>
      <c r="D939" s="94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>
      <c r="A940" s="93"/>
      <c r="B940" s="93"/>
      <c r="C940" s="94"/>
      <c r="D940" s="94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>
      <c r="A941" s="93"/>
      <c r="B941" s="93"/>
      <c r="C941" s="94"/>
      <c r="D941" s="94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>
      <c r="A942" s="93"/>
      <c r="B942" s="93"/>
      <c r="C942" s="94"/>
      <c r="D942" s="94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>
      <c r="A943" s="93"/>
      <c r="B943" s="93"/>
      <c r="C943" s="94"/>
      <c r="D943" s="94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>
      <c r="A944" s="93"/>
      <c r="B944" s="93"/>
      <c r="C944" s="94"/>
      <c r="D944" s="94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>
      <c r="A945" s="93"/>
      <c r="B945" s="93"/>
      <c r="C945" s="94"/>
      <c r="D945" s="94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>
      <c r="A946" s="93"/>
      <c r="B946" s="93"/>
      <c r="C946" s="94"/>
      <c r="D946" s="94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>
      <c r="A947" s="93"/>
      <c r="B947" s="93"/>
      <c r="C947" s="94"/>
      <c r="D947" s="94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>
      <c r="A948" s="93"/>
      <c r="B948" s="93"/>
      <c r="C948" s="94"/>
      <c r="D948" s="94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>
      <c r="A949" s="93"/>
      <c r="B949" s="93"/>
      <c r="C949" s="94"/>
      <c r="D949" s="94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>
      <c r="A950" s="93"/>
      <c r="B950" s="93"/>
      <c r="C950" s="94"/>
      <c r="D950" s="94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>
      <c r="A951" s="93"/>
      <c r="B951" s="93"/>
      <c r="C951" s="94"/>
      <c r="D951" s="94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>
      <c r="A952" s="93"/>
      <c r="B952" s="93"/>
      <c r="C952" s="94"/>
      <c r="D952" s="94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>
      <c r="A953" s="93"/>
      <c r="B953" s="93"/>
      <c r="C953" s="94"/>
      <c r="D953" s="94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>
      <c r="A954" s="93"/>
      <c r="B954" s="93"/>
      <c r="C954" s="94"/>
      <c r="D954" s="94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>
      <c r="A955" s="93"/>
      <c r="B955" s="93"/>
      <c r="C955" s="94"/>
      <c r="D955" s="94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>
      <c r="A956" s="93"/>
      <c r="B956" s="93"/>
      <c r="C956" s="94"/>
      <c r="D956" s="94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>
      <c r="A957" s="93"/>
      <c r="B957" s="93"/>
      <c r="C957" s="94"/>
      <c r="D957" s="94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>
      <c r="A958" s="93"/>
      <c r="B958" s="93"/>
      <c r="C958" s="94"/>
      <c r="D958" s="94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>
      <c r="A959" s="93"/>
      <c r="B959" s="93"/>
      <c r="C959" s="94"/>
      <c r="D959" s="94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>
      <c r="A960" s="93"/>
      <c r="B960" s="93"/>
      <c r="C960" s="94"/>
      <c r="D960" s="94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>
      <c r="A961" s="93"/>
      <c r="B961" s="93"/>
      <c r="C961" s="94"/>
      <c r="D961" s="94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>
      <c r="A962" s="93"/>
      <c r="B962" s="93"/>
      <c r="C962" s="94"/>
      <c r="D962" s="94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>
      <c r="A963" s="93"/>
      <c r="B963" s="93"/>
      <c r="C963" s="94"/>
      <c r="D963" s="94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>
      <c r="A964" s="93"/>
      <c r="B964" s="93"/>
      <c r="C964" s="94"/>
      <c r="D964" s="94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>
      <c r="A965" s="93"/>
      <c r="B965" s="93"/>
      <c r="C965" s="94"/>
      <c r="D965" s="94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>
      <c r="A966" s="93"/>
      <c r="B966" s="93"/>
      <c r="C966" s="94"/>
      <c r="D966" s="94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>
      <c r="A967" s="93"/>
      <c r="B967" s="93"/>
      <c r="C967" s="94"/>
      <c r="D967" s="94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>
      <c r="A968" s="93"/>
      <c r="B968" s="93"/>
      <c r="C968" s="94"/>
      <c r="D968" s="94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>
      <c r="A969" s="93"/>
      <c r="B969" s="93"/>
      <c r="C969" s="94"/>
      <c r="D969" s="94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>
      <c r="A970" s="93"/>
      <c r="B970" s="93"/>
      <c r="C970" s="94"/>
      <c r="D970" s="94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>
      <c r="A971" s="93"/>
      <c r="B971" s="93"/>
      <c r="C971" s="94"/>
      <c r="D971" s="94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>
      <c r="A972" s="93"/>
      <c r="B972" s="93"/>
      <c r="C972" s="94"/>
      <c r="D972" s="94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>
      <c r="A973" s="93"/>
      <c r="B973" s="93"/>
      <c r="C973" s="94"/>
      <c r="D973" s="94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>
      <c r="A974" s="93"/>
      <c r="B974" s="93"/>
      <c r="C974" s="94"/>
      <c r="D974" s="94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>
      <c r="A975" s="93"/>
      <c r="B975" s="93"/>
      <c r="C975" s="94"/>
      <c r="D975" s="94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>
      <c r="A976" s="93"/>
      <c r="B976" s="93"/>
      <c r="C976" s="94"/>
      <c r="D976" s="94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>
      <c r="A977" s="93"/>
      <c r="B977" s="93"/>
      <c r="C977" s="94"/>
      <c r="D977" s="94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>
      <c r="A978" s="93"/>
      <c r="B978" s="93"/>
      <c r="C978" s="94"/>
      <c r="D978" s="94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>
      <c r="A979" s="93"/>
      <c r="B979" s="93"/>
      <c r="C979" s="94"/>
      <c r="D979" s="94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>
      <c r="A980" s="93"/>
      <c r="B980" s="93"/>
      <c r="C980" s="94"/>
      <c r="D980" s="94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>
      <c r="A981" s="93"/>
      <c r="B981" s="93"/>
      <c r="C981" s="94"/>
      <c r="D981" s="94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>
      <c r="A982" s="93"/>
      <c r="B982" s="93"/>
      <c r="C982" s="94"/>
      <c r="D982" s="94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>
      <c r="A983" s="93"/>
      <c r="B983" s="93"/>
      <c r="C983" s="94"/>
      <c r="D983" s="94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>
      <c r="A984" s="93"/>
      <c r="B984" s="93"/>
      <c r="C984" s="94"/>
      <c r="D984" s="94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>
      <c r="A985" s="93"/>
      <c r="B985" s="93"/>
      <c r="C985" s="94"/>
      <c r="D985" s="94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>
      <c r="A986" s="93"/>
      <c r="B986" s="93"/>
      <c r="C986" s="94"/>
      <c r="D986" s="94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>
      <c r="A987" s="93"/>
      <c r="B987" s="93"/>
      <c r="C987" s="94"/>
      <c r="D987" s="94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>
      <c r="A988" s="93"/>
      <c r="B988" s="93"/>
      <c r="C988" s="94"/>
      <c r="D988" s="94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>
      <c r="A989" s="93"/>
      <c r="B989" s="93"/>
      <c r="C989" s="94"/>
      <c r="D989" s="94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>
      <c r="A990" s="93"/>
      <c r="B990" s="93"/>
      <c r="C990" s="94"/>
      <c r="D990" s="94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>
      <c r="A991" s="93"/>
      <c r="B991" s="93"/>
      <c r="C991" s="94"/>
      <c r="D991" s="94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>
      <c r="A992" s="93"/>
      <c r="B992" s="93"/>
      <c r="C992" s="94"/>
      <c r="D992" s="94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>
      <c r="A993" s="93"/>
      <c r="B993" s="93"/>
      <c r="C993" s="94"/>
      <c r="D993" s="94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>
      <c r="A994" s="93"/>
      <c r="B994" s="93"/>
      <c r="C994" s="94"/>
      <c r="D994" s="94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>
      <c r="A995" s="93"/>
      <c r="B995" s="93"/>
      <c r="C995" s="94"/>
      <c r="D995" s="94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>
      <c r="A996" s="93"/>
      <c r="B996" s="93"/>
      <c r="C996" s="94"/>
      <c r="D996" s="94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>
      <c r="A997" s="93"/>
      <c r="B997" s="93"/>
      <c r="C997" s="94"/>
      <c r="D997" s="94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>
      <c r="A998" s="93"/>
      <c r="B998" s="93"/>
      <c r="C998" s="94"/>
      <c r="D998" s="94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>
      <c r="A999" s="93"/>
      <c r="B999" s="93"/>
      <c r="C999" s="94"/>
      <c r="D999" s="94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>
      <c r="A1000" s="93"/>
      <c r="B1000" s="93"/>
      <c r="C1000" s="94"/>
      <c r="D1000" s="94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  <row r="1001">
      <c r="A1001" s="93"/>
      <c r="B1001" s="93"/>
      <c r="C1001" s="94"/>
      <c r="D1001" s="94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</row>
    <row r="1002">
      <c r="A1002" s="93"/>
      <c r="B1002" s="93"/>
      <c r="C1002" s="94"/>
      <c r="D1002" s="94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</row>
    <row r="1003">
      <c r="A1003" s="93"/>
      <c r="B1003" s="93"/>
      <c r="C1003" s="94"/>
      <c r="D1003" s="94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</row>
    <row r="1004">
      <c r="A1004" s="93"/>
      <c r="B1004" s="93"/>
      <c r="C1004" s="94"/>
      <c r="D1004" s="94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</row>
    <row r="1005">
      <c r="A1005" s="93"/>
      <c r="B1005" s="93"/>
      <c r="C1005" s="94"/>
      <c r="D1005" s="94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</row>
    <row r="1006">
      <c r="A1006" s="93"/>
      <c r="B1006" s="93"/>
      <c r="C1006" s="94"/>
      <c r="D1006" s="94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</row>
    <row r="1007">
      <c r="A1007" s="93"/>
      <c r="B1007" s="93"/>
      <c r="C1007" s="94"/>
      <c r="D1007" s="94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</row>
    <row r="1008">
      <c r="A1008" s="93"/>
      <c r="B1008" s="93"/>
      <c r="C1008" s="94"/>
      <c r="D1008" s="94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</row>
    <row r="1009">
      <c r="A1009" s="93"/>
      <c r="B1009" s="93"/>
      <c r="C1009" s="94"/>
      <c r="D1009" s="94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</row>
    <row r="1010">
      <c r="A1010" s="93"/>
      <c r="B1010" s="93"/>
      <c r="C1010" s="94"/>
      <c r="D1010" s="94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</row>
    <row r="1011">
      <c r="A1011" s="93"/>
      <c r="B1011" s="93"/>
      <c r="C1011" s="94"/>
      <c r="D1011" s="94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</row>
    <row r="1012">
      <c r="A1012" s="93"/>
      <c r="B1012" s="93"/>
      <c r="C1012" s="94"/>
      <c r="D1012" s="94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</row>
    <row r="1013">
      <c r="A1013" s="93"/>
      <c r="B1013" s="93"/>
      <c r="C1013" s="94"/>
      <c r="D1013" s="94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</row>
    <row r="1014">
      <c r="A1014" s="93"/>
      <c r="B1014" s="93"/>
      <c r="C1014" s="94"/>
      <c r="D1014" s="94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</row>
    <row r="1015">
      <c r="A1015" s="93"/>
      <c r="B1015" s="93"/>
      <c r="C1015" s="94"/>
      <c r="D1015" s="94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</row>
    <row r="1016">
      <c r="A1016" s="93"/>
      <c r="B1016" s="93"/>
      <c r="C1016" s="94"/>
      <c r="D1016" s="94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</row>
    <row r="1017">
      <c r="A1017" s="93"/>
      <c r="B1017" s="93"/>
      <c r="C1017" s="94"/>
      <c r="D1017" s="94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</row>
    <row r="1018">
      <c r="A1018" s="93"/>
      <c r="B1018" s="93"/>
      <c r="C1018" s="94"/>
      <c r="D1018" s="94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</row>
    <row r="1019">
      <c r="A1019" s="93"/>
      <c r="B1019" s="93"/>
      <c r="C1019" s="94"/>
      <c r="D1019" s="94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</row>
    <row r="1020">
      <c r="A1020" s="93"/>
      <c r="B1020" s="93"/>
      <c r="C1020" s="94"/>
      <c r="D1020" s="94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</row>
  </sheetData>
  <mergeCells count="15">
    <mergeCell ref="C135:C136"/>
    <mergeCell ref="D135:D136"/>
    <mergeCell ref="B142:D142"/>
    <mergeCell ref="B143:B144"/>
    <mergeCell ref="C143:C144"/>
    <mergeCell ref="D143:D144"/>
    <mergeCell ref="B168:D168"/>
    <mergeCell ref="B169:D169"/>
    <mergeCell ref="B5:D5"/>
    <mergeCell ref="B6:B7"/>
    <mergeCell ref="C6:C7"/>
    <mergeCell ref="D6:D7"/>
    <mergeCell ref="B118:D118"/>
    <mergeCell ref="B119:D119"/>
    <mergeCell ref="B135:B136"/>
  </mergeCells>
  <hyperlinks>
    <hyperlink r:id="rId1" ref="B118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0.13"/>
    <col customWidth="1" min="3" max="3" width="25.13"/>
    <col customWidth="1" min="4" max="4" width="25.38"/>
    <col customWidth="1" min="5" max="6" width="8.88"/>
  </cols>
  <sheetData>
    <row r="3">
      <c r="B3" s="15" t="s">
        <v>266</v>
      </c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>
      <c r="B5" s="19" t="s">
        <v>267</v>
      </c>
      <c r="C5" s="62"/>
    </row>
    <row r="6">
      <c r="B6" s="21"/>
      <c r="C6" s="23" t="s">
        <v>268</v>
      </c>
      <c r="D6" s="158" t="s">
        <v>12</v>
      </c>
    </row>
    <row r="7">
      <c r="B7" s="24"/>
      <c r="C7" s="25"/>
      <c r="D7" s="159"/>
    </row>
    <row r="8">
      <c r="B8" s="46" t="s">
        <v>269</v>
      </c>
      <c r="C8" s="160">
        <v>230000.0</v>
      </c>
      <c r="D8" s="161">
        <v>285071.0</v>
      </c>
    </row>
    <row r="9">
      <c r="B9" s="46" t="s">
        <v>270</v>
      </c>
      <c r="C9" s="160">
        <v>1661.0</v>
      </c>
      <c r="D9" s="161">
        <v>1724.0</v>
      </c>
    </row>
    <row r="10">
      <c r="B10" s="46" t="s">
        <v>271</v>
      </c>
      <c r="C10" s="160">
        <v>16753.0</v>
      </c>
      <c r="D10" s="161">
        <f>C10*1.038</f>
        <v>17389.614</v>
      </c>
    </row>
    <row r="11">
      <c r="B11" s="46" t="s">
        <v>272</v>
      </c>
      <c r="C11" s="160">
        <v>2763.0</v>
      </c>
      <c r="D11" s="161">
        <v>2868.0</v>
      </c>
    </row>
    <row r="12">
      <c r="B12" s="61" t="s">
        <v>273</v>
      </c>
      <c r="C12" s="160">
        <v>677.0</v>
      </c>
      <c r="D12" s="162">
        <v>703.0</v>
      </c>
    </row>
    <row r="13">
      <c r="B13" s="46" t="s">
        <v>274</v>
      </c>
      <c r="C13" s="160">
        <v>715.0</v>
      </c>
      <c r="D13" s="162">
        <v>742.0</v>
      </c>
    </row>
    <row r="14">
      <c r="B14" s="163" t="s">
        <v>275</v>
      </c>
      <c r="C14" s="57">
        <v>920.0</v>
      </c>
      <c r="D14" s="162">
        <v>955.0</v>
      </c>
    </row>
    <row r="15">
      <c r="B15" s="29" t="s">
        <v>14</v>
      </c>
      <c r="C15" s="31">
        <f t="shared" ref="C15:D15" si="1">SUM(C8:C14)</f>
        <v>253489</v>
      </c>
      <c r="D15" s="164">
        <f t="shared" si="1"/>
        <v>309452.614</v>
      </c>
    </row>
    <row r="16">
      <c r="B16" s="165"/>
      <c r="C16" s="59"/>
    </row>
    <row r="17">
      <c r="B17" s="165"/>
      <c r="C17" s="59"/>
    </row>
    <row r="18">
      <c r="B18" s="19" t="s">
        <v>276</v>
      </c>
      <c r="C18" s="62"/>
    </row>
    <row r="19">
      <c r="B19" s="21"/>
      <c r="C19" s="23" t="str">
        <f t="shared" ref="C19:D19" si="2">C6</f>
        <v>Budsjettert beløp 2022</v>
      </c>
      <c r="D19" s="158" t="str">
        <f t="shared" si="2"/>
        <v>Budsjettert beløp 2023</v>
      </c>
    </row>
    <row r="20">
      <c r="B20" s="24"/>
      <c r="C20" s="25"/>
      <c r="D20" s="159"/>
    </row>
    <row r="21">
      <c r="B21" s="46" t="s">
        <v>277</v>
      </c>
      <c r="C21" s="106">
        <f>209787.256*0.8579</f>
        <v>179976.4869</v>
      </c>
      <c r="D21" s="166">
        <f>224368.323*0.8579</f>
        <v>192485.5843</v>
      </c>
    </row>
    <row r="22">
      <c r="B22" s="46" t="s">
        <v>278</v>
      </c>
      <c r="C22" s="106">
        <f>24986.091*0.6313</f>
        <v>15773.71925</v>
      </c>
      <c r="D22" s="166">
        <f>25935.562*0.6313</f>
        <v>16373.12029</v>
      </c>
    </row>
    <row r="23">
      <c r="B23" s="167" t="s">
        <v>279</v>
      </c>
      <c r="C23" s="100">
        <v>0.0</v>
      </c>
      <c r="D23" s="168">
        <v>700.0</v>
      </c>
    </row>
    <row r="24">
      <c r="B24" s="169" t="s">
        <v>280</v>
      </c>
      <c r="C24" s="106"/>
      <c r="D24" s="170"/>
    </row>
    <row r="25">
      <c r="B25" s="24"/>
      <c r="C25" s="171">
        <v>1000.0</v>
      </c>
      <c r="D25" s="172">
        <v>1000.0</v>
      </c>
    </row>
    <row r="26">
      <c r="B26" s="29" t="s">
        <v>281</v>
      </c>
      <c r="C26" s="31">
        <f t="shared" ref="C26:D26" si="3">SUM(C21:C25)</f>
        <v>196750.2062</v>
      </c>
      <c r="D26" s="173">
        <f t="shared" si="3"/>
        <v>210558.7046</v>
      </c>
    </row>
    <row r="27">
      <c r="B27" s="59"/>
      <c r="C27" s="59"/>
    </row>
    <row r="28">
      <c r="B28" s="59"/>
      <c r="C28" s="59"/>
    </row>
    <row r="29">
      <c r="B29" s="19" t="s">
        <v>282</v>
      </c>
      <c r="C29" s="62"/>
    </row>
    <row r="30">
      <c r="B30" s="21"/>
      <c r="C30" s="33" t="str">
        <f>C19</f>
        <v>Budsjettert beløp 2022</v>
      </c>
      <c r="D30" s="158" t="s">
        <v>12</v>
      </c>
    </row>
    <row r="31">
      <c r="B31" s="24"/>
      <c r="C31" s="25"/>
      <c r="D31" s="159"/>
    </row>
    <row r="32">
      <c r="B32" s="174" t="s">
        <v>283</v>
      </c>
      <c r="C32" s="175">
        <v>2000.0</v>
      </c>
      <c r="D32" s="176">
        <v>2000.0</v>
      </c>
    </row>
    <row r="33">
      <c r="B33" s="46" t="s">
        <v>284</v>
      </c>
      <c r="C33" s="160">
        <v>460.0</v>
      </c>
      <c r="D33" s="162">
        <v>500.0</v>
      </c>
    </row>
    <row r="34">
      <c r="B34" s="177" t="s">
        <v>285</v>
      </c>
      <c r="C34" s="178">
        <v>0.0</v>
      </c>
      <c r="D34" s="43">
        <v>900.0</v>
      </c>
    </row>
    <row r="35">
      <c r="B35" s="29" t="s">
        <v>286</v>
      </c>
      <c r="C35" s="122">
        <f t="shared" ref="C35:D35" si="4">SUM(C32:C34)</f>
        <v>2460</v>
      </c>
      <c r="D35" s="164">
        <f t="shared" si="4"/>
        <v>3400</v>
      </c>
    </row>
  </sheetData>
  <mergeCells count="10">
    <mergeCell ref="B30:B31"/>
    <mergeCell ref="C30:C31"/>
    <mergeCell ref="D30:D31"/>
    <mergeCell ref="B6:B7"/>
    <mergeCell ref="C6:C7"/>
    <mergeCell ref="D6:D7"/>
    <mergeCell ref="B19:B20"/>
    <mergeCell ref="C19:C20"/>
    <mergeCell ref="D19:D20"/>
    <mergeCell ref="B24:B2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0.13"/>
    <col customWidth="1" min="3" max="3" width="25.13"/>
    <col customWidth="1" min="4" max="4" width="20.88"/>
    <col customWidth="1" min="5" max="5" width="2.5"/>
    <col customWidth="1" min="6" max="6" width="9.25"/>
    <col customWidth="1" min="7" max="7" width="19.25"/>
  </cols>
  <sheetData>
    <row r="3">
      <c r="B3" s="15" t="s">
        <v>287</v>
      </c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>
      <c r="B5" s="19" t="s">
        <v>288</v>
      </c>
      <c r="C5" s="62"/>
    </row>
    <row r="6">
      <c r="B6" s="21"/>
      <c r="C6" s="23" t="s">
        <v>268</v>
      </c>
      <c r="D6" s="158" t="s">
        <v>12</v>
      </c>
    </row>
    <row r="7">
      <c r="B7" s="24"/>
      <c r="C7" s="25"/>
      <c r="D7" s="159"/>
      <c r="F7" s="179"/>
      <c r="G7" s="179"/>
      <c r="H7" s="179"/>
    </row>
    <row r="8">
      <c r="B8" s="46" t="s">
        <v>289</v>
      </c>
      <c r="C8" s="160">
        <v>80.0</v>
      </c>
      <c r="D8" s="180">
        <v>80.0</v>
      </c>
      <c r="H8" s="181"/>
    </row>
    <row r="9">
      <c r="B9" s="46" t="s">
        <v>290</v>
      </c>
      <c r="C9" s="160">
        <v>1700.0</v>
      </c>
      <c r="D9" s="180">
        <v>1750.0</v>
      </c>
      <c r="H9" s="181"/>
    </row>
    <row r="10">
      <c r="B10" s="46" t="s">
        <v>291</v>
      </c>
      <c r="C10" s="160">
        <v>70.0</v>
      </c>
      <c r="D10" s="180">
        <v>70.0</v>
      </c>
      <c r="H10" s="181"/>
    </row>
    <row r="11">
      <c r="B11" s="47" t="s">
        <v>14</v>
      </c>
      <c r="C11" s="122">
        <f t="shared" ref="C11:D11" si="1">SUM(C8:C10)</f>
        <v>1850</v>
      </c>
      <c r="D11" s="164">
        <f t="shared" si="1"/>
        <v>1900</v>
      </c>
      <c r="G11" s="181"/>
      <c r="H11" s="181"/>
    </row>
    <row r="12">
      <c r="B12" s="59"/>
      <c r="C12" s="59"/>
      <c r="D12" s="64"/>
    </row>
    <row r="13">
      <c r="B13" s="59"/>
      <c r="C13" s="59"/>
      <c r="D13" s="64"/>
    </row>
    <row r="14">
      <c r="B14" s="19" t="s">
        <v>292</v>
      </c>
      <c r="C14" s="62"/>
      <c r="D14" s="64"/>
    </row>
    <row r="15">
      <c r="B15" s="21"/>
      <c r="C15" s="23" t="str">
        <f t="shared" ref="C15:D15" si="2">C6</f>
        <v>Budsjettert beløp 2022</v>
      </c>
      <c r="D15" s="182" t="str">
        <f t="shared" si="2"/>
        <v>Budsjettert beløp 2023</v>
      </c>
    </row>
    <row r="16">
      <c r="B16" s="24"/>
      <c r="C16" s="25"/>
      <c r="D16" s="159"/>
    </row>
    <row r="17">
      <c r="B17" s="46" t="s">
        <v>293</v>
      </c>
      <c r="C17" s="183">
        <v>7500.0</v>
      </c>
      <c r="D17" s="180">
        <v>7500.0</v>
      </c>
      <c r="H17" s="181"/>
    </row>
    <row r="18">
      <c r="B18" s="46" t="s">
        <v>294</v>
      </c>
      <c r="C18" s="160">
        <v>1000.0</v>
      </c>
      <c r="D18" s="180">
        <v>1000.0</v>
      </c>
      <c r="H18" s="181"/>
    </row>
    <row r="19">
      <c r="B19" s="61" t="s">
        <v>295</v>
      </c>
      <c r="C19" s="160">
        <v>500.0</v>
      </c>
      <c r="D19" s="180">
        <v>1000.0</v>
      </c>
      <c r="H19" s="181"/>
    </row>
    <row r="20">
      <c r="B20" s="61" t="s">
        <v>296</v>
      </c>
      <c r="C20" s="160">
        <v>5000.0</v>
      </c>
      <c r="D20" s="180">
        <v>5000.0</v>
      </c>
      <c r="H20" s="181"/>
    </row>
    <row r="21">
      <c r="B21" s="46" t="s">
        <v>297</v>
      </c>
      <c r="C21" s="160">
        <v>1500.0</v>
      </c>
      <c r="D21" s="180">
        <v>1300.0</v>
      </c>
      <c r="H21" s="181"/>
    </row>
    <row r="22">
      <c r="B22" s="184" t="s">
        <v>298</v>
      </c>
      <c r="C22" s="37">
        <v>1000.0</v>
      </c>
      <c r="D22" s="180">
        <v>1000.0</v>
      </c>
      <c r="H22" s="181"/>
    </row>
    <row r="23">
      <c r="B23" s="47" t="s">
        <v>286</v>
      </c>
      <c r="C23" s="122">
        <f t="shared" ref="C23:D23" si="3">SUM(C17:C22)</f>
        <v>16500</v>
      </c>
      <c r="D23" s="164">
        <f t="shared" si="3"/>
        <v>16800</v>
      </c>
    </row>
    <row r="24">
      <c r="D24" s="64"/>
    </row>
    <row r="25">
      <c r="D25" s="64"/>
    </row>
    <row r="26">
      <c r="B26" s="150" t="s">
        <v>299</v>
      </c>
      <c r="C26" s="150"/>
      <c r="D26" s="150"/>
    </row>
    <row r="27">
      <c r="B27" s="185"/>
      <c r="C27" s="23" t="str">
        <f t="shared" ref="C27:D27" si="4">C15</f>
        <v>Budsjettert beløp 2022</v>
      </c>
      <c r="D27" s="186" t="str">
        <f t="shared" si="4"/>
        <v>Budsjettert beløp 2023</v>
      </c>
    </row>
    <row r="28">
      <c r="B28" s="24"/>
      <c r="C28" s="25"/>
      <c r="D28" s="159"/>
    </row>
    <row r="29">
      <c r="B29" s="99" t="s">
        <v>300</v>
      </c>
      <c r="C29" s="37">
        <v>385.0</v>
      </c>
      <c r="D29" s="37">
        <v>385.0</v>
      </c>
      <c r="H29" s="181"/>
    </row>
    <row r="30">
      <c r="B30" s="105" t="s">
        <v>301</v>
      </c>
      <c r="C30" s="37">
        <v>2650.0</v>
      </c>
      <c r="D30" s="37">
        <v>2650.0</v>
      </c>
      <c r="H30" s="181"/>
    </row>
    <row r="31">
      <c r="B31" s="99" t="s">
        <v>302</v>
      </c>
      <c r="C31" s="37">
        <v>2000.0</v>
      </c>
      <c r="D31" s="37">
        <v>2800.0</v>
      </c>
      <c r="H31" s="181"/>
    </row>
    <row r="32">
      <c r="B32" s="99" t="s">
        <v>303</v>
      </c>
      <c r="C32" s="37">
        <v>700.0</v>
      </c>
      <c r="D32" s="37">
        <v>300.0</v>
      </c>
      <c r="H32" s="181"/>
    </row>
    <row r="33">
      <c r="B33" s="99" t="s">
        <v>304</v>
      </c>
      <c r="C33" s="37">
        <v>300.0</v>
      </c>
      <c r="D33" s="37">
        <v>300.0</v>
      </c>
      <c r="H33" s="181"/>
    </row>
    <row r="34">
      <c r="B34" s="99" t="s">
        <v>305</v>
      </c>
      <c r="C34" s="37">
        <v>600.0</v>
      </c>
      <c r="D34" s="37">
        <v>600.0</v>
      </c>
      <c r="H34" s="181"/>
    </row>
    <row r="35">
      <c r="B35" s="99" t="s">
        <v>306</v>
      </c>
      <c r="C35" s="37">
        <v>1600.0</v>
      </c>
      <c r="D35" s="37">
        <v>1600.0</v>
      </c>
      <c r="H35" s="181"/>
    </row>
    <row r="36">
      <c r="B36" s="99" t="s">
        <v>307</v>
      </c>
      <c r="C36" s="37">
        <v>200.0</v>
      </c>
      <c r="D36" s="37">
        <v>200.0</v>
      </c>
    </row>
    <row r="37">
      <c r="B37" s="187" t="s">
        <v>21</v>
      </c>
      <c r="C37" s="122">
        <f t="shared" ref="C37:D37" si="5">SUM(C29:C36)</f>
        <v>8435</v>
      </c>
      <c r="D37" s="164">
        <f t="shared" si="5"/>
        <v>8835</v>
      </c>
    </row>
    <row r="39">
      <c r="B39" s="188"/>
      <c r="C39" s="94"/>
      <c r="D39" s="64"/>
    </row>
  </sheetData>
  <mergeCells count="9">
    <mergeCell ref="C27:C28"/>
    <mergeCell ref="D27:D28"/>
    <mergeCell ref="B6:B7"/>
    <mergeCell ref="C6:C7"/>
    <mergeCell ref="D6:D7"/>
    <mergeCell ref="B15:B16"/>
    <mergeCell ref="C15:C16"/>
    <mergeCell ref="D15:D16"/>
    <mergeCell ref="B27:B28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50.13"/>
    <col customWidth="1" min="3" max="3" width="25.13"/>
    <col customWidth="1" min="4" max="4" width="20.88"/>
    <col customWidth="1" min="5" max="5" width="2.5"/>
    <col customWidth="1" min="6" max="6" width="9.25"/>
    <col customWidth="1" min="7" max="7" width="19.25"/>
  </cols>
  <sheetData>
    <row r="3">
      <c r="B3" s="15" t="s">
        <v>308</v>
      </c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>
      <c r="B5" s="19"/>
      <c r="C5" s="62"/>
    </row>
    <row r="6">
      <c r="B6" s="21"/>
      <c r="C6" s="23" t="s">
        <v>268</v>
      </c>
      <c r="D6" s="158" t="s">
        <v>12</v>
      </c>
    </row>
    <row r="7">
      <c r="B7" s="24"/>
      <c r="C7" s="25"/>
      <c r="D7" s="159"/>
      <c r="F7" s="179"/>
      <c r="G7" s="179"/>
      <c r="H7" s="179"/>
    </row>
    <row r="8">
      <c r="B8" s="99" t="s">
        <v>309</v>
      </c>
      <c r="C8" s="189">
        <f>2866+293</f>
        <v>3159</v>
      </c>
      <c r="D8" s="189">
        <v>4000.0</v>
      </c>
      <c r="H8" s="181"/>
    </row>
    <row r="9">
      <c r="B9" s="58" t="s">
        <v>21</v>
      </c>
      <c r="C9" s="122">
        <f t="shared" ref="C9:D9" si="1">SUM(C8)</f>
        <v>3159</v>
      </c>
      <c r="D9" s="164">
        <f t="shared" si="1"/>
        <v>4000</v>
      </c>
      <c r="F9" s="43"/>
      <c r="G9" s="181"/>
      <c r="H9" s="181"/>
    </row>
    <row r="10">
      <c r="B10" s="59"/>
      <c r="C10" s="59"/>
      <c r="D10" s="64"/>
    </row>
    <row r="11">
      <c r="B11" s="59"/>
      <c r="C11" s="59"/>
      <c r="D11" s="64"/>
    </row>
    <row r="12">
      <c r="B12" s="190"/>
      <c r="C12" s="191"/>
      <c r="D12" s="192"/>
      <c r="E12" s="1"/>
      <c r="F12" s="1"/>
      <c r="G12" s="1"/>
    </row>
    <row r="13">
      <c r="B13" s="193"/>
      <c r="C13" s="194"/>
      <c r="D13" s="195"/>
      <c r="E13" s="1"/>
      <c r="F13" s="1"/>
      <c r="G13" s="1"/>
    </row>
    <row r="14">
      <c r="E14" s="1"/>
      <c r="F14" s="1"/>
      <c r="G14" s="1"/>
    </row>
    <row r="15">
      <c r="B15" s="196"/>
      <c r="C15" s="197"/>
      <c r="D15" s="198"/>
      <c r="E15" s="1"/>
      <c r="F15" s="1"/>
      <c r="G15" s="1"/>
      <c r="H15" s="181"/>
    </row>
    <row r="16">
      <c r="B16" s="196"/>
      <c r="C16" s="53"/>
      <c r="D16" s="198"/>
      <c r="E16" s="1"/>
      <c r="F16" s="1"/>
      <c r="G16" s="1"/>
      <c r="H16" s="181"/>
    </row>
    <row r="17">
      <c r="B17" s="199"/>
      <c r="C17" s="53"/>
      <c r="D17" s="198"/>
      <c r="E17" s="1"/>
      <c r="F17" s="1"/>
      <c r="G17" s="1"/>
      <c r="H17" s="181"/>
    </row>
    <row r="18">
      <c r="B18" s="199"/>
      <c r="C18" s="53"/>
      <c r="D18" s="198"/>
      <c r="E18" s="1"/>
      <c r="F18" s="1"/>
      <c r="G18" s="1"/>
      <c r="H18" s="181"/>
    </row>
    <row r="19">
      <c r="B19" s="196"/>
      <c r="C19" s="53"/>
      <c r="D19" s="198"/>
      <c r="E19" s="1"/>
      <c r="F19" s="1"/>
      <c r="G19" s="1"/>
      <c r="H19" s="181"/>
    </row>
    <row r="20">
      <c r="B20" s="184"/>
      <c r="C20" s="50"/>
      <c r="D20" s="198"/>
      <c r="E20" s="1"/>
      <c r="F20" s="1"/>
      <c r="G20" s="1"/>
      <c r="H20" s="181"/>
    </row>
    <row r="21">
      <c r="B21" s="191"/>
      <c r="C21" s="200"/>
      <c r="D21" s="200"/>
      <c r="E21" s="1"/>
      <c r="F21" s="1"/>
      <c r="G21" s="1"/>
    </row>
    <row r="22">
      <c r="B22" s="1"/>
      <c r="C22" s="1"/>
      <c r="D22" s="192"/>
      <c r="E22" s="1"/>
      <c r="F22" s="1"/>
      <c r="G22" s="1"/>
    </row>
    <row r="23">
      <c r="B23" s="1"/>
      <c r="C23" s="1"/>
      <c r="D23" s="192"/>
      <c r="E23" s="1"/>
      <c r="F23" s="1"/>
      <c r="G23" s="1"/>
    </row>
    <row r="24">
      <c r="B24" s="201"/>
      <c r="C24" s="201"/>
      <c r="D24" s="201"/>
      <c r="E24" s="1"/>
      <c r="F24" s="1"/>
      <c r="G24" s="1"/>
    </row>
    <row r="25">
      <c r="B25" s="202"/>
      <c r="C25" s="194"/>
      <c r="D25" s="194"/>
      <c r="E25" s="1"/>
      <c r="F25" s="1"/>
      <c r="G25" s="1"/>
    </row>
    <row r="26">
      <c r="E26" s="1"/>
      <c r="F26" s="1"/>
      <c r="G26" s="1"/>
    </row>
    <row r="27">
      <c r="B27" s="203"/>
      <c r="C27" s="50"/>
      <c r="D27" s="50"/>
      <c r="E27" s="1"/>
      <c r="F27" s="1"/>
      <c r="G27" s="1"/>
      <c r="H27" s="181"/>
    </row>
    <row r="28">
      <c r="B28" s="204"/>
      <c r="C28" s="50"/>
      <c r="D28" s="50"/>
      <c r="E28" s="1"/>
      <c r="F28" s="1"/>
      <c r="G28" s="1"/>
      <c r="H28" s="181"/>
    </row>
    <row r="29">
      <c r="B29" s="203"/>
      <c r="C29" s="50"/>
      <c r="D29" s="50"/>
      <c r="E29" s="1"/>
      <c r="F29" s="1"/>
      <c r="G29" s="1"/>
      <c r="H29" s="181"/>
    </row>
    <row r="30">
      <c r="B30" s="203"/>
      <c r="C30" s="50"/>
      <c r="D30" s="50"/>
      <c r="E30" s="1"/>
      <c r="F30" s="1"/>
      <c r="G30" s="1"/>
      <c r="H30" s="181"/>
    </row>
    <row r="31">
      <c r="B31" s="203"/>
      <c r="C31" s="50"/>
      <c r="D31" s="50"/>
      <c r="E31" s="1"/>
      <c r="F31" s="1"/>
      <c r="G31" s="1"/>
      <c r="H31" s="181"/>
    </row>
    <row r="32">
      <c r="B32" s="203"/>
      <c r="C32" s="50"/>
      <c r="D32" s="50"/>
      <c r="E32" s="1"/>
      <c r="F32" s="1"/>
      <c r="G32" s="1"/>
      <c r="H32" s="181"/>
    </row>
    <row r="33">
      <c r="B33" s="203"/>
      <c r="C33" s="50"/>
      <c r="D33" s="50"/>
      <c r="E33" s="1"/>
      <c r="F33" s="1"/>
      <c r="G33" s="1"/>
      <c r="H33" s="181"/>
    </row>
    <row r="34">
      <c r="B34" s="203"/>
      <c r="C34" s="50"/>
      <c r="D34" s="50"/>
      <c r="E34" s="1"/>
      <c r="F34" s="1"/>
      <c r="G34" s="1"/>
    </row>
    <row r="35">
      <c r="B35" s="203"/>
      <c r="C35" s="50"/>
      <c r="D35" s="50"/>
      <c r="E35" s="1"/>
      <c r="F35" s="1"/>
      <c r="G35" s="1"/>
    </row>
    <row r="36">
      <c r="B36" s="203"/>
      <c r="C36" s="50"/>
      <c r="D36" s="50"/>
      <c r="E36" s="1"/>
      <c r="F36" s="1"/>
      <c r="G36" s="1"/>
    </row>
    <row r="37">
      <c r="B37" s="205"/>
      <c r="C37" s="200"/>
      <c r="D37" s="200"/>
      <c r="E37" s="1"/>
      <c r="F37" s="1"/>
      <c r="G37" s="1"/>
    </row>
    <row r="38">
      <c r="B38" s="206"/>
      <c r="C38" s="207"/>
      <c r="D38" s="192"/>
      <c r="E38" s="1"/>
      <c r="F38" s="1"/>
      <c r="G38" s="1"/>
    </row>
    <row r="39">
      <c r="B39" s="1"/>
      <c r="C39" s="1"/>
      <c r="D39" s="1"/>
      <c r="E39" s="1"/>
      <c r="F39" s="1"/>
      <c r="G39" s="1"/>
    </row>
    <row r="40">
      <c r="B40" s="1"/>
      <c r="C40" s="1"/>
      <c r="D40" s="1"/>
      <c r="E40" s="1"/>
      <c r="F40" s="1"/>
      <c r="G40" s="1"/>
    </row>
    <row r="41">
      <c r="B41" s="1"/>
      <c r="C41" s="1"/>
      <c r="D41" s="1"/>
      <c r="E41" s="1"/>
      <c r="F41" s="1"/>
      <c r="G41" s="1"/>
    </row>
    <row r="42">
      <c r="B42" s="1"/>
      <c r="C42" s="1"/>
      <c r="D42" s="1"/>
      <c r="E42" s="1"/>
      <c r="F42" s="1"/>
      <c r="G42" s="1"/>
    </row>
    <row r="43">
      <c r="B43" s="1"/>
      <c r="C43" s="1"/>
      <c r="D43" s="1"/>
      <c r="E43" s="1"/>
      <c r="F43" s="1"/>
      <c r="G43" s="1"/>
    </row>
    <row r="44">
      <c r="B44" s="1"/>
      <c r="C44" s="1"/>
      <c r="D44" s="1"/>
      <c r="E44" s="1"/>
      <c r="F44" s="1"/>
      <c r="G44" s="1"/>
    </row>
    <row r="45">
      <c r="B45" s="1"/>
      <c r="C45" s="1"/>
      <c r="D45" s="1"/>
      <c r="E45" s="1"/>
      <c r="F45" s="1"/>
      <c r="G45" s="1"/>
    </row>
    <row r="46">
      <c r="B46" s="1"/>
      <c r="C46" s="1"/>
      <c r="D46" s="1"/>
      <c r="E46" s="1"/>
      <c r="F46" s="1"/>
      <c r="G46" s="1"/>
    </row>
    <row r="47">
      <c r="B47" s="1"/>
      <c r="C47" s="1"/>
      <c r="D47" s="1"/>
      <c r="E47" s="1"/>
      <c r="F47" s="1"/>
      <c r="G47" s="1"/>
    </row>
    <row r="48">
      <c r="B48" s="1"/>
      <c r="C48" s="1"/>
      <c r="D48" s="1"/>
      <c r="E48" s="1"/>
      <c r="F48" s="1"/>
      <c r="G48" s="1"/>
    </row>
    <row r="49">
      <c r="B49" s="1"/>
      <c r="C49" s="1"/>
      <c r="D49" s="1"/>
      <c r="E49" s="1"/>
      <c r="F49" s="1"/>
      <c r="G49" s="1"/>
    </row>
    <row r="50">
      <c r="B50" s="1"/>
      <c r="C50" s="1"/>
      <c r="D50" s="1"/>
      <c r="E50" s="1"/>
      <c r="F50" s="1"/>
      <c r="G50" s="1"/>
    </row>
    <row r="51">
      <c r="B51" s="1"/>
      <c r="C51" s="1"/>
      <c r="D51" s="1"/>
      <c r="E51" s="1"/>
      <c r="F51" s="1"/>
      <c r="G51" s="1"/>
    </row>
    <row r="52">
      <c r="B52" s="1"/>
      <c r="C52" s="1"/>
      <c r="D52" s="1"/>
      <c r="E52" s="1"/>
      <c r="F52" s="1"/>
      <c r="G52" s="1"/>
    </row>
    <row r="53">
      <c r="B53" s="1"/>
      <c r="C53" s="1"/>
      <c r="D53" s="1"/>
      <c r="E53" s="1"/>
      <c r="F53" s="1"/>
      <c r="G53" s="1"/>
    </row>
    <row r="54">
      <c r="B54" s="1"/>
      <c r="C54" s="1"/>
      <c r="D54" s="1"/>
      <c r="E54" s="1"/>
      <c r="F54" s="1"/>
      <c r="G54" s="1"/>
    </row>
    <row r="55">
      <c r="B55" s="1"/>
      <c r="C55" s="1"/>
      <c r="D55" s="1"/>
      <c r="E55" s="1"/>
      <c r="F55" s="1"/>
      <c r="G55" s="1"/>
    </row>
    <row r="56">
      <c r="B56" s="1"/>
      <c r="C56" s="1"/>
      <c r="D56" s="1"/>
      <c r="E56" s="1"/>
      <c r="F56" s="1"/>
      <c r="G56" s="1"/>
    </row>
    <row r="57">
      <c r="B57" s="1"/>
      <c r="C57" s="1"/>
      <c r="D57" s="1"/>
      <c r="E57" s="1"/>
      <c r="F57" s="1"/>
      <c r="G57" s="1"/>
    </row>
    <row r="58">
      <c r="B58" s="1"/>
      <c r="C58" s="1"/>
      <c r="D58" s="1"/>
      <c r="E58" s="1"/>
      <c r="F58" s="1"/>
      <c r="G58" s="1"/>
    </row>
    <row r="59">
      <c r="B59" s="1"/>
      <c r="C59" s="1"/>
      <c r="D59" s="1"/>
      <c r="E59" s="1"/>
      <c r="F59" s="1"/>
      <c r="G59" s="1"/>
    </row>
    <row r="60">
      <c r="B60" s="1"/>
      <c r="C60" s="1"/>
      <c r="D60" s="1"/>
      <c r="E60" s="1"/>
      <c r="F60" s="1"/>
      <c r="G60" s="1"/>
    </row>
    <row r="61">
      <c r="B61" s="1"/>
      <c r="C61" s="1"/>
      <c r="D61" s="1"/>
      <c r="E61" s="1"/>
      <c r="F61" s="1"/>
      <c r="G61" s="1"/>
    </row>
    <row r="62">
      <c r="B62" s="1"/>
      <c r="C62" s="1"/>
      <c r="D62" s="1"/>
      <c r="E62" s="1"/>
      <c r="F62" s="1"/>
      <c r="G62" s="1"/>
    </row>
    <row r="63">
      <c r="B63" s="1"/>
      <c r="C63" s="1"/>
      <c r="D63" s="1"/>
      <c r="E63" s="1"/>
      <c r="F63" s="1"/>
      <c r="G63" s="1"/>
    </row>
    <row r="64">
      <c r="B64" s="1"/>
      <c r="C64" s="1"/>
      <c r="D64" s="1"/>
      <c r="E64" s="1"/>
      <c r="F64" s="1"/>
      <c r="G64" s="1"/>
    </row>
    <row r="65">
      <c r="B65" s="1"/>
      <c r="C65" s="1"/>
      <c r="D65" s="1"/>
      <c r="E65" s="1"/>
      <c r="F65" s="1"/>
      <c r="G65" s="1"/>
    </row>
    <row r="66">
      <c r="B66" s="1"/>
      <c r="C66" s="1"/>
      <c r="D66" s="1"/>
      <c r="E66" s="1"/>
      <c r="F66" s="1"/>
      <c r="G66" s="1"/>
    </row>
    <row r="67">
      <c r="B67" s="1"/>
      <c r="C67" s="1"/>
      <c r="D67" s="1"/>
      <c r="E67" s="1"/>
      <c r="F67" s="1"/>
      <c r="G67" s="1"/>
    </row>
    <row r="68">
      <c r="B68" s="1"/>
      <c r="C68" s="1"/>
      <c r="D68" s="1"/>
      <c r="E68" s="1"/>
      <c r="F68" s="1"/>
      <c r="G68" s="1"/>
    </row>
    <row r="69">
      <c r="B69" s="1"/>
      <c r="C69" s="1"/>
      <c r="D69" s="1"/>
      <c r="E69" s="1"/>
      <c r="F69" s="1"/>
      <c r="G69" s="1"/>
    </row>
    <row r="70">
      <c r="B70" s="1"/>
      <c r="C70" s="1"/>
      <c r="D70" s="1"/>
      <c r="E70" s="1"/>
      <c r="F70" s="1"/>
      <c r="G70" s="1"/>
    </row>
    <row r="71">
      <c r="B71" s="1"/>
      <c r="C71" s="1"/>
      <c r="D71" s="1"/>
      <c r="E71" s="1"/>
      <c r="F71" s="1"/>
      <c r="G71" s="1"/>
    </row>
    <row r="72">
      <c r="B72" s="1"/>
      <c r="C72" s="1"/>
      <c r="D72" s="1"/>
      <c r="E72" s="1"/>
      <c r="F72" s="1"/>
      <c r="G72" s="1"/>
    </row>
    <row r="73">
      <c r="B73" s="1"/>
      <c r="C73" s="1"/>
      <c r="D73" s="1"/>
      <c r="E73" s="1"/>
      <c r="F73" s="1"/>
      <c r="G73" s="1"/>
    </row>
    <row r="74">
      <c r="B74" s="1"/>
      <c r="C74" s="1"/>
      <c r="D74" s="1"/>
      <c r="E74" s="1"/>
      <c r="F74" s="1"/>
      <c r="G74" s="1"/>
    </row>
    <row r="75">
      <c r="B75" s="1"/>
      <c r="C75" s="1"/>
      <c r="D75" s="1"/>
      <c r="E75" s="1"/>
      <c r="F75" s="1"/>
      <c r="G75" s="1"/>
    </row>
    <row r="76">
      <c r="B76" s="1"/>
      <c r="C76" s="1"/>
      <c r="D76" s="1"/>
      <c r="E76" s="1"/>
      <c r="F76" s="1"/>
      <c r="G76" s="1"/>
    </row>
    <row r="77">
      <c r="B77" s="1"/>
      <c r="C77" s="1"/>
      <c r="D77" s="1"/>
      <c r="E77" s="1"/>
      <c r="F77" s="1"/>
      <c r="G77" s="1"/>
    </row>
    <row r="78">
      <c r="B78" s="1"/>
      <c r="C78" s="1"/>
      <c r="D78" s="1"/>
      <c r="E78" s="1"/>
      <c r="F78" s="1"/>
      <c r="G78" s="1"/>
    </row>
    <row r="79">
      <c r="B79" s="1"/>
      <c r="C79" s="1"/>
      <c r="D79" s="1"/>
      <c r="E79" s="1"/>
      <c r="F79" s="1"/>
      <c r="G79" s="1"/>
    </row>
  </sheetData>
  <mergeCells count="9">
    <mergeCell ref="C25:C26"/>
    <mergeCell ref="D25:D26"/>
    <mergeCell ref="B6:B7"/>
    <mergeCell ref="C6:C7"/>
    <mergeCell ref="D6:D7"/>
    <mergeCell ref="B13:B14"/>
    <mergeCell ref="C13:C14"/>
    <mergeCell ref="D13:D14"/>
    <mergeCell ref="B25:B26"/>
  </mergeCells>
  <drawing r:id="rId1"/>
</worksheet>
</file>