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  <col customWidth="1" min="2" max="2" width="50.0"/>
    <col customWidth="1" min="5" max="5" width="29.88"/>
  </cols>
  <sheetData>
    <row r="1">
      <c r="A1" s="1" t="str">
        <f>IFERROR(__xludf.DUMMYFUNCTION("importdata(""https://unibas.etrasparenza.it/export_open_data_csv.php?id_criterio=76&amp;id_oggetto=3&amp;id_ente=187"","";"")"),"Titolo")</f>
        <v>Titolo</v>
      </c>
      <c r="B1" t="str">
        <f>IFERROR(__xludf.DUMMYFUNCTION("""COMPUTED_VALUE"""),"Nome completo referente (cognome - nome)")</f>
        <v>Nome completo referente (cognome - nome)</v>
      </c>
      <c r="C1" t="str">
        <f>IFERROR(__xludf.DUMMYFUNCTION("""COMPUTED_VALUE"""),"Ruolo")</f>
        <v>Ruolo</v>
      </c>
      <c r="D1" t="str">
        <f>IFERROR(__xludf.DUMMYFUNCTION("""COMPUTED_VALUE"""),"Incarichi associati")</f>
        <v>Incarichi associati</v>
      </c>
      <c r="E1" t="str">
        <f>IFERROR(__xludf.DUMMYFUNCTION("""COMPUTED_VALUE"""),"Strutture organizzative di appartenenza")</f>
        <v>Strutture organizzative di appartenenza</v>
      </c>
      <c r="F1" t="str">
        <f>IFERROR(__xludf.DUMMYFUNCTION("""COMPUTED_VALUE"""),"Incarico di stampo politico")</f>
        <v>Incarico di stampo politico</v>
      </c>
      <c r="G1" t="str">
        <f>IFERROR(__xludf.DUMMYFUNCTION("""COMPUTED_VALUE"""),"Organo politico-amministrativo")</f>
        <v>Organo politico-amministrativo</v>
      </c>
      <c r="H1" t="str">
        <f>IFERROR(__xludf.DUMMYFUNCTION("""COMPUTED_VALUE"""),"Atto di nomina o proclamazione")</f>
        <v>Atto di nomina o proclamazione</v>
      </c>
      <c r="I1" t="str">
        <f>IFERROR(__xludf.DUMMYFUNCTION("""COMPUTED_VALUE"""),"Telefono fisso")</f>
        <v>Telefono fisso</v>
      </c>
      <c r="J1" t="str">
        <f>IFERROR(__xludf.DUMMYFUNCTION("""COMPUTED_VALUE"""),"Telefono mobile")</f>
        <v>Telefono mobile</v>
      </c>
      <c r="K1" t="str">
        <f>IFERROR(__xludf.DUMMYFUNCTION("""COMPUTED_VALUE"""),"Fax")</f>
        <v>Fax</v>
      </c>
      <c r="L1" t="str">
        <f>IFERROR(__xludf.DUMMYFUNCTION("""COMPUTED_VALUE"""),"Email")</f>
        <v>Email</v>
      </c>
      <c r="M1" t="str">
        <f>IFERROR(__xludf.DUMMYFUNCTION("""COMPUTED_VALUE"""),"Email certificata")</f>
        <v>Email certificata</v>
      </c>
      <c r="N1" t="str">
        <f>IFERROR(__xludf.DUMMYFUNCTION("""COMPUTED_VALUE"""),"Curriculum")</f>
        <v>Curriculum</v>
      </c>
      <c r="O1" t="str">
        <f>IFERROR(__xludf.DUMMYFUNCTION("""COMPUTED_VALUE"""),"Atto di conferimento")</f>
        <v>Atto di conferimento</v>
      </c>
      <c r="P1" t="str">
        <f>IFERROR(__xludf.DUMMYFUNCTION("""COMPUTED_VALUE"""),"Estremi atto conferimento")</f>
        <v>Estremi atto conferimento</v>
      </c>
      <c r="Q1" t="str">
        <f>IFERROR(__xludf.DUMMYFUNCTION("""COMPUTED_VALUE"""),"Ultima dichiarazione dei redditi")</f>
        <v>Ultima dichiarazione dei redditi</v>
      </c>
      <c r="R1" t="str">
        <f>IFERROR(__xludf.DUMMYFUNCTION("""COMPUTED_VALUE"""),"Dichiarazione dei redditi anni precedenti")</f>
        <v>Dichiarazione dei redditi anni precedenti</v>
      </c>
      <c r="S1" t="str">
        <f>IFERROR(__xludf.DUMMYFUNCTION("""COMPUTED_VALUE"""),"Dichiarazione dei redditi anni precedenti")</f>
        <v>Dichiarazione dei redditi anni precedenti</v>
      </c>
      <c r="T1" t="str">
        <f>IFERROR(__xludf.DUMMYFUNCTION("""COMPUTED_VALUE"""),"Dati relativi all'assunzione di altre cariche, presso enti pubblici o privati")</f>
        <v>Dati relativi all'assunzione di altre cariche, presso enti pubblici o privati</v>
      </c>
      <c r="U1" t="str">
        <f>IFERROR(__xludf.DUMMYFUNCTION("""COMPUTED_VALUE"""),"Dati patrimoniali")</f>
        <v>Dati patrimoniali</v>
      </c>
      <c r="V1" t="str">
        <f>IFERROR(__xludf.DUMMYFUNCTION("""COMPUTED_VALUE"""),"Dati patrimoniali anni precedenti")</f>
        <v>Dati patrimoniali anni precedenti</v>
      </c>
      <c r="W1" t="str">
        <f>IFERROR(__xludf.DUMMYFUNCTION("""COMPUTED_VALUE"""),"Dati patrimoniali anni precedenti")</f>
        <v>Dati patrimoniali anni precedenti</v>
      </c>
      <c r="X1" t="str">
        <f>IFERROR(__xludf.DUMMYFUNCTION("""COMPUTED_VALUE"""),"Dati patrimoniali anni precedenti")</f>
        <v>Dati patrimoniali anni precedenti</v>
      </c>
      <c r="Y1" t="str">
        <f>IFERROR(__xludf.DUMMYFUNCTION("""COMPUTED_VALUE"""),"Note")</f>
        <v>Note</v>
      </c>
      <c r="Z1" t="str">
        <f>IFERROR(__xludf.DUMMYFUNCTION("""COMPUTED_VALUE"""),"Note e dichiarazioni Art. 14")</f>
        <v>Note e dichiarazioni Art. 14</v>
      </c>
      <c r="AA1" t="str">
        <f>IFERROR(__xludf.DUMMYFUNCTION("""COMPUTED_VALUE"""),"Note e dichiarazioni Art. 14")</f>
        <v>Note e dichiarazioni Art. 14</v>
      </c>
      <c r="AB1" t="str">
        <f>IFERROR(__xludf.DUMMYFUNCTION("""COMPUTED_VALUE"""),"Note e dichiarazioni Art. 14")</f>
        <v>Note e dichiarazioni Art. 14</v>
      </c>
      <c r="AC1" t="str">
        <f>IFERROR(__xludf.DUMMYFUNCTION("""COMPUTED_VALUE"""),"Compensi")</f>
        <v>Compensi</v>
      </c>
      <c r="AD1" t="str">
        <f>IFERROR(__xludf.DUMMYFUNCTION("""COMPUTED_VALUE"""),"Importi di viaggi di servizi e missioni")</f>
        <v>Importi di viaggi di servizi e missioni</v>
      </c>
      <c r="AE1" t="str">
        <f>IFERROR(__xludf.DUMMYFUNCTION("""COMPUTED_VALUE"""),"Altri incarichi con oneri a carico della finanza pubblica e relativi compensi")</f>
        <v>Altri incarichi con oneri a carico della finanza pubblica e relativi compensi</v>
      </c>
      <c r="AF1" t="str">
        <f>IFERROR(__xludf.DUMMYFUNCTION("""COMPUTED_VALUE"""),"Dichiarazione insussistenza cause inconferibilità")</f>
        <v>Dichiarazione insussistenza cause inconferibilità</v>
      </c>
      <c r="AG1" t="str">
        <f>IFERROR(__xludf.DUMMYFUNCTION("""COMPUTED_VALUE"""),"Dichiarazione insussistenza cause incompatibilità")</f>
        <v>Dichiarazione insussistenza cause incompatibilità</v>
      </c>
      <c r="AH1" t="str">
        <f>IFERROR(__xludf.DUMMYFUNCTION("""COMPUTED_VALUE"""),"In carica da")</f>
        <v>In carica da</v>
      </c>
      <c r="AI1" t="str">
        <f>IFERROR(__xludf.DUMMYFUNCTION("""COMPUTED_VALUE"""),"In carica fino a")</f>
        <v>In carica fino a</v>
      </c>
      <c r="AJ1" t="str">
        <f>IFERROR(__xludf.DUMMYFUNCTION("""COMPUTED_VALUE"""),"Allegati")</f>
        <v>Allegati</v>
      </c>
    </row>
    <row r="2">
      <c r="A2" s="1" t="str">
        <f>IFERROR(__xludf.DUMMYFUNCTION("""COMPUTED_VALUE"""),"dott.")</f>
        <v>dott.</v>
      </c>
      <c r="B2" t="str">
        <f>IFERROR(__xludf.DUMMYFUNCTION("""COMPUTED_VALUE"""),"Porzionato Marco")</f>
        <v>Porzionato Marco</v>
      </c>
      <c r="C2" t="str">
        <f>IFERROR(__xludf.DUMMYFUNCTION("""COMPUTED_VALUE"""),"Dirigente")</f>
        <v>Dirigente</v>
      </c>
      <c r="I2" t="str">
        <f>IFERROR(__xludf.DUMMYFUNCTION("""COMPUTED_VALUE"""),"+39 0971202107")</f>
        <v>+39 0971202107</v>
      </c>
      <c r="K2" t="str">
        <f>IFERROR(__xludf.DUMMYFUNCTION("""COMPUTED_VALUE"""),"+39 0971202110")</f>
        <v>+39 0971202110</v>
      </c>
      <c r="L2" t="str">
        <f>IFERROR(__xludf.DUMMYFUNCTION("""COMPUTED_VALUE"""),"marco.porzionato@unibas.it")</f>
        <v>marco.porzionato@unibas.it</v>
      </c>
      <c r="P2" t="str">
        <f>IFERROR(__xludf.DUMMYFUNCTION("""COMPUTED_VALUE"""),"Delibera C.d.A. del 11 ottobre 2023 n. 127 - Atto di Nomina  per il triennio 2023-2026
Contratto n. 220 del 30 novembre 2023")</f>
        <v>Delibera C.d.A. del 11 ottobre 2023 n. 127 - Atto di Nomina  per il triennio 2023-2026
Contratto n. 220 del 30 novembre 2023</v>
      </c>
      <c r="Y2" t="str">
        <f>IFERROR(__xludf.DUMMYFUNCTION("""COMPUTED_VALUE"""),"[Curriculum Vitae](https://unibas.etrasparenza.it//../archiviofile/unibas/utente4469/Curriculum_vitae__PORZIONATO_2024_signed.pdf)
[Dichiarazione di insussistenza di situazioni di inconferibilitÃ /incompatibilitÃ  dell'incarico](https://unibas.etrasparen"&amp;"za.it//../archiviofile/unibas/utente4469/Dich_inconf_incomp.pdf)")</f>
        <v>[Curriculum Vitae](https://unibas.etrasparenza.it//../archiviofile/unibas/utente4469/Curriculum_vitae__PORZIONATO_2024_signed.pdf)
[Dichiarazione di insussistenza di situazioni di inconferibilitÃ /incompatibilitÃ  dell'incarico](https://unibas.etrasparenza.it//../archiviofile/unibas/utente4469/Dich_inconf_incomp.pdf)</v>
      </c>
      <c r="AH2">
        <f>IFERROR(__xludf.DUMMYFUNCTION("""COMPUTED_VALUE"""),45260.0)</f>
        <v>45260</v>
      </c>
      <c r="AI2">
        <f>IFERROR(__xludf.DUMMYFUNCTION("""COMPUTED_VALUE"""),46355.0)</f>
        <v>46355</v>
      </c>
      <c r="AJ2" t="str">
        <f>IFERROR(__xludf.DUMMYFUNCTION("""COMPUTED_VALUE"""),"https://unibas.etrasparenza.it/moduli/downloadFile.php?file=oggetto_allegati/245610041358191870O__Oall_a_titolare_incarico.pdf, https://unibas.etrasparenza.it/moduli/downloadFile.php?file=oggetto_allegati/245610050559481870O__Oall_d_cariche_incarichi.pdf,"&amp;" https://unibas.etrasparenza.it/moduli/downloadFile.php?file=oggetto_allegati/245610053912521870O__Oall_c_coniuge_parenti.pdf, https://unibas.etrasparenza.it/moduli/downloadFile.php?file=oggetto_allegati/245610060514361870O__Omod_730_2023.pdf")</f>
        <v>https://unibas.etrasparenza.it/moduli/downloadFile.php?file=oggetto_allegati/245610041358191870O__Oall_a_titolare_incarico.pdf, https://unibas.etrasparenza.it/moduli/downloadFile.php?file=oggetto_allegati/245610050559481870O__Oall_d_cariche_incarichi.pdf, https://unibas.etrasparenza.it/moduli/downloadFile.php?file=oggetto_allegati/245610053912521870O__Oall_c_coniuge_parenti.pdf, https://unibas.etrasparenza.it/moduli/downloadFile.php?file=oggetto_allegati/245610060514361870O__Omod_730_2023.pdf</v>
      </c>
    </row>
    <row r="3">
      <c r="A3" s="1"/>
    </row>
    <row r="4">
      <c r="A4" s="1"/>
    </row>
    <row r="5">
      <c r="A5" s="1"/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drawing r:id="rId1"/>
</worksheet>
</file>