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U18 by Alpha" sheetId="1" r:id="rId4"/>
    <sheet state="visible" name="U18 by Jersey" sheetId="2" r:id="rId5"/>
    <sheet state="visible" name="U18 by Group and Jersey" sheetId="3" r:id="rId6"/>
    <sheet state="visible" name="U18 Goalies by Jersey" sheetId="4" r:id="rId7"/>
  </sheets>
  <definedNames/>
  <calcPr/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9.63"/>
    <col customWidth="1" min="2" max="2" width="6.0"/>
    <col customWidth="1" min="3" max="3" width="18.38"/>
    <col customWidth="1" min="4" max="4" width="4.0"/>
    <col customWidth="1" min="5" max="5" width="4.75"/>
    <col customWidth="1" min="6" max="6" width="7.75"/>
    <col customWidth="1" min="7" max="7" width="18.38"/>
    <col customWidth="1" min="8" max="8" width="28.88"/>
    <col customWidth="1" min="9" max="9" width="33.0"/>
  </cols>
  <sheetData>
    <row r="1">
      <c r="A1" s="1" t="str">
        <f>IFERROR(__xludf.DUMMYFUNCTION("query(importrange(""1DzsPzSIS41YSYv9KhF1xAeQf3VOBKmB4sFr3MNiYsg0"", ""Master!A1:Q700""),""select Col4, Col5, Col8, Col9, Col10, Col11, Col12, Col13 where Col1 = 'U18' and Col5 like 'M%'  order by Col7, Col6"", 1)"),"Jersey")</f>
        <v>Jersey</v>
      </c>
      <c r="B1" s="1" t="str">
        <f>IFERROR(__xludf.DUMMYFUNCTION("""COMPUTED_VALUE"""),"Group")</f>
        <v>Group</v>
      </c>
      <c r="C1" s="1" t="str">
        <f>IFERROR(__xludf.DUMMYFUNCTION("""COMPUTED_VALUE"""),"Name")</f>
        <v>Name</v>
      </c>
      <c r="D1" s="1" t="str">
        <f>IFERROR(__xludf.DUMMYFUNCTION("""COMPUTED_VALUE"""),"Pos")</f>
        <v>Pos</v>
      </c>
      <c r="E1" s="1" t="str">
        <f>IFERROR(__xludf.DUMMYFUNCTION("""COMPUTED_VALUE"""),"Shot")</f>
        <v>Shot</v>
      </c>
      <c r="F1" s="1" t="str">
        <f>IFERROR(__xludf.DUMMYFUNCTION("""COMPUTED_VALUE"""),"Div 2019")</f>
        <v>Div 2019</v>
      </c>
      <c r="G1" s="1" t="str">
        <f>IFERROR(__xludf.DUMMYFUNCTION("""COMPUTED_VALUE"""),"Team 2019")</f>
        <v>Team 2019</v>
      </c>
      <c r="H1" s="1" t="str">
        <f>IFERROR(__xludf.DUMMYFUNCTION("""COMPUTED_VALUE"""),"Notes")</f>
        <v>Notes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2" t="str">
        <f>IFERROR(__xludf.DUMMYFUNCTION("""COMPUTED_VALUE"""),"B349")</f>
        <v>B349</v>
      </c>
      <c r="B2" s="2" t="str">
        <f>IFERROR(__xludf.DUMMYFUNCTION("""COMPUTED_VALUE"""),"M07")</f>
        <v>M07</v>
      </c>
      <c r="C2" s="2" t="str">
        <f>IFERROR(__xludf.DUMMYFUNCTION("""COMPUTED_VALUE"""),"Zachary Abbott")</f>
        <v>Zachary Abbott</v>
      </c>
      <c r="D2" s="2" t="str">
        <f>IFERROR(__xludf.DUMMYFUNCTION("""COMPUTED_VALUE"""),"D")</f>
        <v>D</v>
      </c>
      <c r="E2" s="2" t="str">
        <f>IFERROR(__xludf.DUMMYFUNCTION("""COMPUTED_VALUE"""),"R")</f>
        <v>R</v>
      </c>
      <c r="F2" s="2" t="str">
        <f>IFERROR(__xludf.DUMMYFUNCTION("""COMPUTED_VALUE"""),"MA")</f>
        <v>MA</v>
      </c>
      <c r="G2" s="2" t="str">
        <f>IFERROR(__xludf.DUMMYFUNCTION("""COMPUTED_VALUE"""),"Westfort Rangers")</f>
        <v>Westfort Rangers</v>
      </c>
      <c r="H2" s="2"/>
    </row>
    <row r="3">
      <c r="A3" s="2" t="str">
        <f>IFERROR(__xludf.DUMMYFUNCTION("""COMPUTED_VALUE"""),"W034")</f>
        <v>W034</v>
      </c>
      <c r="B3" s="2" t="str">
        <f>IFERROR(__xludf.DUMMYFUNCTION("""COMPUTED_VALUE"""),"M01")</f>
        <v>M01</v>
      </c>
      <c r="C3" s="2" t="str">
        <f>IFERROR(__xludf.DUMMYFUNCTION("""COMPUTED_VALUE"""),"Cohen Adduono")</f>
        <v>Cohen Adduono</v>
      </c>
      <c r="D3" s="2" t="str">
        <f>IFERROR(__xludf.DUMMYFUNCTION("""COMPUTED_VALUE"""),"C")</f>
        <v>C</v>
      </c>
      <c r="E3" s="2" t="str">
        <f>IFERROR(__xludf.DUMMYFUNCTION("""COMPUTED_VALUE"""),"L")</f>
        <v>L</v>
      </c>
      <c r="F3" s="2" t="str">
        <f>IFERROR(__xludf.DUMMYFUNCTION("""COMPUTED_VALUE"""),"BA")</f>
        <v>BA</v>
      </c>
      <c r="G3" s="2" t="str">
        <f>IFERROR(__xludf.DUMMYFUNCTION("""COMPUTED_VALUE"""),"Thunder Bay Elks 82s")</f>
        <v>Thunder Bay Elks 82s</v>
      </c>
      <c r="H3" s="2"/>
    </row>
    <row r="4">
      <c r="A4" s="2" t="str">
        <f>IFERROR(__xludf.DUMMYFUNCTION("""COMPUTED_VALUE"""),"B260")</f>
        <v>B260</v>
      </c>
      <c r="B4" s="2" t="str">
        <f>IFERROR(__xludf.DUMMYFUNCTION("""COMPUTED_VALUE"""),"M03")</f>
        <v>M03</v>
      </c>
      <c r="C4" s="2" t="str">
        <f>IFERROR(__xludf.DUMMYFUNCTION("""COMPUTED_VALUE"""),"Michael Ahtila")</f>
        <v>Michael Ahtila</v>
      </c>
      <c r="D4" s="2" t="str">
        <f>IFERROR(__xludf.DUMMYFUNCTION("""COMPUTED_VALUE"""),"D")</f>
        <v>D</v>
      </c>
      <c r="E4" s="2" t="str">
        <f>IFERROR(__xludf.DUMMYFUNCTION("""COMPUTED_VALUE"""),"L")</f>
        <v>L</v>
      </c>
      <c r="F4" s="2" t="str">
        <f>IFERROR(__xludf.DUMMYFUNCTION("""COMPUTED_VALUE"""),"BAA")</f>
        <v>BAA</v>
      </c>
      <c r="G4" s="2" t="str">
        <f>IFERROR(__xludf.DUMMYFUNCTION("""COMPUTED_VALUE"""),"Norwest Stars")</f>
        <v>Norwest Stars</v>
      </c>
      <c r="H4" s="2"/>
    </row>
    <row r="5">
      <c r="A5" s="2" t="str">
        <f>IFERROR(__xludf.DUMMYFUNCTION("""COMPUTED_VALUE"""),"G109")</f>
        <v>G109</v>
      </c>
      <c r="B5" s="2" t="str">
        <f>IFERROR(__xludf.DUMMYFUNCTION("""COMPUTED_VALUE"""),"M01")</f>
        <v>M01</v>
      </c>
      <c r="C5" s="2" t="str">
        <f>IFERROR(__xludf.DUMMYFUNCTION("""COMPUTED_VALUE"""),"Kai Aldridge")</f>
        <v>Kai Aldridge</v>
      </c>
      <c r="D5" s="2" t="str">
        <f>IFERROR(__xludf.DUMMYFUNCTION("""COMPUTED_VALUE"""),"G")</f>
        <v>G</v>
      </c>
      <c r="E5" s="2" t="str">
        <f>IFERROR(__xludf.DUMMYFUNCTION("""COMPUTED_VALUE"""),"L")</f>
        <v>L</v>
      </c>
      <c r="F5" s="2" t="str">
        <f>IFERROR(__xludf.DUMMYFUNCTION("""COMPUTED_VALUE"""),"BA")</f>
        <v>BA</v>
      </c>
      <c r="G5" s="2" t="str">
        <f>IFERROR(__xludf.DUMMYFUNCTION("""COMPUTED_VALUE"""),"KC Sabres")</f>
        <v>KC Sabres</v>
      </c>
      <c r="H5" s="2"/>
    </row>
    <row r="6">
      <c r="A6" s="2" t="str">
        <f>IFERROR(__xludf.DUMMYFUNCTION("""COMPUTED_VALUE"""),"B102")</f>
        <v>B102</v>
      </c>
      <c r="B6" s="2" t="str">
        <f>IFERROR(__xludf.DUMMYFUNCTION("""COMPUTED_VALUE"""),"M08")</f>
        <v>M08</v>
      </c>
      <c r="C6" s="2" t="str">
        <f>IFERROR(__xludf.DUMMYFUNCTION("""COMPUTED_VALUE"""),"Payton Alexander")</f>
        <v>Payton Alexander</v>
      </c>
      <c r="D6" s="2" t="str">
        <f>IFERROR(__xludf.DUMMYFUNCTION("""COMPUTED_VALUE"""),"D")</f>
        <v>D</v>
      </c>
      <c r="E6" s="2" t="str">
        <f>IFERROR(__xludf.DUMMYFUNCTION("""COMPUTED_VALUE"""),"R")</f>
        <v>R</v>
      </c>
      <c r="F6" s="2" t="str">
        <f>IFERROR(__xludf.DUMMYFUNCTION("""COMPUTED_VALUE"""),"MA")</f>
        <v>MA</v>
      </c>
      <c r="G6" s="2" t="str">
        <f>IFERROR(__xludf.DUMMYFUNCTION("""COMPUTED_VALUE"""),"North End Flames")</f>
        <v>North End Flames</v>
      </c>
      <c r="H6" s="2"/>
    </row>
    <row r="7">
      <c r="A7" s="2" t="str">
        <f>IFERROR(__xludf.DUMMYFUNCTION("""COMPUTED_VALUE"""),"W263")</f>
        <v>W263</v>
      </c>
      <c r="B7" s="2" t="str">
        <f>IFERROR(__xludf.DUMMYFUNCTION("""COMPUTED_VALUE"""),"M05")</f>
        <v>M05</v>
      </c>
      <c r="C7" s="2" t="str">
        <f>IFERROR(__xludf.DUMMYFUNCTION("""COMPUTED_VALUE"""),"Rowan Allaire")</f>
        <v>Rowan Allaire</v>
      </c>
      <c r="D7" s="2" t="str">
        <f>IFERROR(__xludf.DUMMYFUNCTION("""COMPUTED_VALUE"""),"C")</f>
        <v>C</v>
      </c>
      <c r="E7" s="2" t="str">
        <f>IFERROR(__xludf.DUMMYFUNCTION("""COMPUTED_VALUE"""),"L")</f>
        <v>L</v>
      </c>
      <c r="F7" s="2" t="str">
        <f>IFERROR(__xludf.DUMMYFUNCTION("""COMPUTED_VALUE"""),"MA")</f>
        <v>MA</v>
      </c>
      <c r="G7" s="2" t="str">
        <f>IFERROR(__xludf.DUMMYFUNCTION("""COMPUTED_VALUE"""),"Thunder Bay Elks 82s")</f>
        <v>Thunder Bay Elks 82s</v>
      </c>
      <c r="H7" s="2"/>
    </row>
    <row r="8">
      <c r="A8" s="2" t="str">
        <f>IFERROR(__xludf.DUMMYFUNCTION("""COMPUTED_VALUE"""),"B136")</f>
        <v>B136</v>
      </c>
      <c r="B8" s="2" t="str">
        <f>IFERROR(__xludf.DUMMYFUNCTION("""COMPUTED_VALUE"""),"M05")</f>
        <v>M05</v>
      </c>
      <c r="C8" s="2" t="str">
        <f>IFERROR(__xludf.DUMMYFUNCTION("""COMPUTED_VALUE"""),"Tyler Anderson")</f>
        <v>Tyler Anderson</v>
      </c>
      <c r="D8" s="2" t="str">
        <f>IFERROR(__xludf.DUMMYFUNCTION("""COMPUTED_VALUE"""),"C")</f>
        <v>C</v>
      </c>
      <c r="E8" s="2" t="str">
        <f>IFERROR(__xludf.DUMMYFUNCTION("""COMPUTED_VALUE"""),"L")</f>
        <v>L</v>
      </c>
      <c r="F8" s="2" t="str">
        <f>IFERROR(__xludf.DUMMYFUNCTION("""COMPUTED_VALUE"""),"MA")</f>
        <v>MA</v>
      </c>
      <c r="G8" s="2" t="str">
        <f>IFERROR(__xludf.DUMMYFUNCTION("""COMPUTED_VALUE"""),"Thunder Bay Beavers")</f>
        <v>Thunder Bay Beavers</v>
      </c>
      <c r="H8" s="2"/>
    </row>
    <row r="9">
      <c r="A9" s="2" t="str">
        <f>IFERROR(__xludf.DUMMYFUNCTION("""COMPUTED_VALUE"""),"G128")</f>
        <v>G128</v>
      </c>
      <c r="B9" s="2" t="str">
        <f>IFERROR(__xludf.DUMMYFUNCTION("""COMPUTED_VALUE"""),"M02")</f>
        <v>M02</v>
      </c>
      <c r="C9" s="2" t="str">
        <f>IFERROR(__xludf.DUMMYFUNCTION("""COMPUTED_VALUE"""),"Julian Andreacchi")</f>
        <v>Julian Andreacchi</v>
      </c>
      <c r="D9" s="2" t="str">
        <f>IFERROR(__xludf.DUMMYFUNCTION("""COMPUTED_VALUE"""),"G")</f>
        <v>G</v>
      </c>
      <c r="E9" s="2" t="str">
        <f>IFERROR(__xludf.DUMMYFUNCTION("""COMPUTED_VALUE"""),"L")</f>
        <v>L</v>
      </c>
      <c r="F9" s="2" t="str">
        <f>IFERROR(__xludf.DUMMYFUNCTION("""COMPUTED_VALUE"""),"BA")</f>
        <v>BA</v>
      </c>
      <c r="G9" s="2" t="str">
        <f>IFERROR(__xludf.DUMMYFUNCTION("""COMPUTED_VALUE"""),"West End Bruins")</f>
        <v>West End Bruins</v>
      </c>
      <c r="H9" s="2"/>
    </row>
    <row r="10">
      <c r="A10" s="2" t="str">
        <f>IFERROR(__xludf.DUMMYFUNCTION("""COMPUTED_VALUE"""),"W537")</f>
        <v>W537</v>
      </c>
      <c r="B10" s="2" t="str">
        <f>IFERROR(__xludf.DUMMYFUNCTION("""COMPUTED_VALUE"""),"M09")</f>
        <v>M09</v>
      </c>
      <c r="C10" s="2" t="str">
        <f>IFERROR(__xludf.DUMMYFUNCTION("""COMPUTED_VALUE"""),"Jordan Anttonen")</f>
        <v>Jordan Anttonen</v>
      </c>
      <c r="D10" s="2" t="str">
        <f>IFERROR(__xludf.DUMMYFUNCTION("""COMPUTED_VALUE"""),"LW")</f>
        <v>LW</v>
      </c>
      <c r="E10" s="2" t="str">
        <f>IFERROR(__xludf.DUMMYFUNCTION("""COMPUTED_VALUE"""),"L")</f>
        <v>L</v>
      </c>
      <c r="F10" s="2" t="str">
        <f>IFERROR(__xludf.DUMMYFUNCTION("""COMPUTED_VALUE"""),"MAA")</f>
        <v>MAA</v>
      </c>
      <c r="G10" s="2" t="str">
        <f>IFERROR(__xludf.DUMMYFUNCTION("""COMPUTED_VALUE"""),"Fort William Canadiens")</f>
        <v>Fort William Canadiens</v>
      </c>
      <c r="H10" s="2"/>
    </row>
    <row r="11">
      <c r="A11" s="2" t="str">
        <f>IFERROR(__xludf.DUMMYFUNCTION("""COMPUTED_VALUE"""),"B166")</f>
        <v>B166</v>
      </c>
      <c r="B11" s="2" t="str">
        <f>IFERROR(__xludf.DUMMYFUNCTION("""COMPUTED_VALUE"""),"M11")</f>
        <v>M11</v>
      </c>
      <c r="C11" s="2" t="str">
        <f>IFERROR(__xludf.DUMMYFUNCTION("""COMPUTED_VALUE"""),"Alex Arella")</f>
        <v>Alex Arella</v>
      </c>
      <c r="D11" s="2" t="str">
        <f>IFERROR(__xludf.DUMMYFUNCTION("""COMPUTED_VALUE"""),"LW")</f>
        <v>LW</v>
      </c>
      <c r="E11" s="2" t="str">
        <f>IFERROR(__xludf.DUMMYFUNCTION("""COMPUTED_VALUE"""),"L")</f>
        <v>L</v>
      </c>
      <c r="F11" s="2" t="str">
        <f>IFERROR(__xludf.DUMMYFUNCTION("""COMPUTED_VALUE"""),"MAA")</f>
        <v>MAA</v>
      </c>
      <c r="G11" s="2" t="str">
        <f>IFERROR(__xludf.DUMMYFUNCTION("""COMPUTED_VALUE"""),"Fort William Canadiens")</f>
        <v>Fort William Canadiens</v>
      </c>
      <c r="H11" s="2"/>
    </row>
    <row r="12">
      <c r="A12" s="2" t="str">
        <f>IFERROR(__xludf.DUMMYFUNCTION("""COMPUTED_VALUE"""),"B299")</f>
        <v>B299</v>
      </c>
      <c r="B12" s="2" t="str">
        <f>IFERROR(__xludf.DUMMYFUNCTION("""COMPUTED_VALUE"""),"M04")</f>
        <v>M04</v>
      </c>
      <c r="C12" s="2" t="str">
        <f>IFERROR(__xludf.DUMMYFUNCTION("""COMPUTED_VALUE"""),"Michael Arnone")</f>
        <v>Michael Arnone</v>
      </c>
      <c r="D12" s="2" t="str">
        <f>IFERROR(__xludf.DUMMYFUNCTION("""COMPUTED_VALUE"""),"LW")</f>
        <v>LW</v>
      </c>
      <c r="E12" s="2" t="str">
        <f>IFERROR(__xludf.DUMMYFUNCTION("""COMPUTED_VALUE"""),"L")</f>
        <v>L</v>
      </c>
      <c r="F12" s="2" t="str">
        <f>IFERROR(__xludf.DUMMYFUNCTION("""COMPUTED_VALUE"""),"BAA")</f>
        <v>BAA</v>
      </c>
      <c r="G12" s="2" t="str">
        <f>IFERROR(__xludf.DUMMYFUNCTION("""COMPUTED_VALUE"""),"Neebing Hawks")</f>
        <v>Neebing Hawks</v>
      </c>
      <c r="H12" s="2"/>
    </row>
    <row r="13">
      <c r="A13" s="2" t="str">
        <f>IFERROR(__xludf.DUMMYFUNCTION("""COMPUTED_VALUE"""),"B375")</f>
        <v>B375</v>
      </c>
      <c r="B13" s="2" t="str">
        <f>IFERROR(__xludf.DUMMYFUNCTION("""COMPUTED_VALUE"""),"M11")</f>
        <v>M11</v>
      </c>
      <c r="C13" s="2" t="str">
        <f>IFERROR(__xludf.DUMMYFUNCTION("""COMPUTED_VALUE"""),"Cameron Atkins")</f>
        <v>Cameron Atkins</v>
      </c>
      <c r="D13" s="2" t="str">
        <f>IFERROR(__xludf.DUMMYFUNCTION("""COMPUTED_VALUE"""),"D")</f>
        <v>D</v>
      </c>
      <c r="E13" s="2" t="str">
        <f>IFERROR(__xludf.DUMMYFUNCTION("""COMPUTED_VALUE"""),"L")</f>
        <v>L</v>
      </c>
      <c r="F13" s="2" t="str">
        <f>IFERROR(__xludf.DUMMYFUNCTION("""COMPUTED_VALUE"""),"MAA")</f>
        <v>MAA</v>
      </c>
      <c r="G13" s="2" t="str">
        <f>IFERROR(__xludf.DUMMYFUNCTION("""COMPUTED_VALUE"""),"West End Bruins")</f>
        <v>West End Bruins</v>
      </c>
      <c r="H13" s="2"/>
    </row>
    <row r="14">
      <c r="A14" s="2" t="str">
        <f>IFERROR(__xludf.DUMMYFUNCTION("""COMPUTED_VALUE"""),"B244")</f>
        <v>B244</v>
      </c>
      <c r="B14" s="2" t="str">
        <f>IFERROR(__xludf.DUMMYFUNCTION("""COMPUTED_VALUE"""),"M01")</f>
        <v>M01</v>
      </c>
      <c r="C14" s="2" t="str">
        <f>IFERROR(__xludf.DUMMYFUNCTION("""COMPUTED_VALUE"""),"Summer Bagley")</f>
        <v>Summer Bagley</v>
      </c>
      <c r="D14" s="2" t="str">
        <f>IFERROR(__xludf.DUMMYFUNCTION("""COMPUTED_VALUE"""),"D")</f>
        <v>D</v>
      </c>
      <c r="E14" s="2" t="str">
        <f>IFERROR(__xludf.DUMMYFUNCTION("""COMPUTED_VALUE"""),"R")</f>
        <v>R</v>
      </c>
      <c r="F14" s="2" t="str">
        <f>IFERROR(__xludf.DUMMYFUNCTION("""COMPUTED_VALUE"""),"DNP")</f>
        <v>DNP</v>
      </c>
      <c r="G14" s="2" t="str">
        <f>IFERROR(__xludf.DUMMYFUNCTION("""COMPUTED_VALUE"""),"Did Not Play")</f>
        <v>Did Not Play</v>
      </c>
      <c r="H14" s="2"/>
    </row>
    <row r="15">
      <c r="A15" s="2" t="str">
        <f>IFERROR(__xludf.DUMMYFUNCTION("""COMPUTED_VALUE"""),"G125")</f>
        <v>G125</v>
      </c>
      <c r="B15" s="2" t="str">
        <f>IFERROR(__xludf.DUMMYFUNCTION("""COMPUTED_VALUE"""),"M11")</f>
        <v>M11</v>
      </c>
      <c r="C15" s="2" t="str">
        <f>IFERROR(__xludf.DUMMYFUNCTION("""COMPUTED_VALUE"""),"Parker Ball")</f>
        <v>Parker Ball</v>
      </c>
      <c r="D15" s="2" t="str">
        <f>IFERROR(__xludf.DUMMYFUNCTION("""COMPUTED_VALUE"""),"G")</f>
        <v>G</v>
      </c>
      <c r="E15" s="2" t="str">
        <f>IFERROR(__xludf.DUMMYFUNCTION("""COMPUTED_VALUE"""),"R")</f>
        <v>R</v>
      </c>
      <c r="F15" s="2" t="str">
        <f>IFERROR(__xludf.DUMMYFUNCTION("""COMPUTED_VALUE"""),"MAA")</f>
        <v>MAA</v>
      </c>
      <c r="G15" s="2" t="str">
        <f>IFERROR(__xludf.DUMMYFUNCTION("""COMPUTED_VALUE"""),"Fort William Canadiens")</f>
        <v>Fort William Canadiens</v>
      </c>
      <c r="H15" s="2" t="str">
        <f>IFERROR(__xludf.DUMMYFUNCTION("""COMPUTED_VALUE"""),"Moved to Group M11")</f>
        <v>Moved to Group M11</v>
      </c>
    </row>
    <row r="16">
      <c r="A16" s="2" t="str">
        <f>IFERROR(__xludf.DUMMYFUNCTION("""COMPUTED_VALUE"""),"B122")</f>
        <v>B122</v>
      </c>
      <c r="B16" s="2" t="str">
        <f>IFERROR(__xludf.DUMMYFUNCTION("""COMPUTED_VALUE"""),"M10")</f>
        <v>M10</v>
      </c>
      <c r="C16" s="2" t="str">
        <f>IFERROR(__xludf.DUMMYFUNCTION("""COMPUTED_VALUE"""),"Ashton Beck")</f>
        <v>Ashton Beck</v>
      </c>
      <c r="D16" s="2" t="str">
        <f>IFERROR(__xludf.DUMMYFUNCTION("""COMPUTED_VALUE"""),"LW")</f>
        <v>LW</v>
      </c>
      <c r="E16" s="2" t="str">
        <f>IFERROR(__xludf.DUMMYFUNCTION("""COMPUTED_VALUE"""),"L")</f>
        <v>L</v>
      </c>
      <c r="F16" s="2" t="str">
        <f>IFERROR(__xludf.DUMMYFUNCTION("""COMPUTED_VALUE"""),"MAA")</f>
        <v>MAA</v>
      </c>
      <c r="G16" s="2" t="str">
        <f>IFERROR(__xludf.DUMMYFUNCTION("""COMPUTED_VALUE"""),"Current River Comets")</f>
        <v>Current River Comets</v>
      </c>
      <c r="H16" s="2"/>
    </row>
    <row r="17">
      <c r="A17" s="2" t="str">
        <f>IFERROR(__xludf.DUMMYFUNCTION("""COMPUTED_VALUE"""),"B152")</f>
        <v>B152</v>
      </c>
      <c r="B17" s="2" t="str">
        <f>IFERROR(__xludf.DUMMYFUNCTION("""COMPUTED_VALUE"""),"M05")</f>
        <v>M05</v>
      </c>
      <c r="C17" s="2" t="str">
        <f>IFERROR(__xludf.DUMMYFUNCTION("""COMPUTED_VALUE"""),"Brandon Beebe")</f>
        <v>Brandon Beebe</v>
      </c>
      <c r="D17" s="2" t="str">
        <f>IFERROR(__xludf.DUMMYFUNCTION("""COMPUTED_VALUE"""),"D")</f>
        <v>D</v>
      </c>
      <c r="E17" s="2" t="str">
        <f>IFERROR(__xludf.DUMMYFUNCTION("""COMPUTED_VALUE"""),"R")</f>
        <v>R</v>
      </c>
      <c r="F17" s="2" t="str">
        <f>IFERROR(__xludf.DUMMYFUNCTION("""COMPUTED_VALUE"""),"MA")</f>
        <v>MA</v>
      </c>
      <c r="G17" s="2" t="str">
        <f>IFERROR(__xludf.DUMMYFUNCTION("""COMPUTED_VALUE"""),"Thunder Bay Beavers")</f>
        <v>Thunder Bay Beavers</v>
      </c>
      <c r="H17" s="2"/>
    </row>
    <row r="18">
      <c r="A18" s="2" t="str">
        <f>IFERROR(__xludf.DUMMYFUNCTION("""COMPUTED_VALUE"""),"G150")</f>
        <v>G150</v>
      </c>
      <c r="B18" s="2" t="str">
        <f>IFERROR(__xludf.DUMMYFUNCTION("""COMPUTED_VALUE"""),"M01")</f>
        <v>M01</v>
      </c>
      <c r="C18" s="2" t="str">
        <f>IFERROR(__xludf.DUMMYFUNCTION("""COMPUTED_VALUE"""),"Sage Belanger")</f>
        <v>Sage Belanger</v>
      </c>
      <c r="D18" s="2" t="str">
        <f>IFERROR(__xludf.DUMMYFUNCTION("""COMPUTED_VALUE"""),"G")</f>
        <v>G</v>
      </c>
      <c r="E18" s="2" t="str">
        <f>IFERROR(__xludf.DUMMYFUNCTION("""COMPUTED_VALUE"""),"L")</f>
        <v>L</v>
      </c>
      <c r="F18" s="2" t="str">
        <f>IFERROR(__xludf.DUMMYFUNCTION("""COMPUTED_VALUE"""),"BA")</f>
        <v>BA</v>
      </c>
      <c r="G18" s="2" t="str">
        <f>IFERROR(__xludf.DUMMYFUNCTION("""COMPUTED_VALUE"""),"West End Bruins")</f>
        <v>West End Bruins</v>
      </c>
      <c r="H18" s="2"/>
    </row>
    <row r="19">
      <c r="A19" s="2" t="str">
        <f>IFERROR(__xludf.DUMMYFUNCTION("""COMPUTED_VALUE"""),"B394")</f>
        <v>B394</v>
      </c>
      <c r="B19" s="2" t="str">
        <f>IFERROR(__xludf.DUMMYFUNCTION("""COMPUTED_VALUE"""),"M11")</f>
        <v>M11</v>
      </c>
      <c r="C19" s="2" t="str">
        <f>IFERROR(__xludf.DUMMYFUNCTION("""COMPUTED_VALUE"""),"Adam Belluz")</f>
        <v>Adam Belluz</v>
      </c>
      <c r="D19" s="2" t="str">
        <f>IFERROR(__xludf.DUMMYFUNCTION("""COMPUTED_VALUE"""),"LW")</f>
        <v>LW</v>
      </c>
      <c r="E19" s="2" t="str">
        <f>IFERROR(__xludf.DUMMYFUNCTION("""COMPUTED_VALUE"""),"L")</f>
        <v>L</v>
      </c>
      <c r="F19" s="2" t="str">
        <f>IFERROR(__xludf.DUMMYFUNCTION("""COMPUTED_VALUE"""),"MAA")</f>
        <v>MAA</v>
      </c>
      <c r="G19" s="2" t="str">
        <f>IFERROR(__xludf.DUMMYFUNCTION("""COMPUTED_VALUE"""),"West End Bruins")</f>
        <v>West End Bruins</v>
      </c>
      <c r="H19" s="2"/>
    </row>
    <row r="20">
      <c r="A20" s="2" t="str">
        <f>IFERROR(__xludf.DUMMYFUNCTION("""COMPUTED_VALUE"""),"G112")</f>
        <v>G112</v>
      </c>
      <c r="B20" s="2" t="str">
        <f>IFERROR(__xludf.DUMMYFUNCTION("""COMPUTED_VALUE"""),"M06")</f>
        <v>M06</v>
      </c>
      <c r="C20" s="2" t="str">
        <f>IFERROR(__xludf.DUMMYFUNCTION("""COMPUTED_VALUE"""),"Jaydon Bilyk")</f>
        <v>Jaydon Bilyk</v>
      </c>
      <c r="D20" s="2" t="str">
        <f>IFERROR(__xludf.DUMMYFUNCTION("""COMPUTED_VALUE"""),"G")</f>
        <v>G</v>
      </c>
      <c r="E20" s="2" t="str">
        <f>IFERROR(__xludf.DUMMYFUNCTION("""COMPUTED_VALUE"""),"R")</f>
        <v>R</v>
      </c>
      <c r="F20" s="2" t="str">
        <f>IFERROR(__xludf.DUMMYFUNCTION("""COMPUTED_VALUE"""),"MA")</f>
        <v>MA</v>
      </c>
      <c r="G20" s="2" t="str">
        <f>IFERROR(__xludf.DUMMYFUNCTION("""COMPUTED_VALUE"""),"Westfort Rangers")</f>
        <v>Westfort Rangers</v>
      </c>
      <c r="H20" s="2"/>
    </row>
    <row r="21">
      <c r="A21" s="2" t="str">
        <f>IFERROR(__xludf.DUMMYFUNCTION("""COMPUTED_VALUE"""),"W528")</f>
        <v>W528</v>
      </c>
      <c r="B21" s="2" t="str">
        <f>IFERROR(__xludf.DUMMYFUNCTION("""COMPUTED_VALUE"""),"M11")</f>
        <v>M11</v>
      </c>
      <c r="C21" s="2" t="str">
        <f>IFERROR(__xludf.DUMMYFUNCTION("""COMPUTED_VALUE"""),"Adam Blazino")</f>
        <v>Adam Blazino</v>
      </c>
      <c r="D21" s="2" t="str">
        <f>IFERROR(__xludf.DUMMYFUNCTION("""COMPUTED_VALUE"""),"D")</f>
        <v>D</v>
      </c>
      <c r="E21" s="2" t="str">
        <f>IFERROR(__xludf.DUMMYFUNCTION("""COMPUTED_VALUE"""),"L")</f>
        <v>L</v>
      </c>
      <c r="F21" s="2" t="str">
        <f>IFERROR(__xludf.DUMMYFUNCTION("""COMPUTED_VALUE"""),"AAA")</f>
        <v>AAA</v>
      </c>
      <c r="G21" s="2" t="str">
        <f>IFERROR(__xludf.DUMMYFUNCTION("""COMPUTED_VALUE"""),"Minor Midget Kings")</f>
        <v>Minor Midget Kings</v>
      </c>
      <c r="H21" s="2"/>
    </row>
    <row r="22">
      <c r="A22" s="2" t="str">
        <f>IFERROR(__xludf.DUMMYFUNCTION("""COMPUTED_VALUE"""),"W529")</f>
        <v>W529</v>
      </c>
      <c r="B22" s="2" t="str">
        <f>IFERROR(__xludf.DUMMYFUNCTION("""COMPUTED_VALUE"""),"M11")</f>
        <v>M11</v>
      </c>
      <c r="C22" s="2" t="str">
        <f>IFERROR(__xludf.DUMMYFUNCTION("""COMPUTED_VALUE"""),"Brody Bohonos")</f>
        <v>Brody Bohonos</v>
      </c>
      <c r="D22" s="2" t="str">
        <f>IFERROR(__xludf.DUMMYFUNCTION("""COMPUTED_VALUE"""),"RW")</f>
        <v>RW</v>
      </c>
      <c r="E22" s="2" t="str">
        <f>IFERROR(__xludf.DUMMYFUNCTION("""COMPUTED_VALUE"""),"R")</f>
        <v>R</v>
      </c>
      <c r="F22" s="2" t="str">
        <f>IFERROR(__xludf.DUMMYFUNCTION("""COMPUTED_VALUE"""),"MAA")</f>
        <v>MAA</v>
      </c>
      <c r="G22" s="2" t="str">
        <f>IFERROR(__xludf.DUMMYFUNCTION("""COMPUTED_VALUE"""),"Fort William Canadiens")</f>
        <v>Fort William Canadiens</v>
      </c>
      <c r="H22" s="2"/>
    </row>
    <row r="23">
      <c r="A23" s="2" t="str">
        <f>IFERROR(__xludf.DUMMYFUNCTION("""COMPUTED_VALUE"""),"G111")</f>
        <v>G111</v>
      </c>
      <c r="B23" s="2" t="str">
        <f>IFERROR(__xludf.DUMMYFUNCTION("""COMPUTED_VALUE"""),"M08")</f>
        <v>M08</v>
      </c>
      <c r="C23" s="2" t="str">
        <f>IFERROR(__xludf.DUMMYFUNCTION("""COMPUTED_VALUE"""),"Ashmckile Bottle")</f>
        <v>Ashmckile Bottle</v>
      </c>
      <c r="D23" s="2" t="str">
        <f>IFERROR(__xludf.DUMMYFUNCTION("""COMPUTED_VALUE"""),"G")</f>
        <v>G</v>
      </c>
      <c r="E23" s="2" t="str">
        <f>IFERROR(__xludf.DUMMYFUNCTION("""COMPUTED_VALUE"""),"L")</f>
        <v>L</v>
      </c>
      <c r="F23" s="2" t="str">
        <f>IFERROR(__xludf.DUMMYFUNCTION("""COMPUTED_VALUE"""),"DNP")</f>
        <v>DNP</v>
      </c>
      <c r="G23" s="2" t="str">
        <f>IFERROR(__xludf.DUMMYFUNCTION("""COMPUTED_VALUE"""),"Did Not Play")</f>
        <v>Did Not Play</v>
      </c>
      <c r="H23" s="2"/>
    </row>
    <row r="24">
      <c r="A24" s="2" t="str">
        <f>IFERROR(__xludf.DUMMYFUNCTION("""COMPUTED_VALUE"""),"W546")</f>
        <v>W546</v>
      </c>
      <c r="B24" s="2" t="str">
        <f>IFERROR(__xludf.DUMMYFUNCTION("""COMPUTED_VALUE"""),"M09")</f>
        <v>M09</v>
      </c>
      <c r="C24" s="2" t="str">
        <f>IFERROR(__xludf.DUMMYFUNCTION("""COMPUTED_VALUE"""),"Matthew Bouchey")</f>
        <v>Matthew Bouchey</v>
      </c>
      <c r="D24" s="2" t="str">
        <f>IFERROR(__xludf.DUMMYFUNCTION("""COMPUTED_VALUE"""),"LW")</f>
        <v>LW</v>
      </c>
      <c r="E24" s="2" t="str">
        <f>IFERROR(__xludf.DUMMYFUNCTION("""COMPUTED_VALUE"""),"L")</f>
        <v>L</v>
      </c>
      <c r="F24" s="2" t="str">
        <f>IFERROR(__xludf.DUMMYFUNCTION("""COMPUTED_VALUE"""),"MAA")</f>
        <v>MAA</v>
      </c>
      <c r="G24" s="2" t="str">
        <f>IFERROR(__xludf.DUMMYFUNCTION("""COMPUTED_VALUE"""),"VP Bearcats")</f>
        <v>VP Bearcats</v>
      </c>
      <c r="H24" s="2"/>
    </row>
    <row r="25">
      <c r="A25" s="2" t="str">
        <f>IFERROR(__xludf.DUMMYFUNCTION("""COMPUTED_VALUE"""),"B159")</f>
        <v>B159</v>
      </c>
      <c r="B25" s="2" t="str">
        <f>IFERROR(__xludf.DUMMYFUNCTION("""COMPUTED_VALUE"""),"M06")</f>
        <v>M06</v>
      </c>
      <c r="C25" s="2" t="str">
        <f>IFERROR(__xludf.DUMMYFUNCTION("""COMPUTED_VALUE"""),"Seth Broersma")</f>
        <v>Seth Broersma</v>
      </c>
      <c r="D25" s="2" t="str">
        <f>IFERROR(__xludf.DUMMYFUNCTION("""COMPUTED_VALUE"""),"C")</f>
        <v>C</v>
      </c>
      <c r="E25" s="2" t="str">
        <f>IFERROR(__xludf.DUMMYFUNCTION("""COMPUTED_VALUE"""),"R")</f>
        <v>R</v>
      </c>
      <c r="F25" s="2" t="str">
        <f>IFERROR(__xludf.DUMMYFUNCTION("""COMPUTED_VALUE"""),"MA")</f>
        <v>MA</v>
      </c>
      <c r="G25" s="2" t="str">
        <f>IFERROR(__xludf.DUMMYFUNCTION("""COMPUTED_VALUE"""),"Thunder Bay Beavers")</f>
        <v>Thunder Bay Beavers</v>
      </c>
      <c r="H25" s="2"/>
    </row>
    <row r="26">
      <c r="A26" s="2" t="str">
        <f>IFERROR(__xludf.DUMMYFUNCTION("""COMPUTED_VALUE"""),"G170")</f>
        <v>G170</v>
      </c>
      <c r="B26" s="2" t="str">
        <f>IFERROR(__xludf.DUMMYFUNCTION("""COMPUTED_VALUE"""),"M05")</f>
        <v>M05</v>
      </c>
      <c r="C26" s="2" t="str">
        <f>IFERROR(__xludf.DUMMYFUNCTION("""COMPUTED_VALUE"""),"Joella Brosseau")</f>
        <v>Joella Brosseau</v>
      </c>
      <c r="D26" s="2" t="str">
        <f>IFERROR(__xludf.DUMMYFUNCTION("""COMPUTED_VALUE"""),"G")</f>
        <v>G</v>
      </c>
      <c r="E26" s="2" t="str">
        <f>IFERROR(__xludf.DUMMYFUNCTION("""COMPUTED_VALUE"""),"L")</f>
        <v>L</v>
      </c>
      <c r="F26" s="2" t="str">
        <f>IFERROR(__xludf.DUMMYFUNCTION("""COMPUTED_VALUE"""),"BA")</f>
        <v>BA</v>
      </c>
      <c r="G26" s="2" t="str">
        <f>IFERROR(__xludf.DUMMYFUNCTION("""COMPUTED_VALUE"""),"Norwest Stars")</f>
        <v>Norwest Stars</v>
      </c>
      <c r="H26" s="2"/>
    </row>
    <row r="27">
      <c r="A27" s="2" t="str">
        <f>IFERROR(__xludf.DUMMYFUNCTION("""COMPUTED_VALUE"""),"G158")</f>
        <v>G158</v>
      </c>
      <c r="B27" s="2" t="str">
        <f>IFERROR(__xludf.DUMMYFUNCTION("""COMPUTED_VALUE"""),"M05")</f>
        <v>M05</v>
      </c>
      <c r="C27" s="2" t="str">
        <f>IFERROR(__xludf.DUMMYFUNCTION("""COMPUTED_VALUE"""),"Marissa Brosseau")</f>
        <v>Marissa Brosseau</v>
      </c>
      <c r="D27" s="2" t="str">
        <f>IFERROR(__xludf.DUMMYFUNCTION("""COMPUTED_VALUE"""),"G")</f>
        <v>G</v>
      </c>
      <c r="E27" s="2" t="str">
        <f>IFERROR(__xludf.DUMMYFUNCTION("""COMPUTED_VALUE"""),"R")</f>
        <v>R</v>
      </c>
      <c r="F27" s="2" t="str">
        <f>IFERROR(__xludf.DUMMYFUNCTION("""COMPUTED_VALUE"""),"MA")</f>
        <v>MA</v>
      </c>
      <c r="G27" s="2" t="str">
        <f>IFERROR(__xludf.DUMMYFUNCTION("""COMPUTED_VALUE"""),"South End Jr. Stars")</f>
        <v>South End Jr. Stars</v>
      </c>
      <c r="H27" s="2"/>
    </row>
    <row r="28">
      <c r="A28" s="2" t="str">
        <f>IFERROR(__xludf.DUMMYFUNCTION("""COMPUTED_VALUE"""),"W385")</f>
        <v>W385</v>
      </c>
      <c r="B28" s="2" t="str">
        <f>IFERROR(__xludf.DUMMYFUNCTION("""COMPUTED_VALUE"""),"M05")</f>
        <v>M05</v>
      </c>
      <c r="C28" s="2" t="str">
        <f>IFERROR(__xludf.DUMMYFUNCTION("""COMPUTED_VALUE"""),"Peter Burgess")</f>
        <v>Peter Burgess</v>
      </c>
      <c r="D28" s="2" t="str">
        <f>IFERROR(__xludf.DUMMYFUNCTION("""COMPUTED_VALUE"""),"LW")</f>
        <v>LW</v>
      </c>
      <c r="E28" s="2" t="str">
        <f>IFERROR(__xludf.DUMMYFUNCTION("""COMPUTED_VALUE"""),"L")</f>
        <v>L</v>
      </c>
      <c r="F28" s="2" t="str">
        <f>IFERROR(__xludf.DUMMYFUNCTION("""COMPUTED_VALUE"""),"MA")</f>
        <v>MA</v>
      </c>
      <c r="G28" s="2" t="str">
        <f>IFERROR(__xludf.DUMMYFUNCTION("""COMPUTED_VALUE"""),"Westfort Maroons")</f>
        <v>Westfort Maroons</v>
      </c>
      <c r="H28" s="2"/>
    </row>
    <row r="29">
      <c r="A29" s="2" t="str">
        <f>IFERROR(__xludf.DUMMYFUNCTION("""COMPUTED_VALUE"""),"B177")</f>
        <v>B177</v>
      </c>
      <c r="B29" s="2" t="str">
        <f>IFERROR(__xludf.DUMMYFUNCTION("""COMPUTED_VALUE"""),"M05")</f>
        <v>M05</v>
      </c>
      <c r="C29" s="2" t="str">
        <f>IFERROR(__xludf.DUMMYFUNCTION("""COMPUTED_VALUE"""),"Matthew Caccamo")</f>
        <v>Matthew Caccamo</v>
      </c>
      <c r="D29" s="2" t="str">
        <f>IFERROR(__xludf.DUMMYFUNCTION("""COMPUTED_VALUE"""),"RW")</f>
        <v>RW</v>
      </c>
      <c r="E29" s="2" t="str">
        <f>IFERROR(__xludf.DUMMYFUNCTION("""COMPUTED_VALUE"""),"R")</f>
        <v>R</v>
      </c>
      <c r="F29" s="2" t="str">
        <f>IFERROR(__xludf.DUMMYFUNCTION("""COMPUTED_VALUE"""),"MA")</f>
        <v>MA</v>
      </c>
      <c r="G29" s="2" t="str">
        <f>IFERROR(__xludf.DUMMYFUNCTION("""COMPUTED_VALUE"""),"KC Sabres")</f>
        <v>KC Sabres</v>
      </c>
      <c r="H29" s="2"/>
    </row>
    <row r="30">
      <c r="A30" s="2" t="str">
        <f>IFERROR(__xludf.DUMMYFUNCTION("""COMPUTED_VALUE"""),"B276")</f>
        <v>B276</v>
      </c>
      <c r="B30" s="2" t="str">
        <f>IFERROR(__xludf.DUMMYFUNCTION("""COMPUTED_VALUE"""),"M10")</f>
        <v>M10</v>
      </c>
      <c r="C30" s="2" t="str">
        <f>IFERROR(__xludf.DUMMYFUNCTION("""COMPUTED_VALUE"""),"Ryan Caccamo")</f>
        <v>Ryan Caccamo</v>
      </c>
      <c r="D30" s="2" t="str">
        <f>IFERROR(__xludf.DUMMYFUNCTION("""COMPUTED_VALUE"""),"C")</f>
        <v>C</v>
      </c>
      <c r="E30" s="2" t="str">
        <f>IFERROR(__xludf.DUMMYFUNCTION("""COMPUTED_VALUE"""),"L")</f>
        <v>L</v>
      </c>
      <c r="F30" s="2" t="str">
        <f>IFERROR(__xludf.DUMMYFUNCTION("""COMPUTED_VALUE"""),"MAA")</f>
        <v>MAA</v>
      </c>
      <c r="G30" s="2" t="str">
        <f>IFERROR(__xludf.DUMMYFUNCTION("""COMPUTED_VALUE"""),"VP Bearcats")</f>
        <v>VP Bearcats</v>
      </c>
      <c r="H30" s="2"/>
    </row>
    <row r="31">
      <c r="A31" s="2" t="str">
        <f>IFERROR(__xludf.DUMMYFUNCTION("""COMPUTED_VALUE"""),"B390")</f>
        <v>B390</v>
      </c>
      <c r="B31" s="2" t="str">
        <f>IFERROR(__xludf.DUMMYFUNCTION("""COMPUTED_VALUE"""),"M09")</f>
        <v>M09</v>
      </c>
      <c r="C31" s="2" t="str">
        <f>IFERROR(__xludf.DUMMYFUNCTION("""COMPUTED_VALUE"""),"Drew Caddo")</f>
        <v>Drew Caddo</v>
      </c>
      <c r="D31" s="2" t="str">
        <f>IFERROR(__xludf.DUMMYFUNCTION("""COMPUTED_VALUE"""),"D")</f>
        <v>D</v>
      </c>
      <c r="E31" s="2" t="str">
        <f>IFERROR(__xludf.DUMMYFUNCTION("""COMPUTED_VALUE"""),"R")</f>
        <v>R</v>
      </c>
      <c r="F31" s="2" t="str">
        <f>IFERROR(__xludf.DUMMYFUNCTION("""COMPUTED_VALUE"""),"MAA")</f>
        <v>MAA</v>
      </c>
      <c r="G31" s="2" t="str">
        <f>IFERROR(__xludf.DUMMYFUNCTION("""COMPUTED_VALUE"""),"Fort William Canadiens")</f>
        <v>Fort William Canadiens</v>
      </c>
      <c r="H31" s="2"/>
    </row>
    <row r="32">
      <c r="A32" s="2" t="str">
        <f>IFERROR(__xludf.DUMMYFUNCTION("""COMPUTED_VALUE"""),"B337")</f>
        <v>B337</v>
      </c>
      <c r="B32" s="2" t="str">
        <f>IFERROR(__xludf.DUMMYFUNCTION("""COMPUTED_VALUE"""),"M09")</f>
        <v>M09</v>
      </c>
      <c r="C32" s="2" t="str">
        <f>IFERROR(__xludf.DUMMYFUNCTION("""COMPUTED_VALUE"""),"Isaac Cain")</f>
        <v>Isaac Cain</v>
      </c>
      <c r="D32" s="2" t="str">
        <f>IFERROR(__xludf.DUMMYFUNCTION("""COMPUTED_VALUE"""),"LW")</f>
        <v>LW</v>
      </c>
      <c r="E32" s="2" t="str">
        <f>IFERROR(__xludf.DUMMYFUNCTION("""COMPUTED_VALUE"""),"L")</f>
        <v>L</v>
      </c>
      <c r="F32" s="2" t="str">
        <f>IFERROR(__xludf.DUMMYFUNCTION("""COMPUTED_VALUE"""),"BAA")</f>
        <v>BAA</v>
      </c>
      <c r="G32" s="2" t="str">
        <f>IFERROR(__xludf.DUMMYFUNCTION("""COMPUTED_VALUE"""),"North End Flames")</f>
        <v>North End Flames</v>
      </c>
      <c r="H32" s="2"/>
    </row>
    <row r="33">
      <c r="A33" s="2" t="str">
        <f>IFERROR(__xludf.DUMMYFUNCTION("""COMPUTED_VALUE"""),"W340")</f>
        <v>W340</v>
      </c>
      <c r="B33" s="2" t="str">
        <f>IFERROR(__xludf.DUMMYFUNCTION("""COMPUTED_VALUE"""),"M03")</f>
        <v>M03</v>
      </c>
      <c r="C33" s="2" t="str">
        <f>IFERROR(__xludf.DUMMYFUNCTION("""COMPUTED_VALUE"""),"Devon Caldwell")</f>
        <v>Devon Caldwell</v>
      </c>
      <c r="D33" s="2" t="str">
        <f>IFERROR(__xludf.DUMMYFUNCTION("""COMPUTED_VALUE"""),"D")</f>
        <v>D</v>
      </c>
      <c r="E33" s="2" t="str">
        <f>IFERROR(__xludf.DUMMYFUNCTION("""COMPUTED_VALUE"""),"L")</f>
        <v>L</v>
      </c>
      <c r="F33" s="2" t="str">
        <f>IFERROR(__xludf.DUMMYFUNCTION("""COMPUTED_VALUE"""),"BAA")</f>
        <v>BAA</v>
      </c>
      <c r="G33" s="2" t="str">
        <f>IFERROR(__xludf.DUMMYFUNCTION("""COMPUTED_VALUE"""),"Thunder Bay Beavers")</f>
        <v>Thunder Bay Beavers</v>
      </c>
      <c r="H33" s="2"/>
    </row>
    <row r="34">
      <c r="A34" s="2" t="str">
        <f>IFERROR(__xludf.DUMMYFUNCTION("""COMPUTED_VALUE"""),"W357")</f>
        <v>W357</v>
      </c>
      <c r="B34" s="2" t="str">
        <f>IFERROR(__xludf.DUMMYFUNCTION("""COMPUTED_VALUE"""),"M02")</f>
        <v>M02</v>
      </c>
      <c r="C34" s="2" t="str">
        <f>IFERROR(__xludf.DUMMYFUNCTION("""COMPUTED_VALUE"""),"Cale Cambly")</f>
        <v>Cale Cambly</v>
      </c>
      <c r="D34" s="2" t="str">
        <f>IFERROR(__xludf.DUMMYFUNCTION("""COMPUTED_VALUE"""),"C")</f>
        <v>C</v>
      </c>
      <c r="E34" s="2" t="str">
        <f>IFERROR(__xludf.DUMMYFUNCTION("""COMPUTED_VALUE"""),"L")</f>
        <v>L</v>
      </c>
      <c r="F34" s="2" t="str">
        <f>IFERROR(__xludf.DUMMYFUNCTION("""COMPUTED_VALUE"""),"BA")</f>
        <v>BA</v>
      </c>
      <c r="G34" s="2" t="str">
        <f>IFERROR(__xludf.DUMMYFUNCTION("""COMPUTED_VALUE"""),"West End Bruins")</f>
        <v>West End Bruins</v>
      </c>
      <c r="H34" s="2"/>
    </row>
    <row r="35">
      <c r="A35" s="2" t="str">
        <f>IFERROR(__xludf.DUMMYFUNCTION("""COMPUTED_VALUE"""),"B334")</f>
        <v>B334</v>
      </c>
      <c r="B35" s="2" t="str">
        <f>IFERROR(__xludf.DUMMYFUNCTION("""COMPUTED_VALUE"""),"M03")</f>
        <v>M03</v>
      </c>
      <c r="C35" s="2" t="str">
        <f>IFERROR(__xludf.DUMMYFUNCTION("""COMPUTED_VALUE"""),"Matthew Campagna")</f>
        <v>Matthew Campagna</v>
      </c>
      <c r="D35" s="2" t="str">
        <f>IFERROR(__xludf.DUMMYFUNCTION("""COMPUTED_VALUE"""),"RW")</f>
        <v>RW</v>
      </c>
      <c r="E35" s="2" t="str">
        <f>IFERROR(__xludf.DUMMYFUNCTION("""COMPUTED_VALUE"""),"R")</f>
        <v>R</v>
      </c>
      <c r="F35" s="2" t="str">
        <f>IFERROR(__xludf.DUMMYFUNCTION("""COMPUTED_VALUE"""),"BAA")</f>
        <v>BAA</v>
      </c>
      <c r="G35" s="2" t="str">
        <f>IFERROR(__xludf.DUMMYFUNCTION("""COMPUTED_VALUE"""),"Thunder Bay Beavers")</f>
        <v>Thunder Bay Beavers</v>
      </c>
      <c r="H35" s="2"/>
    </row>
    <row r="36">
      <c r="A36" s="2" t="str">
        <f>IFERROR(__xludf.DUMMYFUNCTION("""COMPUTED_VALUE"""),"G159")</f>
        <v>G159</v>
      </c>
      <c r="B36" s="2" t="str">
        <f>IFERROR(__xludf.DUMMYFUNCTION("""COMPUTED_VALUE"""),"M09")</f>
        <v>M09</v>
      </c>
      <c r="C36" s="2" t="str">
        <f>IFERROR(__xludf.DUMMYFUNCTION("""COMPUTED_VALUE"""),"Kaylan Campbell")</f>
        <v>Kaylan Campbell</v>
      </c>
      <c r="D36" s="2" t="str">
        <f>IFERROR(__xludf.DUMMYFUNCTION("""COMPUTED_VALUE"""),"G")</f>
        <v>G</v>
      </c>
      <c r="E36" s="2" t="str">
        <f>IFERROR(__xludf.DUMMYFUNCTION("""COMPUTED_VALUE"""),"L")</f>
        <v>L</v>
      </c>
      <c r="F36" s="2" t="str">
        <f>IFERROR(__xludf.DUMMYFUNCTION("""COMPUTED_VALUE"""),"MAA")</f>
        <v>MAA</v>
      </c>
      <c r="G36" s="2" t="str">
        <f>IFERROR(__xludf.DUMMYFUNCTION("""COMPUTED_VALUE"""),"Fort William Canadiens")</f>
        <v>Fort William Canadiens</v>
      </c>
      <c r="H36" s="2"/>
    </row>
    <row r="37">
      <c r="A37" s="2" t="str">
        <f>IFERROR(__xludf.DUMMYFUNCTION("""COMPUTED_VALUE"""),"B180")</f>
        <v>B180</v>
      </c>
      <c r="B37" s="2" t="str">
        <f>IFERROR(__xludf.DUMMYFUNCTION("""COMPUTED_VALUE"""),"M05")</f>
        <v>M05</v>
      </c>
      <c r="C37" s="2" t="str">
        <f>IFERROR(__xludf.DUMMYFUNCTION("""COMPUTED_VALUE"""),"Zack Cano")</f>
        <v>Zack Cano</v>
      </c>
      <c r="D37" s="2" t="str">
        <f>IFERROR(__xludf.DUMMYFUNCTION("""COMPUTED_VALUE"""),"D")</f>
        <v>D</v>
      </c>
      <c r="E37" s="2" t="str">
        <f>IFERROR(__xludf.DUMMYFUNCTION("""COMPUTED_VALUE"""),"L")</f>
        <v>L</v>
      </c>
      <c r="F37" s="2" t="str">
        <f>IFERROR(__xludf.DUMMYFUNCTION("""COMPUTED_VALUE"""),"MA")</f>
        <v>MA</v>
      </c>
      <c r="G37" s="2" t="str">
        <f>IFERROR(__xludf.DUMMYFUNCTION("""COMPUTED_VALUE"""),"Thunder Bay Elks 82s")</f>
        <v>Thunder Bay Elks 82s</v>
      </c>
      <c r="H37" s="2"/>
    </row>
    <row r="38">
      <c r="A38" s="2" t="str">
        <f>IFERROR(__xludf.DUMMYFUNCTION("""COMPUTED_VALUE"""),"INJ-02")</f>
        <v>INJ-02</v>
      </c>
      <c r="B38" s="2" t="str">
        <f>IFERROR(__xludf.DUMMYFUNCTION("""COMPUTED_VALUE"""),"M04")</f>
        <v>M04</v>
      </c>
      <c r="C38" s="2" t="str">
        <f>IFERROR(__xludf.DUMMYFUNCTION("""COMPUTED_VALUE"""),"Thomas Cava")</f>
        <v>Thomas Cava</v>
      </c>
      <c r="D38" s="2" t="str">
        <f>IFERROR(__xludf.DUMMYFUNCTION("""COMPUTED_VALUE"""),"RW")</f>
        <v>RW</v>
      </c>
      <c r="E38" s="2" t="str">
        <f>IFERROR(__xludf.DUMMYFUNCTION("""COMPUTED_VALUE"""),"R")</f>
        <v>R</v>
      </c>
      <c r="F38" s="2" t="str">
        <f>IFERROR(__xludf.DUMMYFUNCTION("""COMPUTED_VALUE"""),"BAA")</f>
        <v>BAA</v>
      </c>
      <c r="G38" s="2" t="str">
        <f>IFERROR(__xludf.DUMMYFUNCTION("""COMPUTED_VALUE"""),"Norwest Stars")</f>
        <v>Norwest Stars</v>
      </c>
      <c r="H38" s="2"/>
    </row>
    <row r="39">
      <c r="A39" s="2" t="str">
        <f>IFERROR(__xludf.DUMMYFUNCTION("""COMPUTED_VALUE"""),"W396")</f>
        <v>W396</v>
      </c>
      <c r="B39" s="2" t="str">
        <f>IFERROR(__xludf.DUMMYFUNCTION("""COMPUTED_VALUE"""),"M01")</f>
        <v>M01</v>
      </c>
      <c r="C39" s="2" t="str">
        <f>IFERROR(__xludf.DUMMYFUNCTION("""COMPUTED_VALUE"""),"Noah Ceci")</f>
        <v>Noah Ceci</v>
      </c>
      <c r="D39" s="2" t="str">
        <f>IFERROR(__xludf.DUMMYFUNCTION("""COMPUTED_VALUE"""),"C")</f>
        <v>C</v>
      </c>
      <c r="E39" s="2" t="str">
        <f>IFERROR(__xludf.DUMMYFUNCTION("""COMPUTED_VALUE"""),"L")</f>
        <v>L</v>
      </c>
      <c r="F39" s="2" t="str">
        <f>IFERROR(__xludf.DUMMYFUNCTION("""COMPUTED_VALUE"""),"B")</f>
        <v>B</v>
      </c>
      <c r="G39" s="2" t="str">
        <f>IFERROR(__xludf.DUMMYFUNCTION("""COMPUTED_VALUE"""),"Northwood")</f>
        <v>Northwood</v>
      </c>
      <c r="H39" s="2"/>
    </row>
    <row r="40">
      <c r="A40" s="2" t="str">
        <f>IFERROR(__xludf.DUMMYFUNCTION("""COMPUTED_VALUE"""),"B168")</f>
        <v>B168</v>
      </c>
      <c r="B40" s="2" t="str">
        <f>IFERROR(__xludf.DUMMYFUNCTION("""COMPUTED_VALUE"""),"M05")</f>
        <v>M05</v>
      </c>
      <c r="C40" s="2" t="str">
        <f>IFERROR(__xludf.DUMMYFUNCTION("""COMPUTED_VALUE"""),"Connor Chaykowski")</f>
        <v>Connor Chaykowski</v>
      </c>
      <c r="D40" s="2" t="str">
        <f>IFERROR(__xludf.DUMMYFUNCTION("""COMPUTED_VALUE"""),"RW")</f>
        <v>RW</v>
      </c>
      <c r="E40" s="2" t="str">
        <f>IFERROR(__xludf.DUMMYFUNCTION("""COMPUTED_VALUE"""),"L")</f>
        <v>L</v>
      </c>
      <c r="F40" s="2" t="str">
        <f>IFERROR(__xludf.DUMMYFUNCTION("""COMPUTED_VALUE"""),"MA")</f>
        <v>MA</v>
      </c>
      <c r="G40" s="2" t="str">
        <f>IFERROR(__xludf.DUMMYFUNCTION("""COMPUTED_VALUE"""),"Current River Comets")</f>
        <v>Current River Comets</v>
      </c>
      <c r="H40" s="2"/>
    </row>
    <row r="41">
      <c r="A41" s="2" t="str">
        <f>IFERROR(__xludf.DUMMYFUNCTION("""COMPUTED_VALUE"""),"G114")</f>
        <v>G114</v>
      </c>
      <c r="B41" s="2" t="str">
        <f>IFERROR(__xludf.DUMMYFUNCTION("""COMPUTED_VALUE"""),"M06")</f>
        <v>M06</v>
      </c>
      <c r="C41" s="2" t="str">
        <f>IFERROR(__xludf.DUMMYFUNCTION("""COMPUTED_VALUE"""),"Alexander Cicigoi")</f>
        <v>Alexander Cicigoi</v>
      </c>
      <c r="D41" s="2" t="str">
        <f>IFERROR(__xludf.DUMMYFUNCTION("""COMPUTED_VALUE"""),"G")</f>
        <v>G</v>
      </c>
      <c r="E41" s="2" t="str">
        <f>IFERROR(__xludf.DUMMYFUNCTION("""COMPUTED_VALUE"""),"L")</f>
        <v>L</v>
      </c>
      <c r="F41" s="2" t="str">
        <f>IFERROR(__xludf.DUMMYFUNCTION("""COMPUTED_VALUE"""),"MA")</f>
        <v>MA</v>
      </c>
      <c r="G41" s="2" t="str">
        <f>IFERROR(__xludf.DUMMYFUNCTION("""COMPUTED_VALUE"""),"North End Flames")</f>
        <v>North End Flames</v>
      </c>
      <c r="H41" s="2"/>
    </row>
    <row r="42">
      <c r="A42" s="2" t="str">
        <f>IFERROR(__xludf.DUMMYFUNCTION("""COMPUTED_VALUE"""),"INJ-01")</f>
        <v>INJ-01</v>
      </c>
      <c r="B42" s="2" t="str">
        <f>IFERROR(__xludf.DUMMYFUNCTION("""COMPUTED_VALUE"""),"M01")</f>
        <v>M01</v>
      </c>
      <c r="C42" s="2" t="str">
        <f>IFERROR(__xludf.DUMMYFUNCTION("""COMPUTED_VALUE"""),"Leam Clarke")</f>
        <v>Leam Clarke</v>
      </c>
      <c r="D42" s="2" t="str">
        <f>IFERROR(__xludf.DUMMYFUNCTION("""COMPUTED_VALUE"""),"C")</f>
        <v>C</v>
      </c>
      <c r="E42" s="2" t="str">
        <f>IFERROR(__xludf.DUMMYFUNCTION("""COMPUTED_VALUE"""),"L")</f>
        <v>L</v>
      </c>
      <c r="F42" s="2" t="str">
        <f>IFERROR(__xludf.DUMMYFUNCTION("""COMPUTED_VALUE"""),"BA")</f>
        <v>BA</v>
      </c>
      <c r="G42" s="2" t="str">
        <f>IFERROR(__xludf.DUMMYFUNCTION("""COMPUTED_VALUE"""),"VP Bearcats")</f>
        <v>VP Bearcats</v>
      </c>
      <c r="H42" s="2"/>
    </row>
    <row r="43">
      <c r="A43" s="2" t="str">
        <f>IFERROR(__xludf.DUMMYFUNCTION("""COMPUTED_VALUE"""),"W519")</f>
        <v>W519</v>
      </c>
      <c r="B43" s="2" t="str">
        <f>IFERROR(__xludf.DUMMYFUNCTION("""COMPUTED_VALUE"""),"M04")</f>
        <v>M04</v>
      </c>
      <c r="C43" s="2" t="str">
        <f>IFERROR(__xludf.DUMMYFUNCTION("""COMPUTED_VALUE"""),"Jacob Coppin")</f>
        <v>Jacob Coppin</v>
      </c>
      <c r="D43" s="2" t="str">
        <f>IFERROR(__xludf.DUMMYFUNCTION("""COMPUTED_VALUE"""),"D")</f>
        <v>D</v>
      </c>
      <c r="E43" s="2" t="str">
        <f>IFERROR(__xludf.DUMMYFUNCTION("""COMPUTED_VALUE"""),"R")</f>
        <v>R</v>
      </c>
      <c r="F43" s="2" t="str">
        <f>IFERROR(__xludf.DUMMYFUNCTION("""COMPUTED_VALUE"""),"BAA")</f>
        <v>BAA</v>
      </c>
      <c r="G43" s="2" t="str">
        <f>IFERROR(__xludf.DUMMYFUNCTION("""COMPUTED_VALUE"""),"Neebing Hawks")</f>
        <v>Neebing Hawks</v>
      </c>
      <c r="H43" s="2"/>
    </row>
    <row r="44">
      <c r="A44" s="2" t="str">
        <f>IFERROR(__xludf.DUMMYFUNCTION("""COMPUTED_VALUE"""),"W243")</f>
        <v>W243</v>
      </c>
      <c r="B44" s="2" t="str">
        <f>IFERROR(__xludf.DUMMYFUNCTION("""COMPUTED_VALUE"""),"M01")</f>
        <v>M01</v>
      </c>
      <c r="C44" s="2" t="str">
        <f>IFERROR(__xludf.DUMMYFUNCTION("""COMPUTED_VALUE"""),"Crosby Coppock")</f>
        <v>Crosby Coppock</v>
      </c>
      <c r="D44" s="2" t="str">
        <f>IFERROR(__xludf.DUMMYFUNCTION("""COMPUTED_VALUE"""),"LW")</f>
        <v>LW</v>
      </c>
      <c r="E44" s="2" t="str">
        <f>IFERROR(__xludf.DUMMYFUNCTION("""COMPUTED_VALUE"""),"L")</f>
        <v>L</v>
      </c>
      <c r="F44" s="2" t="str">
        <f>IFERROR(__xludf.DUMMYFUNCTION("""COMPUTED_VALUE"""),"BA")</f>
        <v>BA</v>
      </c>
      <c r="G44" s="2" t="str">
        <f>IFERROR(__xludf.DUMMYFUNCTION("""COMPUTED_VALUE"""),"South End Jr. Stars")</f>
        <v>South End Jr. Stars</v>
      </c>
      <c r="H44" s="2"/>
    </row>
    <row r="45">
      <c r="A45" s="2" t="str">
        <f>IFERROR(__xludf.DUMMYFUNCTION("""COMPUTED_VALUE"""),"W054")</f>
        <v>W054</v>
      </c>
      <c r="B45" s="2" t="str">
        <f>IFERROR(__xludf.DUMMYFUNCTION("""COMPUTED_VALUE"""),"M07")</f>
        <v>M07</v>
      </c>
      <c r="C45" s="2" t="str">
        <f>IFERROR(__xludf.DUMMYFUNCTION("""COMPUTED_VALUE"""),"James Coppock")</f>
        <v>James Coppock</v>
      </c>
      <c r="D45" s="2" t="str">
        <f>IFERROR(__xludf.DUMMYFUNCTION("""COMPUTED_VALUE"""),"C")</f>
        <v>C</v>
      </c>
      <c r="E45" s="2" t="str">
        <f>IFERROR(__xludf.DUMMYFUNCTION("""COMPUTED_VALUE"""),"R")</f>
        <v>R</v>
      </c>
      <c r="F45" s="2" t="str">
        <f>IFERROR(__xludf.DUMMYFUNCTION("""COMPUTED_VALUE"""),"MA")</f>
        <v>MA</v>
      </c>
      <c r="G45" s="2" t="str">
        <f>IFERROR(__xludf.DUMMYFUNCTION("""COMPUTED_VALUE"""),"South End Jr. Stars")</f>
        <v>South End Jr. Stars</v>
      </c>
      <c r="H45" s="2"/>
    </row>
    <row r="46">
      <c r="A46" s="2" t="str">
        <f>IFERROR(__xludf.DUMMYFUNCTION("""COMPUTED_VALUE"""),"B215")</f>
        <v>B215</v>
      </c>
      <c r="B46" s="2" t="str">
        <f>IFERROR(__xludf.DUMMYFUNCTION("""COMPUTED_VALUE"""),"M05")</f>
        <v>M05</v>
      </c>
      <c r="C46" s="2" t="str">
        <f>IFERROR(__xludf.DUMMYFUNCTION("""COMPUTED_VALUE"""),"Ben Cordone")</f>
        <v>Ben Cordone</v>
      </c>
      <c r="D46" s="2" t="str">
        <f>IFERROR(__xludf.DUMMYFUNCTION("""COMPUTED_VALUE"""),"RW")</f>
        <v>RW</v>
      </c>
      <c r="E46" s="2" t="str">
        <f>IFERROR(__xludf.DUMMYFUNCTION("""COMPUTED_VALUE"""),"R")</f>
        <v>R</v>
      </c>
      <c r="F46" s="2" t="str">
        <f>IFERROR(__xludf.DUMMYFUNCTION("""COMPUTED_VALUE"""),"MA")</f>
        <v>MA</v>
      </c>
      <c r="G46" s="2" t="str">
        <f>IFERROR(__xludf.DUMMYFUNCTION("""COMPUTED_VALUE"""),"West End Bruins")</f>
        <v>West End Bruins</v>
      </c>
      <c r="H46" s="2"/>
    </row>
    <row r="47">
      <c r="A47" s="2" t="str">
        <f>IFERROR(__xludf.DUMMYFUNCTION("""COMPUTED_VALUE"""),"B173")</f>
        <v>B173</v>
      </c>
      <c r="B47" s="2" t="str">
        <f>IFERROR(__xludf.DUMMYFUNCTION("""COMPUTED_VALUE"""),"M05")</f>
        <v>M05</v>
      </c>
      <c r="C47" s="2" t="str">
        <f>IFERROR(__xludf.DUMMYFUNCTION("""COMPUTED_VALUE"""),"Tanner Crane")</f>
        <v>Tanner Crane</v>
      </c>
      <c r="D47" s="2" t="str">
        <f>IFERROR(__xludf.DUMMYFUNCTION("""COMPUTED_VALUE"""),"LW")</f>
        <v>LW</v>
      </c>
      <c r="E47" s="2" t="str">
        <f>IFERROR(__xludf.DUMMYFUNCTION("""COMPUTED_VALUE"""),"L")</f>
        <v>L</v>
      </c>
      <c r="F47" s="2" t="str">
        <f>IFERROR(__xludf.DUMMYFUNCTION("""COMPUTED_VALUE"""),"MA")</f>
        <v>MA</v>
      </c>
      <c r="G47" s="2" t="str">
        <f>IFERROR(__xludf.DUMMYFUNCTION("""COMPUTED_VALUE"""),"Thunder Bay Elks 82s")</f>
        <v>Thunder Bay Elks 82s</v>
      </c>
      <c r="H47" s="2"/>
    </row>
    <row r="48">
      <c r="A48" s="2" t="str">
        <f>IFERROR(__xludf.DUMMYFUNCTION("""COMPUTED_VALUE"""),"B309")</f>
        <v>B309</v>
      </c>
      <c r="B48" s="2" t="str">
        <f>IFERROR(__xludf.DUMMYFUNCTION("""COMPUTED_VALUE"""),"M03")</f>
        <v>M03</v>
      </c>
      <c r="C48" s="2" t="str">
        <f>IFERROR(__xludf.DUMMYFUNCTION("""COMPUTED_VALUE"""),"Keewaedin Crews")</f>
        <v>Keewaedin Crews</v>
      </c>
      <c r="D48" s="2" t="str">
        <f>IFERROR(__xludf.DUMMYFUNCTION("""COMPUTED_VALUE"""),"D")</f>
        <v>D</v>
      </c>
      <c r="E48" s="2" t="str">
        <f>IFERROR(__xludf.DUMMYFUNCTION("""COMPUTED_VALUE"""),"L")</f>
        <v>L</v>
      </c>
      <c r="F48" s="2" t="str">
        <f>IFERROR(__xludf.DUMMYFUNCTION("""COMPUTED_VALUE"""),"BAA")</f>
        <v>BAA</v>
      </c>
      <c r="G48" s="2" t="str">
        <f>IFERROR(__xludf.DUMMYFUNCTION("""COMPUTED_VALUE"""),"Thunder Bay Beavers")</f>
        <v>Thunder Bay Beavers</v>
      </c>
      <c r="H48" s="2"/>
    </row>
    <row r="49">
      <c r="A49" s="2" t="str">
        <f>IFERROR(__xludf.DUMMYFUNCTION("""COMPUTED_VALUE"""),"B146")</f>
        <v>B146</v>
      </c>
      <c r="B49" s="2" t="str">
        <f>IFERROR(__xludf.DUMMYFUNCTION("""COMPUTED_VALUE"""),"M04")</f>
        <v>M04</v>
      </c>
      <c r="C49" s="2" t="str">
        <f>IFERROR(__xludf.DUMMYFUNCTION("""COMPUTED_VALUE"""),"Keaton Cristofaro")</f>
        <v>Keaton Cristofaro</v>
      </c>
      <c r="D49" s="2" t="str">
        <f>IFERROR(__xludf.DUMMYFUNCTION("""COMPUTED_VALUE"""),"D")</f>
        <v>D</v>
      </c>
      <c r="E49" s="2" t="str">
        <f>IFERROR(__xludf.DUMMYFUNCTION("""COMPUTED_VALUE"""),"L")</f>
        <v>L</v>
      </c>
      <c r="F49" s="2" t="str">
        <f>IFERROR(__xludf.DUMMYFUNCTION("""COMPUTED_VALUE"""),"BAA")</f>
        <v>BAA</v>
      </c>
      <c r="G49" s="2" t="str">
        <f>IFERROR(__xludf.DUMMYFUNCTION("""COMPUTED_VALUE"""),"Neebing Hawks")</f>
        <v>Neebing Hawks</v>
      </c>
      <c r="H49" s="2"/>
    </row>
    <row r="50">
      <c r="A50" s="2" t="str">
        <f>IFERROR(__xludf.DUMMYFUNCTION("""COMPUTED_VALUE"""),"B229")</f>
        <v>B229</v>
      </c>
      <c r="B50" s="2" t="str">
        <f>IFERROR(__xludf.DUMMYFUNCTION("""COMPUTED_VALUE"""),"M01")</f>
        <v>M01</v>
      </c>
      <c r="C50" s="2" t="str">
        <f>IFERROR(__xludf.DUMMYFUNCTION("""COMPUTED_VALUE"""),"Ty Currie")</f>
        <v>Ty Currie</v>
      </c>
      <c r="D50" s="2" t="str">
        <f>IFERROR(__xludf.DUMMYFUNCTION("""COMPUTED_VALUE"""),"D")</f>
        <v>D</v>
      </c>
      <c r="E50" s="2" t="str">
        <f>IFERROR(__xludf.DUMMYFUNCTION("""COMPUTED_VALUE"""),"R")</f>
        <v>R</v>
      </c>
      <c r="F50" s="2" t="str">
        <f>IFERROR(__xludf.DUMMYFUNCTION("""COMPUTED_VALUE"""),"BA")</f>
        <v>BA</v>
      </c>
      <c r="G50" s="2" t="str">
        <f>IFERROR(__xludf.DUMMYFUNCTION("""COMPUTED_VALUE"""),"Westfort Rangers")</f>
        <v>Westfort Rangers</v>
      </c>
      <c r="H50" s="2"/>
    </row>
    <row r="51">
      <c r="A51" s="2" t="str">
        <f>IFERROR(__xludf.DUMMYFUNCTION("""COMPUTED_VALUE"""),"W089")</f>
        <v>W089</v>
      </c>
      <c r="B51" s="2" t="str">
        <f>IFERROR(__xludf.DUMMYFUNCTION("""COMPUTED_VALUE"""),"M04")</f>
        <v>M04</v>
      </c>
      <c r="C51" s="2" t="str">
        <f>IFERROR(__xludf.DUMMYFUNCTION("""COMPUTED_VALUE"""),"Ethan Cwiklik")</f>
        <v>Ethan Cwiklik</v>
      </c>
      <c r="D51" s="2" t="str">
        <f>IFERROR(__xludf.DUMMYFUNCTION("""COMPUTED_VALUE"""),"RW")</f>
        <v>RW</v>
      </c>
      <c r="E51" s="2" t="str">
        <f>IFERROR(__xludf.DUMMYFUNCTION("""COMPUTED_VALUE"""),"R")</f>
        <v>R</v>
      </c>
      <c r="F51" s="2" t="str">
        <f>IFERROR(__xludf.DUMMYFUNCTION("""COMPUTED_VALUE"""),"BAA")</f>
        <v>BAA</v>
      </c>
      <c r="G51" s="2" t="str">
        <f>IFERROR(__xludf.DUMMYFUNCTION("""COMPUTED_VALUE"""),"Westfort Maroons")</f>
        <v>Westfort Maroons</v>
      </c>
      <c r="H51" s="2"/>
    </row>
    <row r="52">
      <c r="A52" s="2" t="str">
        <f>IFERROR(__xludf.DUMMYFUNCTION("""COMPUTED_VALUE"""),"W145")</f>
        <v>W145</v>
      </c>
      <c r="B52" s="2" t="str">
        <f>IFERROR(__xludf.DUMMYFUNCTION("""COMPUTED_VALUE"""),"M03")</f>
        <v>M03</v>
      </c>
      <c r="C52" s="2" t="str">
        <f>IFERROR(__xludf.DUMMYFUNCTION("""COMPUTED_VALUE"""),"Daniel Czerwinski")</f>
        <v>Daniel Czerwinski</v>
      </c>
      <c r="D52" s="2" t="str">
        <f>IFERROR(__xludf.DUMMYFUNCTION("""COMPUTED_VALUE"""),"D")</f>
        <v>D</v>
      </c>
      <c r="E52" s="2" t="str">
        <f>IFERROR(__xludf.DUMMYFUNCTION("""COMPUTED_VALUE"""),"L")</f>
        <v>L</v>
      </c>
      <c r="F52" s="2" t="str">
        <f>IFERROR(__xludf.DUMMYFUNCTION("""COMPUTED_VALUE"""),"BAA")</f>
        <v>BAA</v>
      </c>
      <c r="G52" s="2" t="str">
        <f>IFERROR(__xludf.DUMMYFUNCTION("""COMPUTED_VALUE"""),"Westfort Maroons")</f>
        <v>Westfort Maroons</v>
      </c>
      <c r="H52" s="2"/>
    </row>
    <row r="53">
      <c r="A53" s="2" t="str">
        <f>IFERROR(__xludf.DUMMYFUNCTION("""COMPUTED_VALUE"""),"B071")</f>
        <v>B071</v>
      </c>
      <c r="B53" s="2" t="str">
        <f>IFERROR(__xludf.DUMMYFUNCTION("""COMPUTED_VALUE"""),"M06")</f>
        <v>M06</v>
      </c>
      <c r="C53" s="2" t="str">
        <f>IFERROR(__xludf.DUMMYFUNCTION("""COMPUTED_VALUE"""),"Matthew Dahl")</f>
        <v>Matthew Dahl</v>
      </c>
      <c r="D53" s="2" t="str">
        <f>IFERROR(__xludf.DUMMYFUNCTION("""COMPUTED_VALUE"""),"RW")</f>
        <v>RW</v>
      </c>
      <c r="E53" s="2" t="str">
        <f>IFERROR(__xludf.DUMMYFUNCTION("""COMPUTED_VALUE"""),"R")</f>
        <v>R</v>
      </c>
      <c r="F53" s="2" t="str">
        <f>IFERROR(__xludf.DUMMYFUNCTION("""COMPUTED_VALUE"""),"MA")</f>
        <v>MA</v>
      </c>
      <c r="G53" s="2" t="str">
        <f>IFERROR(__xludf.DUMMYFUNCTION("""COMPUTED_VALUE"""),"Fort William Hurricanes")</f>
        <v>Fort William Hurricanes</v>
      </c>
      <c r="H53" s="2"/>
    </row>
    <row r="54">
      <c r="A54" s="2" t="str">
        <f>IFERROR(__xludf.DUMMYFUNCTION("""COMPUTED_VALUE"""),"B297")</f>
        <v>B297</v>
      </c>
      <c r="B54" s="2" t="str">
        <f>IFERROR(__xludf.DUMMYFUNCTION("""COMPUTED_VALUE"""),"M10")</f>
        <v>M10</v>
      </c>
      <c r="C54" s="2" t="str">
        <f>IFERROR(__xludf.DUMMYFUNCTION("""COMPUTED_VALUE"""),"Dylan Darosa")</f>
        <v>Dylan Darosa</v>
      </c>
      <c r="D54" s="2" t="str">
        <f>IFERROR(__xludf.DUMMYFUNCTION("""COMPUTED_VALUE"""),"C")</f>
        <v>C</v>
      </c>
      <c r="E54" s="2" t="str">
        <f>IFERROR(__xludf.DUMMYFUNCTION("""COMPUTED_VALUE"""),"L")</f>
        <v>L</v>
      </c>
      <c r="F54" s="2" t="str">
        <f>IFERROR(__xludf.DUMMYFUNCTION("""COMPUTED_VALUE"""),"MAA")</f>
        <v>MAA</v>
      </c>
      <c r="G54" s="2" t="str">
        <f>IFERROR(__xludf.DUMMYFUNCTION("""COMPUTED_VALUE"""),"Current River Comets")</f>
        <v>Current River Comets</v>
      </c>
      <c r="H54" s="2"/>
    </row>
    <row r="55">
      <c r="A55" s="2" t="str">
        <f>IFERROR(__xludf.DUMMYFUNCTION("""COMPUTED_VALUE"""),"W293")</f>
        <v>W293</v>
      </c>
      <c r="B55" s="2" t="str">
        <f>IFERROR(__xludf.DUMMYFUNCTION("""COMPUTED_VALUE"""),"M06")</f>
        <v>M06</v>
      </c>
      <c r="C55" s="2" t="str">
        <f>IFERROR(__xludf.DUMMYFUNCTION("""COMPUTED_VALUE"""),"Leif De Dura")</f>
        <v>Leif De Dura</v>
      </c>
      <c r="D55" s="2" t="str">
        <f>IFERROR(__xludf.DUMMYFUNCTION("""COMPUTED_VALUE"""),"LW")</f>
        <v>LW</v>
      </c>
      <c r="E55" s="2" t="str">
        <f>IFERROR(__xludf.DUMMYFUNCTION("""COMPUTED_VALUE"""),"L")</f>
        <v>L</v>
      </c>
      <c r="F55" s="2" t="str">
        <f>IFERROR(__xludf.DUMMYFUNCTION("""COMPUTED_VALUE"""),"MA")</f>
        <v>MA</v>
      </c>
      <c r="G55" s="2" t="str">
        <f>IFERROR(__xludf.DUMMYFUNCTION("""COMPUTED_VALUE"""),"Fort William Hurricanes")</f>
        <v>Fort William Hurricanes</v>
      </c>
      <c r="H55" s="2"/>
    </row>
    <row r="56">
      <c r="A56" s="2" t="str">
        <f>IFERROR(__xludf.DUMMYFUNCTION("""COMPUTED_VALUE"""),"W085")</f>
        <v>W085</v>
      </c>
      <c r="B56" s="2" t="str">
        <f>IFERROR(__xludf.DUMMYFUNCTION("""COMPUTED_VALUE"""),"M03")</f>
        <v>M03</v>
      </c>
      <c r="C56" s="2" t="str">
        <f>IFERROR(__xludf.DUMMYFUNCTION("""COMPUTED_VALUE"""),"Nolan Desando")</f>
        <v>Nolan Desando</v>
      </c>
      <c r="D56" s="2" t="str">
        <f>IFERROR(__xludf.DUMMYFUNCTION("""COMPUTED_VALUE"""),"LW")</f>
        <v>LW</v>
      </c>
      <c r="E56" s="2" t="str">
        <f>IFERROR(__xludf.DUMMYFUNCTION("""COMPUTED_VALUE"""),"L")</f>
        <v>L</v>
      </c>
      <c r="F56" s="2" t="str">
        <f>IFERROR(__xludf.DUMMYFUNCTION("""COMPUTED_VALUE"""),"BAA")</f>
        <v>BAA</v>
      </c>
      <c r="G56" s="2" t="str">
        <f>IFERROR(__xludf.DUMMYFUNCTION("""COMPUTED_VALUE"""),"Westfort Maroons")</f>
        <v>Westfort Maroons</v>
      </c>
      <c r="H56" s="2"/>
    </row>
    <row r="57">
      <c r="A57" s="2" t="str">
        <f>IFERROR(__xludf.DUMMYFUNCTION("""COMPUTED_VALUE"""),"W172")</f>
        <v>W172</v>
      </c>
      <c r="B57" s="2" t="str">
        <f>IFERROR(__xludf.DUMMYFUNCTION("""COMPUTED_VALUE"""),"M04")</f>
        <v>M04</v>
      </c>
      <c r="C57" s="2" t="str">
        <f>IFERROR(__xludf.DUMMYFUNCTION("""COMPUTED_VALUE"""),"Jayden Disher")</f>
        <v>Jayden Disher</v>
      </c>
      <c r="D57" s="2" t="str">
        <f>IFERROR(__xludf.DUMMYFUNCTION("""COMPUTED_VALUE"""),"D")</f>
        <v>D</v>
      </c>
      <c r="E57" s="2" t="str">
        <f>IFERROR(__xludf.DUMMYFUNCTION("""COMPUTED_VALUE"""),"L")</f>
        <v>L</v>
      </c>
      <c r="F57" s="2" t="str">
        <f>IFERROR(__xludf.DUMMYFUNCTION("""COMPUTED_VALUE"""),"BAA")</f>
        <v>BAA</v>
      </c>
      <c r="G57" s="2" t="str">
        <f>IFERROR(__xludf.DUMMYFUNCTION("""COMPUTED_VALUE"""),"Westfort Maroons")</f>
        <v>Westfort Maroons</v>
      </c>
      <c r="H57" s="2"/>
    </row>
    <row r="58">
      <c r="A58" s="2" t="str">
        <f>IFERROR(__xludf.DUMMYFUNCTION("""COMPUTED_VALUE"""),"B283")</f>
        <v>B283</v>
      </c>
      <c r="B58" s="2" t="str">
        <f>IFERROR(__xludf.DUMMYFUNCTION("""COMPUTED_VALUE"""),"M02")</f>
        <v>M02</v>
      </c>
      <c r="C58" s="2" t="str">
        <f>IFERROR(__xludf.DUMMYFUNCTION("""COMPUTED_VALUE"""),"Ben Donlon")</f>
        <v>Ben Donlon</v>
      </c>
      <c r="D58" s="2" t="str">
        <f>IFERROR(__xludf.DUMMYFUNCTION("""COMPUTED_VALUE"""),"D")</f>
        <v>D</v>
      </c>
      <c r="E58" s="2" t="str">
        <f>IFERROR(__xludf.DUMMYFUNCTION("""COMPUTED_VALUE"""),"R")</f>
        <v>R</v>
      </c>
      <c r="F58" s="2" t="str">
        <f>IFERROR(__xludf.DUMMYFUNCTION("""COMPUTED_VALUE"""),"BA")</f>
        <v>BA</v>
      </c>
      <c r="G58" s="2" t="str">
        <f>IFERROR(__xludf.DUMMYFUNCTION("""COMPUTED_VALUE"""),"West End Bruins")</f>
        <v>West End Bruins</v>
      </c>
      <c r="H58" s="2"/>
    </row>
    <row r="59">
      <c r="A59" s="2" t="str">
        <f>IFERROR(__xludf.DUMMYFUNCTION("""COMPUTED_VALUE"""),"B999")</f>
        <v>B999</v>
      </c>
      <c r="B59" s="2" t="str">
        <f>IFERROR(__xludf.DUMMYFUNCTION("""COMPUTED_VALUE"""),"M09")</f>
        <v>M09</v>
      </c>
      <c r="C59" s="2" t="str">
        <f>IFERROR(__xludf.DUMMYFUNCTION("""COMPUTED_VALUE"""),"Tanner Drazecky")</f>
        <v>Tanner Drazecky</v>
      </c>
      <c r="D59" s="2" t="str">
        <f>IFERROR(__xludf.DUMMYFUNCTION("""COMPUTED_VALUE"""),"D")</f>
        <v>D</v>
      </c>
      <c r="E59" s="2" t="str">
        <f>IFERROR(__xludf.DUMMYFUNCTION("""COMPUTED_VALUE"""),"L")</f>
        <v>L</v>
      </c>
      <c r="F59" s="2" t="str">
        <f>IFERROR(__xludf.DUMMYFUNCTION("""COMPUTED_VALUE"""),"MAA")</f>
        <v>MAA</v>
      </c>
      <c r="G59" s="2" t="str">
        <f>IFERROR(__xludf.DUMMYFUNCTION("""COMPUTED_VALUE"""),"West End Bruins")</f>
        <v>West End Bruins</v>
      </c>
      <c r="H59" s="2"/>
    </row>
    <row r="60">
      <c r="A60" s="2" t="str">
        <f>IFERROR(__xludf.DUMMYFUNCTION("""COMPUTED_VALUE"""),"B281")</f>
        <v>B281</v>
      </c>
      <c r="B60" s="2" t="str">
        <f>IFERROR(__xludf.DUMMYFUNCTION("""COMPUTED_VALUE"""),"M08")</f>
        <v>M08</v>
      </c>
      <c r="C60" s="2" t="str">
        <f>IFERROR(__xludf.DUMMYFUNCTION("""COMPUTED_VALUE"""),"Adam Dubinsky")</f>
        <v>Adam Dubinsky</v>
      </c>
      <c r="D60" s="2" t="str">
        <f>IFERROR(__xludf.DUMMYFUNCTION("""COMPUTED_VALUE"""),"C")</f>
        <v>C</v>
      </c>
      <c r="E60" s="2" t="str">
        <f>IFERROR(__xludf.DUMMYFUNCTION("""COMPUTED_VALUE"""),"R")</f>
        <v>R</v>
      </c>
      <c r="F60" s="2" t="str">
        <f>IFERROR(__xludf.DUMMYFUNCTION("""COMPUTED_VALUE"""),"MA")</f>
        <v>MA</v>
      </c>
      <c r="G60" s="2" t="str">
        <f>IFERROR(__xludf.DUMMYFUNCTION("""COMPUTED_VALUE"""),"West End Bruins")</f>
        <v>West End Bruins</v>
      </c>
      <c r="H60" s="2"/>
    </row>
    <row r="61">
      <c r="A61" s="2" t="str">
        <f>IFERROR(__xludf.DUMMYFUNCTION("""COMPUTED_VALUE"""),"W212")</f>
        <v>W212</v>
      </c>
      <c r="B61" s="2" t="str">
        <f>IFERROR(__xludf.DUMMYFUNCTION("""COMPUTED_VALUE"""),"M10")</f>
        <v>M10</v>
      </c>
      <c r="C61" s="2" t="str">
        <f>IFERROR(__xludf.DUMMYFUNCTION("""COMPUTED_VALUE"""),"Braeden Duchesne")</f>
        <v>Braeden Duchesne</v>
      </c>
      <c r="D61" s="2" t="str">
        <f>IFERROR(__xludf.DUMMYFUNCTION("""COMPUTED_VALUE"""),"RW")</f>
        <v>RW</v>
      </c>
      <c r="E61" s="2" t="str">
        <f>IFERROR(__xludf.DUMMYFUNCTION("""COMPUTED_VALUE"""),"R")</f>
        <v>R</v>
      </c>
      <c r="F61" s="2" t="str">
        <f>IFERROR(__xludf.DUMMYFUNCTION("""COMPUTED_VALUE"""),"MAA")</f>
        <v>MAA</v>
      </c>
      <c r="G61" s="2" t="str">
        <f>IFERROR(__xludf.DUMMYFUNCTION("""COMPUTED_VALUE"""),"Fort William Hurricanes")</f>
        <v>Fort William Hurricanes</v>
      </c>
      <c r="H61" s="2"/>
    </row>
    <row r="62">
      <c r="A62" s="2" t="str">
        <f>IFERROR(__xludf.DUMMYFUNCTION("""COMPUTED_VALUE"""),"B030")</f>
        <v>B030</v>
      </c>
      <c r="B62" s="2" t="str">
        <f>IFERROR(__xludf.DUMMYFUNCTION("""COMPUTED_VALUE"""),"M03")</f>
        <v>M03</v>
      </c>
      <c r="C62" s="2" t="str">
        <f>IFERROR(__xludf.DUMMYFUNCTION("""COMPUTED_VALUE"""),"Ethan Dyll")</f>
        <v>Ethan Dyll</v>
      </c>
      <c r="D62" s="2" t="str">
        <f>IFERROR(__xludf.DUMMYFUNCTION("""COMPUTED_VALUE"""),"RW")</f>
        <v>RW</v>
      </c>
      <c r="E62" s="2" t="str">
        <f>IFERROR(__xludf.DUMMYFUNCTION("""COMPUTED_VALUE"""),"R")</f>
        <v>R</v>
      </c>
      <c r="F62" s="2" t="str">
        <f>IFERROR(__xludf.DUMMYFUNCTION("""COMPUTED_VALUE"""),"BAA")</f>
        <v>BAA</v>
      </c>
      <c r="G62" s="2" t="str">
        <f>IFERROR(__xludf.DUMMYFUNCTION("""COMPUTED_VALUE"""),"South End Rangers")</f>
        <v>South End Rangers</v>
      </c>
      <c r="H62" s="2"/>
    </row>
    <row r="63">
      <c r="A63" s="2" t="str">
        <f>IFERROR(__xludf.DUMMYFUNCTION("""COMPUTED_VALUE"""),"G106")</f>
        <v>G106</v>
      </c>
      <c r="B63" s="2" t="str">
        <f>IFERROR(__xludf.DUMMYFUNCTION("""COMPUTED_VALUE"""),"M02")</f>
        <v>M02</v>
      </c>
      <c r="C63" s="2" t="str">
        <f>IFERROR(__xludf.DUMMYFUNCTION("""COMPUTED_VALUE"""),"Evan Edwards")</f>
        <v>Evan Edwards</v>
      </c>
      <c r="D63" s="2" t="str">
        <f>IFERROR(__xludf.DUMMYFUNCTION("""COMPUTED_VALUE"""),"G")</f>
        <v>G</v>
      </c>
      <c r="E63" s="2" t="str">
        <f>IFERROR(__xludf.DUMMYFUNCTION("""COMPUTED_VALUE"""),"L")</f>
        <v>L</v>
      </c>
      <c r="F63" s="2" t="str">
        <f>IFERROR(__xludf.DUMMYFUNCTION("""COMPUTED_VALUE"""),"BA")</f>
        <v>BA</v>
      </c>
      <c r="G63" s="2" t="str">
        <f>IFERROR(__xludf.DUMMYFUNCTION("""COMPUTED_VALUE"""),"Fort William Hurricanes")</f>
        <v>Fort William Hurricanes</v>
      </c>
      <c r="H63" s="2"/>
    </row>
    <row r="64">
      <c r="A64" s="2" t="str">
        <f>IFERROR(__xludf.DUMMYFUNCTION("""COMPUTED_VALUE"""),"G118")</f>
        <v>G118</v>
      </c>
      <c r="B64" s="2" t="str">
        <f>IFERROR(__xludf.DUMMYFUNCTION("""COMPUTED_VALUE"""),"M08")</f>
        <v>M08</v>
      </c>
      <c r="C64" s="2" t="str">
        <f>IFERROR(__xludf.DUMMYFUNCTION("""COMPUTED_VALUE"""),"Matthew Erickson")</f>
        <v>Matthew Erickson</v>
      </c>
      <c r="D64" s="2" t="str">
        <f>IFERROR(__xludf.DUMMYFUNCTION("""COMPUTED_VALUE"""),"G")</f>
        <v>G</v>
      </c>
      <c r="E64" s="2" t="str">
        <f>IFERROR(__xludf.DUMMYFUNCTION("""COMPUTED_VALUE"""),"R")</f>
        <v>R</v>
      </c>
      <c r="F64" s="2" t="str">
        <f>IFERROR(__xludf.DUMMYFUNCTION("""COMPUTED_VALUE"""),"MA")</f>
        <v>MA</v>
      </c>
      <c r="G64" s="2" t="str">
        <f>IFERROR(__xludf.DUMMYFUNCTION("""COMPUTED_VALUE"""),"Thunder Bay Elks 82s")</f>
        <v>Thunder Bay Elks 82s</v>
      </c>
      <c r="H64" s="2"/>
    </row>
    <row r="65">
      <c r="A65" s="2" t="str">
        <f>IFERROR(__xludf.DUMMYFUNCTION("""COMPUTED_VALUE"""),"W112")</f>
        <v>W112</v>
      </c>
      <c r="B65" s="2" t="str">
        <f>IFERROR(__xludf.DUMMYFUNCTION("""COMPUTED_VALUE"""),"M07")</f>
        <v>M07</v>
      </c>
      <c r="C65" s="2" t="str">
        <f>IFERROR(__xludf.DUMMYFUNCTION("""COMPUTED_VALUE"""),"Nickolas Everett")</f>
        <v>Nickolas Everett</v>
      </c>
      <c r="D65" s="2" t="str">
        <f>IFERROR(__xludf.DUMMYFUNCTION("""COMPUTED_VALUE"""),"LW")</f>
        <v>LW</v>
      </c>
      <c r="E65" s="2" t="str">
        <f>IFERROR(__xludf.DUMMYFUNCTION("""COMPUTED_VALUE"""),"L")</f>
        <v>L</v>
      </c>
      <c r="F65" s="2" t="str">
        <f>IFERROR(__xludf.DUMMYFUNCTION("""COMPUTED_VALUE"""),"MA")</f>
        <v>MA</v>
      </c>
      <c r="G65" s="2" t="str">
        <f>IFERROR(__xludf.DUMMYFUNCTION("""COMPUTED_VALUE"""),"KC Sabres")</f>
        <v>KC Sabres</v>
      </c>
      <c r="H65" s="2"/>
    </row>
    <row r="66">
      <c r="A66" s="2" t="str">
        <f>IFERROR(__xludf.DUMMYFUNCTION("""COMPUTED_VALUE"""),"B303")</f>
        <v>B303</v>
      </c>
      <c r="B66" s="2" t="str">
        <f>IFERROR(__xludf.DUMMYFUNCTION("""COMPUTED_VALUE"""),"M02")</f>
        <v>M02</v>
      </c>
      <c r="C66" s="2" t="str">
        <f>IFERROR(__xludf.DUMMYFUNCTION("""COMPUTED_VALUE"""),"Ethan Fell")</f>
        <v>Ethan Fell</v>
      </c>
      <c r="D66" s="2" t="str">
        <f>IFERROR(__xludf.DUMMYFUNCTION("""COMPUTED_VALUE"""),"C")</f>
        <v>C</v>
      </c>
      <c r="E66" s="2" t="str">
        <f>IFERROR(__xludf.DUMMYFUNCTION("""COMPUTED_VALUE"""),"R")</f>
        <v>R</v>
      </c>
      <c r="F66" s="2" t="str">
        <f>IFERROR(__xludf.DUMMYFUNCTION("""COMPUTED_VALUE"""),"BA")</f>
        <v>BA</v>
      </c>
      <c r="G66" s="2" t="str">
        <f>IFERROR(__xludf.DUMMYFUNCTION("""COMPUTED_VALUE"""),"South End Jr. Stars")</f>
        <v>South End Jr. Stars</v>
      </c>
      <c r="H66" s="2"/>
    </row>
    <row r="67">
      <c r="A67" s="2" t="str">
        <f>IFERROR(__xludf.DUMMYFUNCTION("""COMPUTED_VALUE"""),"W538")</f>
        <v>W538</v>
      </c>
      <c r="B67" s="2" t="str">
        <f>IFERROR(__xludf.DUMMYFUNCTION("""COMPUTED_VALUE"""),"M10")</f>
        <v>M10</v>
      </c>
      <c r="C67" s="2" t="str">
        <f>IFERROR(__xludf.DUMMYFUNCTION("""COMPUTED_VALUE"""),"Keegan Fennell")</f>
        <v>Keegan Fennell</v>
      </c>
      <c r="D67" s="2" t="str">
        <f>IFERROR(__xludf.DUMMYFUNCTION("""COMPUTED_VALUE"""),"LW")</f>
        <v>LW</v>
      </c>
      <c r="E67" s="2" t="str">
        <f>IFERROR(__xludf.DUMMYFUNCTION("""COMPUTED_VALUE"""),"L")</f>
        <v>L</v>
      </c>
      <c r="F67" s="2" t="str">
        <f>IFERROR(__xludf.DUMMYFUNCTION("""COMPUTED_VALUE"""),"MAA")</f>
        <v>MAA</v>
      </c>
      <c r="G67" s="2" t="str">
        <f>IFERROR(__xludf.DUMMYFUNCTION("""COMPUTED_VALUE"""),"Fort William Hurricanes")</f>
        <v>Fort William Hurricanes</v>
      </c>
      <c r="H67" s="2"/>
    </row>
    <row r="68">
      <c r="A68" s="2" t="str">
        <f>IFERROR(__xludf.DUMMYFUNCTION("""COMPUTED_VALUE"""),"W174")</f>
        <v>W174</v>
      </c>
      <c r="B68" s="2" t="str">
        <f>IFERROR(__xludf.DUMMYFUNCTION("""COMPUTED_VALUE"""),"M06")</f>
        <v>M06</v>
      </c>
      <c r="C68" s="2" t="str">
        <f>IFERROR(__xludf.DUMMYFUNCTION("""COMPUTED_VALUE"""),"Emilio Fera")</f>
        <v>Emilio Fera</v>
      </c>
      <c r="D68" s="2" t="str">
        <f>IFERROR(__xludf.DUMMYFUNCTION("""COMPUTED_VALUE"""),"C")</f>
        <v>C</v>
      </c>
      <c r="E68" s="2" t="str">
        <f>IFERROR(__xludf.DUMMYFUNCTION("""COMPUTED_VALUE"""),"L")</f>
        <v>L</v>
      </c>
      <c r="F68" s="2" t="str">
        <f>IFERROR(__xludf.DUMMYFUNCTION("""COMPUTED_VALUE"""),"MA")</f>
        <v>MA</v>
      </c>
      <c r="G68" s="2" t="str">
        <f>IFERROR(__xludf.DUMMYFUNCTION("""COMPUTED_VALUE"""),"KC Sabres")</f>
        <v>KC Sabres</v>
      </c>
      <c r="H68" s="2"/>
    </row>
    <row r="69">
      <c r="A69" s="2" t="str">
        <f>IFERROR(__xludf.DUMMYFUNCTION("""COMPUTED_VALUE"""),"W103")</f>
        <v>W103</v>
      </c>
      <c r="B69" s="2" t="str">
        <f>IFERROR(__xludf.DUMMYFUNCTION("""COMPUTED_VALUE"""),"M07")</f>
        <v>M07</v>
      </c>
      <c r="C69" s="2" t="str">
        <f>IFERROR(__xludf.DUMMYFUNCTION("""COMPUTED_VALUE"""),"Chaseon Fiddler")</f>
        <v>Chaseon Fiddler</v>
      </c>
      <c r="D69" s="2" t="str">
        <f>IFERROR(__xludf.DUMMYFUNCTION("""COMPUTED_VALUE"""),"LW")</f>
        <v>LW</v>
      </c>
      <c r="E69" s="2" t="str">
        <f>IFERROR(__xludf.DUMMYFUNCTION("""COMPUTED_VALUE"""),"L")</f>
        <v>L</v>
      </c>
      <c r="F69" s="2" t="str">
        <f>IFERROR(__xludf.DUMMYFUNCTION("""COMPUTED_VALUE"""),"MA")</f>
        <v>MA</v>
      </c>
      <c r="G69" s="2" t="str">
        <f>IFERROR(__xludf.DUMMYFUNCTION("""COMPUTED_VALUE"""),"West End Bruins")</f>
        <v>West End Bruins</v>
      </c>
      <c r="H69" s="2"/>
    </row>
    <row r="70">
      <c r="A70" s="2" t="str">
        <f>IFERROR(__xludf.DUMMYFUNCTION("""COMPUTED_VALUE"""),"B269")</f>
        <v>B269</v>
      </c>
      <c r="B70" s="2" t="str">
        <f>IFERROR(__xludf.DUMMYFUNCTION("""COMPUTED_VALUE"""),"M11")</f>
        <v>M11</v>
      </c>
      <c r="C70" s="2" t="str">
        <f>IFERROR(__xludf.DUMMYFUNCTION("""COMPUTED_VALUE"""),"Nick Filice")</f>
        <v>Nick Filice</v>
      </c>
      <c r="D70" s="2" t="str">
        <f>IFERROR(__xludf.DUMMYFUNCTION("""COMPUTED_VALUE"""),"C")</f>
        <v>C</v>
      </c>
      <c r="E70" s="2" t="str">
        <f>IFERROR(__xludf.DUMMYFUNCTION("""COMPUTED_VALUE"""),"L")</f>
        <v>L</v>
      </c>
      <c r="F70" s="2" t="str">
        <f>IFERROR(__xludf.DUMMYFUNCTION("""COMPUTED_VALUE"""),"MAA")</f>
        <v>MAA</v>
      </c>
      <c r="G70" s="2" t="str">
        <f>IFERROR(__xludf.DUMMYFUNCTION("""COMPUTED_VALUE"""),"Current River Comets")</f>
        <v>Current River Comets</v>
      </c>
      <c r="H70" s="2"/>
    </row>
    <row r="71">
      <c r="A71" s="2" t="str">
        <f>IFERROR(__xludf.DUMMYFUNCTION("""COMPUTED_VALUE"""),"G162a")</f>
        <v>G162a</v>
      </c>
      <c r="B71" s="2" t="str">
        <f>IFERROR(__xludf.DUMMYFUNCTION("""COMPUTED_VALUE"""),"M10")</f>
        <v>M10</v>
      </c>
      <c r="C71" s="2" t="str">
        <f>IFERROR(__xludf.DUMMYFUNCTION("""COMPUTED_VALUE"""),"Ryan Filipovic")</f>
        <v>Ryan Filipovic</v>
      </c>
      <c r="D71" s="2" t="str">
        <f>IFERROR(__xludf.DUMMYFUNCTION("""COMPUTED_VALUE"""),"G")</f>
        <v>G</v>
      </c>
      <c r="E71" s="2" t="str">
        <f>IFERROR(__xludf.DUMMYFUNCTION("""COMPUTED_VALUE"""),"L")</f>
        <v>L</v>
      </c>
      <c r="F71" s="2" t="str">
        <f>IFERROR(__xludf.DUMMYFUNCTION("""COMPUTED_VALUE"""),"MAA")</f>
        <v>MAA</v>
      </c>
      <c r="G71" s="2" t="str">
        <f>IFERROR(__xludf.DUMMYFUNCTION("""COMPUTED_VALUE"""),"Current River Comets")</f>
        <v>Current River Comets</v>
      </c>
      <c r="H71" s="2"/>
    </row>
    <row r="72">
      <c r="A72" s="2" t="str">
        <f>IFERROR(__xludf.DUMMYFUNCTION("""COMPUTED_VALUE"""),"W097")</f>
        <v>W097</v>
      </c>
      <c r="B72" s="2" t="str">
        <f>IFERROR(__xludf.DUMMYFUNCTION("""COMPUTED_VALUE"""),"M01")</f>
        <v>M01</v>
      </c>
      <c r="C72" s="2" t="str">
        <f>IFERROR(__xludf.DUMMYFUNCTION("""COMPUTED_VALUE"""),"Finnley Fiorito")</f>
        <v>Finnley Fiorito</v>
      </c>
      <c r="D72" s="2" t="str">
        <f>IFERROR(__xludf.DUMMYFUNCTION("""COMPUTED_VALUE"""),"LW")</f>
        <v>LW</v>
      </c>
      <c r="E72" s="2" t="str">
        <f>IFERROR(__xludf.DUMMYFUNCTION("""COMPUTED_VALUE"""),"R")</f>
        <v>R</v>
      </c>
      <c r="F72" s="2" t="str">
        <f>IFERROR(__xludf.DUMMYFUNCTION("""COMPUTED_VALUE"""),"BA")</f>
        <v>BA</v>
      </c>
      <c r="G72" s="2" t="str">
        <f>IFERROR(__xludf.DUMMYFUNCTION("""COMPUTED_VALUE"""),"Norwest Stars")</f>
        <v>Norwest Stars</v>
      </c>
      <c r="H72" s="2"/>
    </row>
    <row r="73">
      <c r="A73" s="2" t="str">
        <f>IFERROR(__xludf.DUMMYFUNCTION("""COMPUTED_VALUE"""),"B319")</f>
        <v>B319</v>
      </c>
      <c r="B73" s="2" t="str">
        <f>IFERROR(__xludf.DUMMYFUNCTION("""COMPUTED_VALUE"""),"M11")</f>
        <v>M11</v>
      </c>
      <c r="C73" s="2" t="str">
        <f>IFERROR(__xludf.DUMMYFUNCTION("""COMPUTED_VALUE"""),"Jarek Francoeur")</f>
        <v>Jarek Francoeur</v>
      </c>
      <c r="D73" s="2" t="str">
        <f>IFERROR(__xludf.DUMMYFUNCTION("""COMPUTED_VALUE"""),"RW")</f>
        <v>RW</v>
      </c>
      <c r="E73" s="2" t="str">
        <f>IFERROR(__xludf.DUMMYFUNCTION("""COMPUTED_VALUE"""),"R")</f>
        <v>R</v>
      </c>
      <c r="F73" s="2" t="str">
        <f>IFERROR(__xludf.DUMMYFUNCTION("""COMPUTED_VALUE"""),"BAAA")</f>
        <v>BAAA</v>
      </c>
      <c r="G73" s="2" t="str">
        <f>IFERROR(__xludf.DUMMYFUNCTION("""COMPUTED_VALUE"""),"Bantam Kings")</f>
        <v>Bantam Kings</v>
      </c>
      <c r="H73" s="2"/>
    </row>
    <row r="74">
      <c r="A74" s="2" t="str">
        <f>IFERROR(__xludf.DUMMYFUNCTION("""COMPUTED_VALUE"""),"W150")</f>
        <v>W150</v>
      </c>
      <c r="B74" s="2" t="str">
        <f>IFERROR(__xludf.DUMMYFUNCTION("""COMPUTED_VALUE"""),"M04")</f>
        <v>M04</v>
      </c>
      <c r="C74" s="2" t="str">
        <f>IFERROR(__xludf.DUMMYFUNCTION("""COMPUTED_VALUE"""),"Ethen Friesen")</f>
        <v>Ethen Friesen</v>
      </c>
      <c r="D74" s="2" t="str">
        <f>IFERROR(__xludf.DUMMYFUNCTION("""COMPUTED_VALUE"""),"C")</f>
        <v>C</v>
      </c>
      <c r="E74" s="2" t="str">
        <f>IFERROR(__xludf.DUMMYFUNCTION("""COMPUTED_VALUE"""),"R")</f>
        <v>R</v>
      </c>
      <c r="F74" s="2" t="str">
        <f>IFERROR(__xludf.DUMMYFUNCTION("""COMPUTED_VALUE"""),"BAA")</f>
        <v>BAA</v>
      </c>
      <c r="G74" s="2" t="str">
        <f>IFERROR(__xludf.DUMMYFUNCTION("""COMPUTED_VALUE"""),"South End Rangers")</f>
        <v>South End Rangers</v>
      </c>
      <c r="H74" s="2"/>
    </row>
    <row r="75">
      <c r="A75" s="2" t="str">
        <f>IFERROR(__xludf.DUMMYFUNCTION("""COMPUTED_VALUE"""),"W188")</f>
        <v>W188</v>
      </c>
      <c r="B75" s="2" t="str">
        <f>IFERROR(__xludf.DUMMYFUNCTION("""COMPUTED_VALUE"""),"M02")</f>
        <v>M02</v>
      </c>
      <c r="C75" s="2" t="str">
        <f>IFERROR(__xludf.DUMMYFUNCTION("""COMPUTED_VALUE"""),"Vincent Gagnon")</f>
        <v>Vincent Gagnon</v>
      </c>
      <c r="D75" s="2" t="str">
        <f>IFERROR(__xludf.DUMMYFUNCTION("""COMPUTED_VALUE"""),"RW")</f>
        <v>RW</v>
      </c>
      <c r="E75" s="2" t="str">
        <f>IFERROR(__xludf.DUMMYFUNCTION("""COMPUTED_VALUE"""),"R")</f>
        <v>R</v>
      </c>
      <c r="F75" s="2" t="str">
        <f>IFERROR(__xludf.DUMMYFUNCTION("""COMPUTED_VALUE"""),"BA")</f>
        <v>BA</v>
      </c>
      <c r="G75" s="2" t="str">
        <f>IFERROR(__xludf.DUMMYFUNCTION("""COMPUTED_VALUE"""),"Westfort Rangers")</f>
        <v>Westfort Rangers</v>
      </c>
      <c r="H75" s="2"/>
    </row>
    <row r="76">
      <c r="A76" s="2" t="str">
        <f>IFERROR(__xludf.DUMMYFUNCTION("""COMPUTED_VALUE"""),"W088")</f>
        <v>W088</v>
      </c>
      <c r="B76" s="2" t="str">
        <f>IFERROR(__xludf.DUMMYFUNCTION("""COMPUTED_VALUE"""),"M02")</f>
        <v>M02</v>
      </c>
      <c r="C76" s="2" t="str">
        <f>IFERROR(__xludf.DUMMYFUNCTION("""COMPUTED_VALUE"""),"Tyler Garatti")</f>
        <v>Tyler Garatti</v>
      </c>
      <c r="D76" s="2" t="str">
        <f>IFERROR(__xludf.DUMMYFUNCTION("""COMPUTED_VALUE"""),"LW")</f>
        <v>LW</v>
      </c>
      <c r="E76" s="2" t="str">
        <f>IFERROR(__xludf.DUMMYFUNCTION("""COMPUTED_VALUE"""),"L")</f>
        <v>L</v>
      </c>
      <c r="F76" s="2" t="str">
        <f>IFERROR(__xludf.DUMMYFUNCTION("""COMPUTED_VALUE"""),"BA")</f>
        <v>BA</v>
      </c>
      <c r="G76" s="2" t="str">
        <f>IFERROR(__xludf.DUMMYFUNCTION("""COMPUTED_VALUE"""),"KC Sabres")</f>
        <v>KC Sabres</v>
      </c>
      <c r="H76" s="2"/>
    </row>
    <row r="77">
      <c r="A77" s="2" t="str">
        <f>IFERROR(__xludf.DUMMYFUNCTION("""COMPUTED_VALUE"""),"W377")</f>
        <v>W377</v>
      </c>
      <c r="B77" s="2" t="str">
        <f>IFERROR(__xludf.DUMMYFUNCTION("""COMPUTED_VALUE"""),"M04")</f>
        <v>M04</v>
      </c>
      <c r="C77" s="2" t="str">
        <f>IFERROR(__xludf.DUMMYFUNCTION("""COMPUTED_VALUE"""),"Kadan Garner")</f>
        <v>Kadan Garner</v>
      </c>
      <c r="D77" s="2" t="str">
        <f>IFERROR(__xludf.DUMMYFUNCTION("""COMPUTED_VALUE"""),"C")</f>
        <v>C</v>
      </c>
      <c r="E77" s="2" t="str">
        <f>IFERROR(__xludf.DUMMYFUNCTION("""COMPUTED_VALUE"""),"L")</f>
        <v>L</v>
      </c>
      <c r="F77" s="2" t="str">
        <f>IFERROR(__xludf.DUMMYFUNCTION("""COMPUTED_VALUE"""),"BAA")</f>
        <v>BAA</v>
      </c>
      <c r="G77" s="2" t="str">
        <f>IFERROR(__xludf.DUMMYFUNCTION("""COMPUTED_VALUE"""),"Neebing Hawks")</f>
        <v>Neebing Hawks</v>
      </c>
      <c r="H77" s="2"/>
    </row>
    <row r="78">
      <c r="A78" s="2" t="str">
        <f>IFERROR(__xludf.DUMMYFUNCTION("""COMPUTED_VALUE"""),"W540")</f>
        <v>W540</v>
      </c>
      <c r="B78" s="2" t="str">
        <f>IFERROR(__xludf.DUMMYFUNCTION("""COMPUTED_VALUE"""),"M10")</f>
        <v>M10</v>
      </c>
      <c r="C78" s="2" t="str">
        <f>IFERROR(__xludf.DUMMYFUNCTION("""COMPUTED_VALUE"""),"Samuel Garon")</f>
        <v>Samuel Garon</v>
      </c>
      <c r="D78" s="2" t="str">
        <f>IFERROR(__xludf.DUMMYFUNCTION("""COMPUTED_VALUE"""),"D")</f>
        <v>D</v>
      </c>
      <c r="E78" s="2" t="str">
        <f>IFERROR(__xludf.DUMMYFUNCTION("""COMPUTED_VALUE"""),"R")</f>
        <v>R</v>
      </c>
      <c r="F78" s="2" t="str">
        <f>IFERROR(__xludf.DUMMYFUNCTION("""COMPUTED_VALUE"""),"MAA")</f>
        <v>MAA</v>
      </c>
      <c r="G78" s="2" t="str">
        <f>IFERROR(__xludf.DUMMYFUNCTION("""COMPUTED_VALUE"""),"Current River Comets")</f>
        <v>Current River Comets</v>
      </c>
      <c r="H78" s="2"/>
    </row>
    <row r="79">
      <c r="A79" s="2" t="str">
        <f>IFERROR(__xludf.DUMMYFUNCTION("""COMPUTED_VALUE"""),"G154")</f>
        <v>G154</v>
      </c>
      <c r="B79" s="2" t="str">
        <f>IFERROR(__xludf.DUMMYFUNCTION("""COMPUTED_VALUE"""),"M11")</f>
        <v>M11</v>
      </c>
      <c r="C79" s="2" t="str">
        <f>IFERROR(__xludf.DUMMYFUNCTION("""COMPUTED_VALUE"""),"Daniel Giardino")</f>
        <v>Daniel Giardino</v>
      </c>
      <c r="D79" s="2" t="str">
        <f>IFERROR(__xludf.DUMMYFUNCTION("""COMPUTED_VALUE"""),"G")</f>
        <v>G</v>
      </c>
      <c r="E79" s="2" t="str">
        <f>IFERROR(__xludf.DUMMYFUNCTION("""COMPUTED_VALUE"""),"L")</f>
        <v>L</v>
      </c>
      <c r="F79" s="2" t="str">
        <f>IFERROR(__xludf.DUMMYFUNCTION("""COMPUTED_VALUE"""),"MAA")</f>
        <v>MAA</v>
      </c>
      <c r="G79" s="2" t="str">
        <f>IFERROR(__xludf.DUMMYFUNCTION("""COMPUTED_VALUE"""),"Fort William Hurricanes")</f>
        <v>Fort William Hurricanes</v>
      </c>
      <c r="H79" s="2"/>
    </row>
    <row r="80">
      <c r="A80" s="2" t="str">
        <f>IFERROR(__xludf.DUMMYFUNCTION("""COMPUTED_VALUE"""),"W345")</f>
        <v>W345</v>
      </c>
      <c r="B80" s="2" t="str">
        <f>IFERROR(__xludf.DUMMYFUNCTION("""COMPUTED_VALUE"""),"M06")</f>
        <v>M06</v>
      </c>
      <c r="C80" s="2" t="str">
        <f>IFERROR(__xludf.DUMMYFUNCTION("""COMPUTED_VALUE"""),"Dawson Giertuga")</f>
        <v>Dawson Giertuga</v>
      </c>
      <c r="D80" s="2" t="str">
        <f>IFERROR(__xludf.DUMMYFUNCTION("""COMPUTED_VALUE"""),"D")</f>
        <v>D</v>
      </c>
      <c r="E80" s="2" t="str">
        <f>IFERROR(__xludf.DUMMYFUNCTION("""COMPUTED_VALUE"""),"R")</f>
        <v>R</v>
      </c>
      <c r="F80" s="2" t="str">
        <f>IFERROR(__xludf.DUMMYFUNCTION("""COMPUTED_VALUE"""),"MA")</f>
        <v>MA</v>
      </c>
      <c r="G80" s="2" t="str">
        <f>IFERROR(__xludf.DUMMYFUNCTION("""COMPUTED_VALUE"""),"North End Flames")</f>
        <v>North End Flames</v>
      </c>
      <c r="H80" s="2"/>
    </row>
    <row r="81">
      <c r="A81" s="2" t="str">
        <f>IFERROR(__xludf.DUMMYFUNCTION("""COMPUTED_VALUE"""),"B145")</f>
        <v>B145</v>
      </c>
      <c r="B81" s="2" t="str">
        <f>IFERROR(__xludf.DUMMYFUNCTION("""COMPUTED_VALUE"""),"M04")</f>
        <v>M04</v>
      </c>
      <c r="C81" s="2" t="str">
        <f>IFERROR(__xludf.DUMMYFUNCTION("""COMPUTED_VALUE"""),"Brett Graver")</f>
        <v>Brett Graver</v>
      </c>
      <c r="D81" s="2" t="str">
        <f>IFERROR(__xludf.DUMMYFUNCTION("""COMPUTED_VALUE"""),"LW")</f>
        <v>LW</v>
      </c>
      <c r="E81" s="2" t="str">
        <f>IFERROR(__xludf.DUMMYFUNCTION("""COMPUTED_VALUE"""),"L")</f>
        <v>L</v>
      </c>
      <c r="F81" s="2" t="str">
        <f>IFERROR(__xludf.DUMMYFUNCTION("""COMPUTED_VALUE"""),"BAA")</f>
        <v>BAA</v>
      </c>
      <c r="G81" s="2" t="str">
        <f>IFERROR(__xludf.DUMMYFUNCTION("""COMPUTED_VALUE"""),"South End Rangers")</f>
        <v>South End Rangers</v>
      </c>
      <c r="H81" s="2"/>
    </row>
    <row r="82">
      <c r="A82" s="2" t="str">
        <f>IFERROR(__xludf.DUMMYFUNCTION("""COMPUTED_VALUE"""),"W183")</f>
        <v>W183</v>
      </c>
      <c r="B82" s="2" t="str">
        <f>IFERROR(__xludf.DUMMYFUNCTION("""COMPUTED_VALUE"""),"M06")</f>
        <v>M06</v>
      </c>
      <c r="C82" s="2" t="str">
        <f>IFERROR(__xludf.DUMMYFUNCTION("""COMPUTED_VALUE"""),"Joshua Gray")</f>
        <v>Joshua Gray</v>
      </c>
      <c r="D82" s="2" t="str">
        <f>IFERROR(__xludf.DUMMYFUNCTION("""COMPUTED_VALUE"""),"D")</f>
        <v>D</v>
      </c>
      <c r="E82" s="2" t="str">
        <f>IFERROR(__xludf.DUMMYFUNCTION("""COMPUTED_VALUE"""),"L")</f>
        <v>L</v>
      </c>
      <c r="F82" s="2" t="str">
        <f>IFERROR(__xludf.DUMMYFUNCTION("""COMPUTED_VALUE"""),"MA")</f>
        <v>MA</v>
      </c>
      <c r="G82" s="2" t="str">
        <f>IFERROR(__xludf.DUMMYFUNCTION("""COMPUTED_VALUE"""),"West End Bruins")</f>
        <v>West End Bruins</v>
      </c>
      <c r="H82" s="2"/>
    </row>
    <row r="83">
      <c r="A83" s="2" t="str">
        <f>IFERROR(__xludf.DUMMYFUNCTION("""COMPUTED_VALUE"""),"B142")</f>
        <v>B142</v>
      </c>
      <c r="B83" s="2" t="str">
        <f>IFERROR(__xludf.DUMMYFUNCTION("""COMPUTED_VALUE"""),"M04")</f>
        <v>M04</v>
      </c>
      <c r="C83" s="2" t="str">
        <f>IFERROR(__xludf.DUMMYFUNCTION("""COMPUTED_VALUE"""),"Nathan Greaves")</f>
        <v>Nathan Greaves</v>
      </c>
      <c r="D83" s="2" t="str">
        <f>IFERROR(__xludf.DUMMYFUNCTION("""COMPUTED_VALUE"""),"RW")</f>
        <v>RW</v>
      </c>
      <c r="E83" s="2" t="str">
        <f>IFERROR(__xludf.DUMMYFUNCTION("""COMPUTED_VALUE"""),"L")</f>
        <v>L</v>
      </c>
      <c r="F83" s="2" t="str">
        <f>IFERROR(__xludf.DUMMYFUNCTION("""COMPUTED_VALUE"""),"BAA")</f>
        <v>BAA</v>
      </c>
      <c r="G83" s="2" t="str">
        <f>IFERROR(__xludf.DUMMYFUNCTION("""COMPUTED_VALUE"""),"North End Flames")</f>
        <v>North End Flames</v>
      </c>
      <c r="H83" s="2"/>
    </row>
    <row r="84">
      <c r="A84" s="2" t="str">
        <f>IFERROR(__xludf.DUMMYFUNCTION("""COMPUTED_VALUE"""),"B038")</f>
        <v>B038</v>
      </c>
      <c r="B84" s="2" t="str">
        <f>IFERROR(__xludf.DUMMYFUNCTION("""COMPUTED_VALUE"""),"M01")</f>
        <v>M01</v>
      </c>
      <c r="C84" s="2" t="str">
        <f>IFERROR(__xludf.DUMMYFUNCTION("""COMPUTED_VALUE"""),"Austin Green")</f>
        <v>Austin Green</v>
      </c>
      <c r="D84" s="2" t="str">
        <f>IFERROR(__xludf.DUMMYFUNCTION("""COMPUTED_VALUE"""),"LW")</f>
        <v>LW</v>
      </c>
      <c r="E84" s="2" t="str">
        <f>IFERROR(__xludf.DUMMYFUNCTION("""COMPUTED_VALUE"""),"L")</f>
        <v>L</v>
      </c>
      <c r="F84" s="2" t="str">
        <f>IFERROR(__xludf.DUMMYFUNCTION("""COMPUTED_VALUE"""),"BA")</f>
        <v>BA</v>
      </c>
      <c r="G84" s="2" t="str">
        <f>IFERROR(__xludf.DUMMYFUNCTION("""COMPUTED_VALUE"""),"Fort William Hurricanes")</f>
        <v>Fort William Hurricanes</v>
      </c>
      <c r="H84" s="2"/>
    </row>
    <row r="85">
      <c r="A85" s="2" t="str">
        <f>IFERROR(__xludf.DUMMYFUNCTION("""COMPUTED_VALUE"""),"W307")</f>
        <v>W307</v>
      </c>
      <c r="B85" s="2" t="str">
        <f>IFERROR(__xludf.DUMMYFUNCTION("""COMPUTED_VALUE"""),"M03")</f>
        <v>M03</v>
      </c>
      <c r="C85" s="2" t="str">
        <f>IFERROR(__xludf.DUMMYFUNCTION("""COMPUTED_VALUE"""),"Rylan Grenier")</f>
        <v>Rylan Grenier</v>
      </c>
      <c r="D85" s="2" t="str">
        <f>IFERROR(__xludf.DUMMYFUNCTION("""COMPUTED_VALUE"""),"RW")</f>
        <v>RW</v>
      </c>
      <c r="E85" s="2" t="str">
        <f>IFERROR(__xludf.DUMMYFUNCTION("""COMPUTED_VALUE"""),"R")</f>
        <v>R</v>
      </c>
      <c r="F85" s="2" t="str">
        <f>IFERROR(__xludf.DUMMYFUNCTION("""COMPUTED_VALUE"""),"BAA")</f>
        <v>BAA</v>
      </c>
      <c r="G85" s="2" t="str">
        <f>IFERROR(__xludf.DUMMYFUNCTION("""COMPUTED_VALUE"""),"Neebing Hawks")</f>
        <v>Neebing Hawks</v>
      </c>
      <c r="H85" s="2"/>
    </row>
    <row r="86">
      <c r="A86" s="2" t="str">
        <f>IFERROR(__xludf.DUMMYFUNCTION("""COMPUTED_VALUE"""),"B170")</f>
        <v>B170</v>
      </c>
      <c r="B86" s="2" t="str">
        <f>IFERROR(__xludf.DUMMYFUNCTION("""COMPUTED_VALUE"""),"M09")</f>
        <v>M09</v>
      </c>
      <c r="C86" s="2" t="str">
        <f>IFERROR(__xludf.DUMMYFUNCTION("""COMPUTED_VALUE"""),"Marcus Grillo")</f>
        <v>Marcus Grillo</v>
      </c>
      <c r="D86" s="2" t="str">
        <f>IFERROR(__xludf.DUMMYFUNCTION("""COMPUTED_VALUE"""),"C")</f>
        <v>C</v>
      </c>
      <c r="E86" s="2" t="str">
        <f>IFERROR(__xludf.DUMMYFUNCTION("""COMPUTED_VALUE"""),"L")</f>
        <v>L</v>
      </c>
      <c r="F86" s="2" t="str">
        <f>IFERROR(__xludf.DUMMYFUNCTION("""COMPUTED_VALUE"""),"MAA")</f>
        <v>MAA</v>
      </c>
      <c r="G86" s="2" t="str">
        <f>IFERROR(__xludf.DUMMYFUNCTION("""COMPUTED_VALUE"""),"Fort William Hurricanes")</f>
        <v>Fort William Hurricanes</v>
      </c>
      <c r="H86" s="2"/>
    </row>
    <row r="87">
      <c r="A87" s="2" t="str">
        <f>IFERROR(__xludf.DUMMYFUNCTION("""COMPUTED_VALUE"""),"W380")</f>
        <v>W380</v>
      </c>
      <c r="B87" s="2" t="str">
        <f>IFERROR(__xludf.DUMMYFUNCTION("""COMPUTED_VALUE"""),"M03")</f>
        <v>M03</v>
      </c>
      <c r="C87" s="2" t="str">
        <f>IFERROR(__xludf.DUMMYFUNCTION("""COMPUTED_VALUE"""),"Cadyn Halstead")</f>
        <v>Cadyn Halstead</v>
      </c>
      <c r="D87" s="2" t="str">
        <f>IFERROR(__xludf.DUMMYFUNCTION("""COMPUTED_VALUE"""),"C")</f>
        <v>C</v>
      </c>
      <c r="E87" s="2" t="str">
        <f>IFERROR(__xludf.DUMMYFUNCTION("""COMPUTED_VALUE"""),"L")</f>
        <v>L</v>
      </c>
      <c r="F87" s="2" t="str">
        <f>IFERROR(__xludf.DUMMYFUNCTION("""COMPUTED_VALUE"""),"BAA")</f>
        <v>BAA</v>
      </c>
      <c r="G87" s="2" t="str">
        <f>IFERROR(__xludf.DUMMYFUNCTION("""COMPUTED_VALUE"""),"North End Flames")</f>
        <v>North End Flames</v>
      </c>
      <c r="H87" s="2"/>
    </row>
    <row r="88">
      <c r="A88" s="2" t="str">
        <f>IFERROR(__xludf.DUMMYFUNCTION("""COMPUTED_VALUE"""),"W358")</f>
        <v>W358</v>
      </c>
      <c r="B88" s="2" t="str">
        <f>IFERROR(__xludf.DUMMYFUNCTION("""COMPUTED_VALUE"""),"M03")</f>
        <v>M03</v>
      </c>
      <c r="C88" s="2" t="str">
        <f>IFERROR(__xludf.DUMMYFUNCTION("""COMPUTED_VALUE"""),"Darcy Hamilton")</f>
        <v>Darcy Hamilton</v>
      </c>
      <c r="D88" s="2" t="str">
        <f>IFERROR(__xludf.DUMMYFUNCTION("""COMPUTED_VALUE"""),"D")</f>
        <v>D</v>
      </c>
      <c r="E88" s="2" t="str">
        <f>IFERROR(__xludf.DUMMYFUNCTION("""COMPUTED_VALUE"""),"R")</f>
        <v>R</v>
      </c>
      <c r="F88" s="2" t="str">
        <f>IFERROR(__xludf.DUMMYFUNCTION("""COMPUTED_VALUE"""),"BAA")</f>
        <v>BAA</v>
      </c>
      <c r="G88" s="2" t="str">
        <f>IFERROR(__xludf.DUMMYFUNCTION("""COMPUTED_VALUE"""),"Westfort Maroons")</f>
        <v>Westfort Maroons</v>
      </c>
      <c r="H88" s="2"/>
    </row>
    <row r="89">
      <c r="A89" s="2" t="str">
        <f>IFERROR(__xludf.DUMMYFUNCTION("""COMPUTED_VALUE"""),"W541")</f>
        <v>W541</v>
      </c>
      <c r="B89" s="2" t="str">
        <f>IFERROR(__xludf.DUMMYFUNCTION("""COMPUTED_VALUE"""),"M09")</f>
        <v>M09</v>
      </c>
      <c r="C89" s="2" t="str">
        <f>IFERROR(__xludf.DUMMYFUNCTION("""COMPUTED_VALUE"""),"Gavin Hannula")</f>
        <v>Gavin Hannula</v>
      </c>
      <c r="D89" s="2" t="str">
        <f>IFERROR(__xludf.DUMMYFUNCTION("""COMPUTED_VALUE"""),"C")</f>
        <v>C</v>
      </c>
      <c r="E89" s="2" t="str">
        <f>IFERROR(__xludf.DUMMYFUNCTION("""COMPUTED_VALUE"""),"L")</f>
        <v>L</v>
      </c>
      <c r="F89" s="2" t="str">
        <f>IFERROR(__xludf.DUMMYFUNCTION("""COMPUTED_VALUE"""),"MAA")</f>
        <v>MAA</v>
      </c>
      <c r="G89" s="2" t="str">
        <f>IFERROR(__xludf.DUMMYFUNCTION("""COMPUTED_VALUE"""),"Fort William Canadiens")</f>
        <v>Fort William Canadiens</v>
      </c>
      <c r="H89" s="2"/>
    </row>
    <row r="90">
      <c r="A90" s="2" t="str">
        <f>IFERROR(__xludf.DUMMYFUNCTION("""COMPUTED_VALUE"""),"G140")</f>
        <v>G140</v>
      </c>
      <c r="B90" s="2" t="str">
        <f>IFERROR(__xludf.DUMMYFUNCTION("""COMPUTED_VALUE"""),"M07")</f>
        <v>M07</v>
      </c>
      <c r="C90" s="2" t="str">
        <f>IFERROR(__xludf.DUMMYFUNCTION("""COMPUTED_VALUE"""),"Austin Harris")</f>
        <v>Austin Harris</v>
      </c>
      <c r="D90" s="2" t="str">
        <f>IFERROR(__xludf.DUMMYFUNCTION("""COMPUTED_VALUE"""),"G")</f>
        <v>G</v>
      </c>
      <c r="E90" s="2" t="str">
        <f>IFERROR(__xludf.DUMMYFUNCTION("""COMPUTED_VALUE"""),"L")</f>
        <v>L</v>
      </c>
      <c r="F90" s="2" t="str">
        <f>IFERROR(__xludf.DUMMYFUNCTION("""COMPUTED_VALUE"""),"MA")</f>
        <v>MA</v>
      </c>
      <c r="G90" s="2" t="str">
        <f>IFERROR(__xludf.DUMMYFUNCTION("""COMPUTED_VALUE"""),"West End Bruins")</f>
        <v>West End Bruins</v>
      </c>
      <c r="H90" s="2"/>
    </row>
    <row r="91">
      <c r="A91" s="2" t="str">
        <f>IFERROR(__xludf.DUMMYFUNCTION("""COMPUTED_VALUE"""),"W531")</f>
        <v>W531</v>
      </c>
      <c r="B91" s="2" t="str">
        <f>IFERROR(__xludf.DUMMYFUNCTION("""COMPUTED_VALUE"""),"M11")</f>
        <v>M11</v>
      </c>
      <c r="C91" s="2" t="str">
        <f>IFERROR(__xludf.DUMMYFUNCTION("""COMPUTED_VALUE"""),"Mitchell Harrison")</f>
        <v>Mitchell Harrison</v>
      </c>
      <c r="D91" s="2" t="str">
        <f>IFERROR(__xludf.DUMMYFUNCTION("""COMPUTED_VALUE"""),"D")</f>
        <v>D</v>
      </c>
      <c r="E91" s="2" t="str">
        <f>IFERROR(__xludf.DUMMYFUNCTION("""COMPUTED_VALUE"""),"R")</f>
        <v>R</v>
      </c>
      <c r="F91" s="2" t="str">
        <f>IFERROR(__xludf.DUMMYFUNCTION("""COMPUTED_VALUE"""),"MAA")</f>
        <v>MAA</v>
      </c>
      <c r="G91" s="2" t="str">
        <f>IFERROR(__xludf.DUMMYFUNCTION("""COMPUTED_VALUE"""),"West End Bruins")</f>
        <v>West End Bruins</v>
      </c>
      <c r="H91" s="2"/>
    </row>
    <row r="92">
      <c r="A92" s="2" t="str">
        <f>IFERROR(__xludf.DUMMYFUNCTION("""COMPUTED_VALUE"""),"B006")</f>
        <v>B006</v>
      </c>
      <c r="B92" s="2" t="str">
        <f>IFERROR(__xludf.DUMMYFUNCTION("""COMPUTED_VALUE"""),"M11")</f>
        <v>M11</v>
      </c>
      <c r="C92" s="2" t="str">
        <f>IFERROR(__xludf.DUMMYFUNCTION("""COMPUTED_VALUE"""),"Nolan Height")</f>
        <v>Nolan Height</v>
      </c>
      <c r="D92" s="2" t="str">
        <f>IFERROR(__xludf.DUMMYFUNCTION("""COMPUTED_VALUE"""),"C")</f>
        <v>C</v>
      </c>
      <c r="E92" s="2" t="str">
        <f>IFERROR(__xludf.DUMMYFUNCTION("""COMPUTED_VALUE"""),"R")</f>
        <v>R</v>
      </c>
      <c r="F92" s="2" t="str">
        <f>IFERROR(__xludf.DUMMYFUNCTION("""COMPUTED_VALUE"""),"AAA")</f>
        <v>AAA</v>
      </c>
      <c r="G92" s="2" t="str">
        <f>IFERROR(__xludf.DUMMYFUNCTION("""COMPUTED_VALUE"""),"Minor Midget Kings")</f>
        <v>Minor Midget Kings</v>
      </c>
      <c r="H92" s="2"/>
    </row>
    <row r="93">
      <c r="A93" s="2" t="str">
        <f>IFERROR(__xludf.DUMMYFUNCTION("""COMPUTED_VALUE"""),"W370")</f>
        <v>W370</v>
      </c>
      <c r="B93" s="2" t="str">
        <f>IFERROR(__xludf.DUMMYFUNCTION("""COMPUTED_VALUE"""),"M05")</f>
        <v>M05</v>
      </c>
      <c r="C93" s="2" t="str">
        <f>IFERROR(__xludf.DUMMYFUNCTION("""COMPUTED_VALUE"""),"Gavin Hemeon")</f>
        <v>Gavin Hemeon</v>
      </c>
      <c r="D93" s="2" t="str">
        <f>IFERROR(__xludf.DUMMYFUNCTION("""COMPUTED_VALUE"""),"D")</f>
        <v>D</v>
      </c>
      <c r="E93" s="2" t="str">
        <f>IFERROR(__xludf.DUMMYFUNCTION("""COMPUTED_VALUE"""),"R")</f>
        <v>R</v>
      </c>
      <c r="F93" s="2" t="str">
        <f>IFERROR(__xludf.DUMMYFUNCTION("""COMPUTED_VALUE"""),"MA")</f>
        <v>MA</v>
      </c>
      <c r="G93" s="2" t="str">
        <f>IFERROR(__xludf.DUMMYFUNCTION("""COMPUTED_VALUE"""),"North End Flames")</f>
        <v>North End Flames</v>
      </c>
      <c r="H93" s="2"/>
    </row>
    <row r="94">
      <c r="A94" s="2" t="str">
        <f>IFERROR(__xludf.DUMMYFUNCTION("""COMPUTED_VALUE"""),"B321")</f>
        <v>B321</v>
      </c>
      <c r="B94" s="2" t="str">
        <f>IFERROR(__xludf.DUMMYFUNCTION("""COMPUTED_VALUE"""),"M07")</f>
        <v>M07</v>
      </c>
      <c r="C94" s="2" t="str">
        <f>IFERROR(__xludf.DUMMYFUNCTION("""COMPUTED_VALUE"""),"Ryan Herman")</f>
        <v>Ryan Herman</v>
      </c>
      <c r="D94" s="2" t="str">
        <f>IFERROR(__xludf.DUMMYFUNCTION("""COMPUTED_VALUE"""),"RW")</f>
        <v>RW</v>
      </c>
      <c r="E94" s="2" t="str">
        <f>IFERROR(__xludf.DUMMYFUNCTION("""COMPUTED_VALUE"""),"R")</f>
        <v>R</v>
      </c>
      <c r="F94" s="2" t="str">
        <f>IFERROR(__xludf.DUMMYFUNCTION("""COMPUTED_VALUE"""),"MA")</f>
        <v>MA</v>
      </c>
      <c r="G94" s="2" t="str">
        <f>IFERROR(__xludf.DUMMYFUNCTION("""COMPUTED_VALUE"""),"Thunder Bay Elks 82s")</f>
        <v>Thunder Bay Elks 82s</v>
      </c>
      <c r="H94" s="2"/>
    </row>
    <row r="95">
      <c r="A95" s="2" t="str">
        <f>IFERROR(__xludf.DUMMYFUNCTION("""COMPUTED_VALUE"""),"B024")</f>
        <v>B024</v>
      </c>
      <c r="B95" s="2" t="str">
        <f>IFERROR(__xludf.DUMMYFUNCTION("""COMPUTED_VALUE"""),"M02")</f>
        <v>M02</v>
      </c>
      <c r="C95" s="2" t="str">
        <f>IFERROR(__xludf.DUMMYFUNCTION("""COMPUTED_VALUE"""),"Isaac Hill")</f>
        <v>Isaac Hill</v>
      </c>
      <c r="D95" s="2" t="str">
        <f>IFERROR(__xludf.DUMMYFUNCTION("""COMPUTED_VALUE"""),"D")</f>
        <v>D</v>
      </c>
      <c r="E95" s="2" t="str">
        <f>IFERROR(__xludf.DUMMYFUNCTION("""COMPUTED_VALUE"""),"L")</f>
        <v>L</v>
      </c>
      <c r="F95" s="2" t="str">
        <f>IFERROR(__xludf.DUMMYFUNCTION("""COMPUTED_VALUE"""),"BA")</f>
        <v>BA</v>
      </c>
      <c r="G95" s="2" t="str">
        <f>IFERROR(__xludf.DUMMYFUNCTION("""COMPUTED_VALUE"""),"Current River Comets")</f>
        <v>Current River Comets</v>
      </c>
      <c r="H95" s="2"/>
    </row>
    <row r="96">
      <c r="A96" s="2" t="str">
        <f>IFERROR(__xludf.DUMMYFUNCTION("""COMPUTED_VALUE"""),"W532")</f>
        <v>W532</v>
      </c>
      <c r="B96" s="2" t="str">
        <f>IFERROR(__xludf.DUMMYFUNCTION("""COMPUTED_VALUE"""),"M10")</f>
        <v>M10</v>
      </c>
      <c r="C96" s="2" t="str">
        <f>IFERROR(__xludf.DUMMYFUNCTION("""COMPUTED_VALUE"""),"Matthew Himanen")</f>
        <v>Matthew Himanen</v>
      </c>
      <c r="D96" s="2" t="str">
        <f>IFERROR(__xludf.DUMMYFUNCTION("""COMPUTED_VALUE"""),"C")</f>
        <v>C</v>
      </c>
      <c r="E96" s="2" t="str">
        <f>IFERROR(__xludf.DUMMYFUNCTION("""COMPUTED_VALUE"""),"L")</f>
        <v>L</v>
      </c>
      <c r="F96" s="2" t="str">
        <f>IFERROR(__xludf.DUMMYFUNCTION("""COMPUTED_VALUE"""),"MAA")</f>
        <v>MAA</v>
      </c>
      <c r="G96" s="2" t="str">
        <f>IFERROR(__xludf.DUMMYFUNCTION("""COMPUTED_VALUE"""),"Fort William Hurricanes")</f>
        <v>Fort William Hurricanes</v>
      </c>
      <c r="H96" s="2"/>
    </row>
    <row r="97">
      <c r="A97" s="2" t="str">
        <f>IFERROR(__xludf.DUMMYFUNCTION("""COMPUTED_VALUE"""),"B181")</f>
        <v>B181</v>
      </c>
      <c r="B97" s="2" t="str">
        <f>IFERROR(__xludf.DUMMYFUNCTION("""COMPUTED_VALUE"""),"M06")</f>
        <v>M06</v>
      </c>
      <c r="C97" s="2" t="str">
        <f>IFERROR(__xludf.DUMMYFUNCTION("""COMPUTED_VALUE"""),"Sean Hole")</f>
        <v>Sean Hole</v>
      </c>
      <c r="D97" s="2" t="str">
        <f>IFERROR(__xludf.DUMMYFUNCTION("""COMPUTED_VALUE"""),"D")</f>
        <v>D</v>
      </c>
      <c r="E97" s="2" t="str">
        <f>IFERROR(__xludf.DUMMYFUNCTION("""COMPUTED_VALUE"""),"R")</f>
        <v>R</v>
      </c>
      <c r="F97" s="2" t="str">
        <f>IFERROR(__xludf.DUMMYFUNCTION("""COMPUTED_VALUE"""),"MA")</f>
        <v>MA</v>
      </c>
      <c r="G97" s="2" t="str">
        <f>IFERROR(__xludf.DUMMYFUNCTION("""COMPUTED_VALUE"""),"Thunder Bay Elks 82s")</f>
        <v>Thunder Bay Elks 82s</v>
      </c>
      <c r="H97" s="2"/>
    </row>
    <row r="98">
      <c r="A98" s="2" t="str">
        <f>IFERROR(__xludf.DUMMYFUNCTION("""COMPUTED_VALUE"""),"B193")</f>
        <v>B193</v>
      </c>
      <c r="B98" s="2" t="str">
        <f>IFERROR(__xludf.DUMMYFUNCTION("""COMPUTED_VALUE"""),"M04")</f>
        <v>M04</v>
      </c>
      <c r="C98" s="2" t="str">
        <f>IFERROR(__xludf.DUMMYFUNCTION("""COMPUTED_VALUE"""),"Gage Hordy")</f>
        <v>Gage Hordy</v>
      </c>
      <c r="D98" s="2" t="str">
        <f>IFERROR(__xludf.DUMMYFUNCTION("""COMPUTED_VALUE"""),"C")</f>
        <v>C</v>
      </c>
      <c r="E98" s="2" t="str">
        <f>IFERROR(__xludf.DUMMYFUNCTION("""COMPUTED_VALUE"""),"L")</f>
        <v>L</v>
      </c>
      <c r="F98" s="2" t="str">
        <f>IFERROR(__xludf.DUMMYFUNCTION("""COMPUTED_VALUE"""),"BAA")</f>
        <v>BAA</v>
      </c>
      <c r="G98" s="2" t="str">
        <f>IFERROR(__xludf.DUMMYFUNCTION("""COMPUTED_VALUE"""),"North End Flames")</f>
        <v>North End Flames</v>
      </c>
      <c r="H98" s="2"/>
    </row>
    <row r="99">
      <c r="A99" s="2" t="str">
        <f>IFERROR(__xludf.DUMMYFUNCTION("""COMPUTED_VALUE"""),"B048")</f>
        <v>B048</v>
      </c>
      <c r="B99" s="2" t="str">
        <f>IFERROR(__xludf.DUMMYFUNCTION("""COMPUTED_VALUE"""),"M07")</f>
        <v>M07</v>
      </c>
      <c r="C99" s="2" t="str">
        <f>IFERROR(__xludf.DUMMYFUNCTION("""COMPUTED_VALUE"""),"Garrett Hrubeniuk")</f>
        <v>Garrett Hrubeniuk</v>
      </c>
      <c r="D99" s="2" t="str">
        <f>IFERROR(__xludf.DUMMYFUNCTION("""COMPUTED_VALUE"""),"D")</f>
        <v>D</v>
      </c>
      <c r="E99" s="2" t="str">
        <f>IFERROR(__xludf.DUMMYFUNCTION("""COMPUTED_VALUE"""),"R")</f>
        <v>R</v>
      </c>
      <c r="F99" s="2" t="str">
        <f>IFERROR(__xludf.DUMMYFUNCTION("""COMPUTED_VALUE"""),"MA")</f>
        <v>MA</v>
      </c>
      <c r="G99" s="2" t="str">
        <f>IFERROR(__xludf.DUMMYFUNCTION("""COMPUTED_VALUE"""),"North End Flames")</f>
        <v>North End Flames</v>
      </c>
      <c r="H99" s="2"/>
    </row>
    <row r="100">
      <c r="A100" s="2" t="str">
        <f>IFERROR(__xludf.DUMMYFUNCTION("""COMPUTED_VALUE"""),"B377")</f>
        <v>B377</v>
      </c>
      <c r="B100" s="2" t="str">
        <f>IFERROR(__xludf.DUMMYFUNCTION("""COMPUTED_VALUE"""),"M10")</f>
        <v>M10</v>
      </c>
      <c r="C100" s="2" t="str">
        <f>IFERROR(__xludf.DUMMYFUNCTION("""COMPUTED_VALUE"""),"Bryce Isbell")</f>
        <v>Bryce Isbell</v>
      </c>
      <c r="D100" s="2" t="str">
        <f>IFERROR(__xludf.DUMMYFUNCTION("""COMPUTED_VALUE"""),"D")</f>
        <v>D</v>
      </c>
      <c r="E100" s="2" t="str">
        <f>IFERROR(__xludf.DUMMYFUNCTION("""COMPUTED_VALUE"""),"L")</f>
        <v>L</v>
      </c>
      <c r="F100" s="2" t="str">
        <f>IFERROR(__xludf.DUMMYFUNCTION("""COMPUTED_VALUE"""),"MAA")</f>
        <v>MAA</v>
      </c>
      <c r="G100" s="2" t="str">
        <f>IFERROR(__xludf.DUMMYFUNCTION("""COMPUTED_VALUE"""),"VP Bearcats")</f>
        <v>VP Bearcats</v>
      </c>
      <c r="H100" s="2"/>
    </row>
    <row r="101">
      <c r="A101" s="2" t="str">
        <f>IFERROR(__xludf.DUMMYFUNCTION("""COMPUTED_VALUE"""),"W320")</f>
        <v>W320</v>
      </c>
      <c r="B101" s="2" t="str">
        <f>IFERROR(__xludf.DUMMYFUNCTION("""COMPUTED_VALUE"""),"M02")</f>
        <v>M02</v>
      </c>
      <c r="C101" s="2" t="str">
        <f>IFERROR(__xludf.DUMMYFUNCTION("""COMPUTED_VALUE"""),"Alex Isherwood")</f>
        <v>Alex Isherwood</v>
      </c>
      <c r="D101" s="2" t="str">
        <f>IFERROR(__xludf.DUMMYFUNCTION("""COMPUTED_VALUE"""),"D")</f>
        <v>D</v>
      </c>
      <c r="E101" s="2" t="str">
        <f>IFERROR(__xludf.DUMMYFUNCTION("""COMPUTED_VALUE"""),"L")</f>
        <v>L</v>
      </c>
      <c r="F101" s="2" t="str">
        <f>IFERROR(__xludf.DUMMYFUNCTION("""COMPUTED_VALUE"""),"BA")</f>
        <v>BA</v>
      </c>
      <c r="G101" s="2" t="str">
        <f>IFERROR(__xludf.DUMMYFUNCTION("""COMPUTED_VALUE"""),"Norwest Stars")</f>
        <v>Norwest Stars</v>
      </c>
      <c r="H101" s="2"/>
    </row>
    <row r="102">
      <c r="A102" s="2" t="str">
        <f>IFERROR(__xludf.DUMMYFUNCTION("""COMPUTED_VALUE"""),"G165")</f>
        <v>G165</v>
      </c>
      <c r="B102" s="2" t="str">
        <f>IFERROR(__xludf.DUMMYFUNCTION("""COMPUTED_VALUE"""),"M01")</f>
        <v>M01</v>
      </c>
      <c r="C102" s="2" t="str">
        <f>IFERROR(__xludf.DUMMYFUNCTION("""COMPUTED_VALUE"""),"Nathan Jacob")</f>
        <v>Nathan Jacob</v>
      </c>
      <c r="D102" s="2" t="str">
        <f>IFERROR(__xludf.DUMMYFUNCTION("""COMPUTED_VALUE"""),"G")</f>
        <v>G</v>
      </c>
      <c r="E102" s="2" t="str">
        <f>IFERROR(__xludf.DUMMYFUNCTION("""COMPUTED_VALUE"""),"L")</f>
        <v>L</v>
      </c>
      <c r="F102" s="2" t="str">
        <f>IFERROR(__xludf.DUMMYFUNCTION("""COMPUTED_VALUE"""),"BA")</f>
        <v>BA</v>
      </c>
      <c r="G102" s="2" t="str">
        <f>IFERROR(__xludf.DUMMYFUNCTION("""COMPUTED_VALUE"""),"Thunder Bay Beavers")</f>
        <v>Thunder Bay Beavers</v>
      </c>
      <c r="H102" s="2"/>
    </row>
    <row r="103">
      <c r="A103" s="2" t="str">
        <f>IFERROR(__xludf.DUMMYFUNCTION("""COMPUTED_VALUE"""),"B378")</f>
        <v>B378</v>
      </c>
      <c r="B103" s="2" t="str">
        <f>IFERROR(__xludf.DUMMYFUNCTION("""COMPUTED_VALUE"""),"M09")</f>
        <v>M09</v>
      </c>
      <c r="C103" s="2" t="str">
        <f>IFERROR(__xludf.DUMMYFUNCTION("""COMPUTED_VALUE"""),"Kohl Johnson")</f>
        <v>Kohl Johnson</v>
      </c>
      <c r="D103" s="2" t="str">
        <f>IFERROR(__xludf.DUMMYFUNCTION("""COMPUTED_VALUE"""),"D")</f>
        <v>D</v>
      </c>
      <c r="E103" s="2" t="str">
        <f>IFERROR(__xludf.DUMMYFUNCTION("""COMPUTED_VALUE"""),"R")</f>
        <v>R</v>
      </c>
      <c r="F103" s="2" t="str">
        <f>IFERROR(__xludf.DUMMYFUNCTION("""COMPUTED_VALUE"""),"MAA")</f>
        <v>MAA</v>
      </c>
      <c r="G103" s="2" t="str">
        <f>IFERROR(__xludf.DUMMYFUNCTION("""COMPUTED_VALUE"""),"Fort William Canadiens")</f>
        <v>Fort William Canadiens</v>
      </c>
      <c r="H103" s="2"/>
    </row>
    <row r="104">
      <c r="A104" s="2" t="str">
        <f>IFERROR(__xludf.DUMMYFUNCTION("""COMPUTED_VALUE"""),"B271")</f>
        <v>B271</v>
      </c>
      <c r="B104" s="2" t="str">
        <f>IFERROR(__xludf.DUMMYFUNCTION("""COMPUTED_VALUE"""),"M07")</f>
        <v>M07</v>
      </c>
      <c r="C104" s="2" t="str">
        <f>IFERROR(__xludf.DUMMYFUNCTION("""COMPUTED_VALUE"""),"Jacob Jones")</f>
        <v>Jacob Jones</v>
      </c>
      <c r="D104" s="2" t="str">
        <f>IFERROR(__xludf.DUMMYFUNCTION("""COMPUTED_VALUE"""),"D")</f>
        <v>D</v>
      </c>
      <c r="E104" s="2" t="str">
        <f>IFERROR(__xludf.DUMMYFUNCTION("""COMPUTED_VALUE"""),"R")</f>
        <v>R</v>
      </c>
      <c r="F104" s="2" t="str">
        <f>IFERROR(__xludf.DUMMYFUNCTION("""COMPUTED_VALUE"""),"MA")</f>
        <v>MA</v>
      </c>
      <c r="G104" s="2" t="str">
        <f>IFERROR(__xludf.DUMMYFUNCTION("""COMPUTED_VALUE"""),"West End Bruins")</f>
        <v>West End Bruins</v>
      </c>
      <c r="H104" s="2" t="str">
        <f>IFERROR(__xludf.DUMMYFUNCTION("""COMPUTED_VALUE"""),"jersey assigned on Oct 5")</f>
        <v>jersey assigned on Oct 5</v>
      </c>
    </row>
    <row r="105">
      <c r="A105" s="2" t="str">
        <f>IFERROR(__xludf.DUMMYFUNCTION("""COMPUTED_VALUE"""),"B190")</f>
        <v>B190</v>
      </c>
      <c r="B105" s="2" t="str">
        <f>IFERROR(__xludf.DUMMYFUNCTION("""COMPUTED_VALUE"""),"M07")</f>
        <v>M07</v>
      </c>
      <c r="C105" s="2" t="str">
        <f>IFERROR(__xludf.DUMMYFUNCTION("""COMPUTED_VALUE"""),"Stephen Jones")</f>
        <v>Stephen Jones</v>
      </c>
      <c r="D105" s="2" t="str">
        <f>IFERROR(__xludf.DUMMYFUNCTION("""COMPUTED_VALUE"""),"D")</f>
        <v>D</v>
      </c>
      <c r="E105" s="2" t="str">
        <f>IFERROR(__xludf.DUMMYFUNCTION("""COMPUTED_VALUE"""),"L")</f>
        <v>L</v>
      </c>
      <c r="F105" s="2" t="str">
        <f>IFERROR(__xludf.DUMMYFUNCTION("""COMPUTED_VALUE"""),"BA")</f>
        <v>BA</v>
      </c>
      <c r="G105" s="2" t="str">
        <f>IFERROR(__xludf.DUMMYFUNCTION("""COMPUTED_VALUE"""),"South End Jr. Stars")</f>
        <v>South End Jr. Stars</v>
      </c>
      <c r="H105" s="2" t="str">
        <f>IFERROR(__xludf.DUMMYFUNCTION("""COMPUTED_VALUE"""),"jersey assigned on Oct 5")</f>
        <v>jersey assigned on Oct 5</v>
      </c>
    </row>
    <row r="106">
      <c r="A106" s="2" t="str">
        <f>IFERROR(__xludf.DUMMYFUNCTION("""COMPUTED_VALUE"""),"W016")</f>
        <v>W016</v>
      </c>
      <c r="B106" s="2" t="str">
        <f>IFERROR(__xludf.DUMMYFUNCTION("""COMPUTED_VALUE"""),"M07")</f>
        <v>M07</v>
      </c>
      <c r="C106" s="2" t="str">
        <f>IFERROR(__xludf.DUMMYFUNCTION("""COMPUTED_VALUE"""),"Athen Kaplanis")</f>
        <v>Athen Kaplanis</v>
      </c>
      <c r="D106" s="2" t="str">
        <f>IFERROR(__xludf.DUMMYFUNCTION("""COMPUTED_VALUE"""),"D")</f>
        <v>D</v>
      </c>
      <c r="E106" s="2" t="str">
        <f>IFERROR(__xludf.DUMMYFUNCTION("""COMPUTED_VALUE"""),"L")</f>
        <v>L</v>
      </c>
      <c r="F106" s="2" t="str">
        <f>IFERROR(__xludf.DUMMYFUNCTION("""COMPUTED_VALUE"""),"MA")</f>
        <v>MA</v>
      </c>
      <c r="G106" s="2" t="str">
        <f>IFERROR(__xludf.DUMMYFUNCTION("""COMPUTED_VALUE"""),"Thunder Bay Elks 82s")</f>
        <v>Thunder Bay Elks 82s</v>
      </c>
      <c r="H106" s="2"/>
    </row>
    <row r="107">
      <c r="A107" s="2" t="str">
        <f>IFERROR(__xludf.DUMMYFUNCTION("""COMPUTED_VALUE"""),"W999")</f>
        <v>W999</v>
      </c>
      <c r="B107" s="2" t="str">
        <f>IFERROR(__xludf.DUMMYFUNCTION("""COMPUTED_VALUE"""),"M07")</f>
        <v>M07</v>
      </c>
      <c r="C107" s="2" t="str">
        <f>IFERROR(__xludf.DUMMYFUNCTION("""COMPUTED_VALUE"""),"Owen Keene")</f>
        <v>Owen Keene</v>
      </c>
      <c r="D107" s="2" t="str">
        <f>IFERROR(__xludf.DUMMYFUNCTION("""COMPUTED_VALUE"""),"C")</f>
        <v>C</v>
      </c>
      <c r="E107" s="2" t="str">
        <f>IFERROR(__xludf.DUMMYFUNCTION("""COMPUTED_VALUE"""),"L")</f>
        <v>L</v>
      </c>
      <c r="F107" s="2" t="str">
        <f>IFERROR(__xludf.DUMMYFUNCTION("""COMPUTED_VALUE"""),"MA")</f>
        <v>MA</v>
      </c>
      <c r="G107" s="2" t="str">
        <f>IFERROR(__xludf.DUMMYFUNCTION("""COMPUTED_VALUE"""),"Westfort Rangers")</f>
        <v>Westfort Rangers</v>
      </c>
      <c r="H107" s="2"/>
    </row>
    <row r="108">
      <c r="A108" s="2" t="str">
        <f>IFERROR(__xludf.DUMMYFUNCTION("""COMPUTED_VALUE"""),"G162")</f>
        <v>G162</v>
      </c>
      <c r="B108" s="2" t="str">
        <f>IFERROR(__xludf.DUMMYFUNCTION("""COMPUTED_VALUE"""),"M03")</f>
        <v>M03</v>
      </c>
      <c r="C108" s="2" t="str">
        <f>IFERROR(__xludf.DUMMYFUNCTION("""COMPUTED_VALUE"""),"Samuel Keene")</f>
        <v>Samuel Keene</v>
      </c>
      <c r="D108" s="2" t="str">
        <f>IFERROR(__xludf.DUMMYFUNCTION("""COMPUTED_VALUE"""),"G")</f>
        <v>G</v>
      </c>
      <c r="E108" s="2" t="str">
        <f>IFERROR(__xludf.DUMMYFUNCTION("""COMPUTED_VALUE"""),"L")</f>
        <v>L</v>
      </c>
      <c r="F108" s="2" t="str">
        <f>IFERROR(__xludf.DUMMYFUNCTION("""COMPUTED_VALUE"""),"BAA")</f>
        <v>BAA</v>
      </c>
      <c r="G108" s="2" t="str">
        <f>IFERROR(__xludf.DUMMYFUNCTION("""COMPUTED_VALUE"""),"Thunder Bay Beavers")</f>
        <v>Thunder Bay Beavers</v>
      </c>
      <c r="H108" s="2"/>
    </row>
    <row r="109">
      <c r="A109" s="2" t="str">
        <f>IFERROR(__xludf.DUMMYFUNCTION("""COMPUTED_VALUE"""),"W176")</f>
        <v>W176</v>
      </c>
      <c r="B109" s="2" t="str">
        <f>IFERROR(__xludf.DUMMYFUNCTION("""COMPUTED_VALUE"""),"M06")</f>
        <v>M06</v>
      </c>
      <c r="C109" s="2" t="str">
        <f>IFERROR(__xludf.DUMMYFUNCTION("""COMPUTED_VALUE"""),"Shane Kennedy")</f>
        <v>Shane Kennedy</v>
      </c>
      <c r="D109" s="2" t="str">
        <f>IFERROR(__xludf.DUMMYFUNCTION("""COMPUTED_VALUE"""),"RW")</f>
        <v>RW</v>
      </c>
      <c r="E109" s="2" t="str">
        <f>IFERROR(__xludf.DUMMYFUNCTION("""COMPUTED_VALUE"""),"R")</f>
        <v>R</v>
      </c>
      <c r="F109" s="2" t="str">
        <f>IFERROR(__xludf.DUMMYFUNCTION("""COMPUTED_VALUE"""),"MA")</f>
        <v>MA</v>
      </c>
      <c r="G109" s="2" t="str">
        <f>IFERROR(__xludf.DUMMYFUNCTION("""COMPUTED_VALUE"""),"KC Sabres")</f>
        <v>KC Sabres</v>
      </c>
      <c r="H109" s="2"/>
    </row>
    <row r="110">
      <c r="A110" s="2" t="str">
        <f>IFERROR(__xludf.DUMMYFUNCTION("""COMPUTED_VALUE"""),"B339")</f>
        <v>B339</v>
      </c>
      <c r="B110" s="2" t="str">
        <f>IFERROR(__xludf.DUMMYFUNCTION("""COMPUTED_VALUE"""),"M11")</f>
        <v>M11</v>
      </c>
      <c r="C110" s="2" t="str">
        <f>IFERROR(__xludf.DUMMYFUNCTION("""COMPUTED_VALUE"""),"Thomas Kibiuk")</f>
        <v>Thomas Kibiuk</v>
      </c>
      <c r="D110" s="2" t="str">
        <f>IFERROR(__xludf.DUMMYFUNCTION("""COMPUTED_VALUE"""),"D")</f>
        <v>D</v>
      </c>
      <c r="E110" s="2" t="str">
        <f>IFERROR(__xludf.DUMMYFUNCTION("""COMPUTED_VALUE"""),"L")</f>
        <v>L</v>
      </c>
      <c r="F110" s="2" t="str">
        <f>IFERROR(__xludf.DUMMYFUNCTION("""COMPUTED_VALUE"""),"MAA")</f>
        <v>MAA</v>
      </c>
      <c r="G110" s="2" t="str">
        <f>IFERROR(__xludf.DUMMYFUNCTION("""COMPUTED_VALUE"""),"Fort William Canadiens")</f>
        <v>Fort William Canadiens</v>
      </c>
      <c r="H110" s="2"/>
    </row>
    <row r="111">
      <c r="A111" s="2" t="str">
        <f>IFERROR(__xludf.DUMMYFUNCTION("""COMPUTED_VALUE"""),"B072")</f>
        <v>B072</v>
      </c>
      <c r="B111" s="2" t="str">
        <f>IFERROR(__xludf.DUMMYFUNCTION("""COMPUTED_VALUE"""),"M06")</f>
        <v>M06</v>
      </c>
      <c r="C111" s="2" t="str">
        <f>IFERROR(__xludf.DUMMYFUNCTION("""COMPUTED_VALUE"""),"Tyler Kinisky")</f>
        <v>Tyler Kinisky</v>
      </c>
      <c r="D111" s="2" t="str">
        <f>IFERROR(__xludf.DUMMYFUNCTION("""COMPUTED_VALUE"""),"C")</f>
        <v>C</v>
      </c>
      <c r="E111" s="2" t="str">
        <f>IFERROR(__xludf.DUMMYFUNCTION("""COMPUTED_VALUE"""),"L")</f>
        <v>L</v>
      </c>
      <c r="F111" s="2" t="str">
        <f>IFERROR(__xludf.DUMMYFUNCTION("""COMPUTED_VALUE"""),"MA")</f>
        <v>MA</v>
      </c>
      <c r="G111" s="2" t="str">
        <f>IFERROR(__xludf.DUMMYFUNCTION("""COMPUTED_VALUE"""),"Thunder Bay Elks 82s")</f>
        <v>Thunder Bay Elks 82s</v>
      </c>
      <c r="H111" s="2"/>
    </row>
    <row r="112">
      <c r="A112" s="2" t="str">
        <f>IFERROR(__xludf.DUMMYFUNCTION("""COMPUTED_VALUE"""),"W194")</f>
        <v>W194</v>
      </c>
      <c r="B112" s="2" t="str">
        <f>IFERROR(__xludf.DUMMYFUNCTION("""COMPUTED_VALUE"""),"M08")</f>
        <v>M08</v>
      </c>
      <c r="C112" s="2" t="str">
        <f>IFERROR(__xludf.DUMMYFUNCTION("""COMPUTED_VALUE"""),"Tyler Konopski")</f>
        <v>Tyler Konopski</v>
      </c>
      <c r="D112" s="2" t="str">
        <f>IFERROR(__xludf.DUMMYFUNCTION("""COMPUTED_VALUE"""),"D")</f>
        <v>D</v>
      </c>
      <c r="E112" s="2" t="str">
        <f>IFERROR(__xludf.DUMMYFUNCTION("""COMPUTED_VALUE"""),"R")</f>
        <v>R</v>
      </c>
      <c r="F112" s="2" t="str">
        <f>IFERROR(__xludf.DUMMYFUNCTION("""COMPUTED_VALUE"""),"MA")</f>
        <v>MA</v>
      </c>
      <c r="G112" s="2" t="str">
        <f>IFERROR(__xludf.DUMMYFUNCTION("""COMPUTED_VALUE"""),"Thunder Bay Beavers")</f>
        <v>Thunder Bay Beavers</v>
      </c>
      <c r="H112" s="2"/>
    </row>
    <row r="113">
      <c r="A113" s="2" t="str">
        <f>IFERROR(__xludf.DUMMYFUNCTION("""COMPUTED_VALUE"""),"W346")</f>
        <v>W346</v>
      </c>
      <c r="B113" s="2" t="str">
        <f>IFERROR(__xludf.DUMMYFUNCTION("""COMPUTED_VALUE"""),"M05")</f>
        <v>M05</v>
      </c>
      <c r="C113" s="2" t="str">
        <f>IFERROR(__xludf.DUMMYFUNCTION("""COMPUTED_VALUE"""),"Ty Kovacs")</f>
        <v>Ty Kovacs</v>
      </c>
      <c r="D113" s="2" t="str">
        <f>IFERROR(__xludf.DUMMYFUNCTION("""COMPUTED_VALUE"""),"LW")</f>
        <v>LW</v>
      </c>
      <c r="E113" s="2" t="str">
        <f>IFERROR(__xludf.DUMMYFUNCTION("""COMPUTED_VALUE"""),"L")</f>
        <v>L</v>
      </c>
      <c r="F113" s="2" t="str">
        <f>IFERROR(__xludf.DUMMYFUNCTION("""COMPUTED_VALUE"""),"MA")</f>
        <v>MA</v>
      </c>
      <c r="G113" s="2" t="str">
        <f>IFERROR(__xludf.DUMMYFUNCTION("""COMPUTED_VALUE"""),"Fort William Hurricanes")</f>
        <v>Fort William Hurricanes</v>
      </c>
      <c r="H113" s="2"/>
    </row>
    <row r="114">
      <c r="A114" s="2" t="str">
        <f>IFERROR(__xludf.DUMMYFUNCTION("""COMPUTED_VALUE"""),"W381")</f>
        <v>W381</v>
      </c>
      <c r="B114" s="2" t="str">
        <f>IFERROR(__xludf.DUMMYFUNCTION("""COMPUTED_VALUE"""),"M02")</f>
        <v>M02</v>
      </c>
      <c r="C114" s="2" t="str">
        <f>IFERROR(__xludf.DUMMYFUNCTION("""COMPUTED_VALUE"""),"Charlie Kozar")</f>
        <v>Charlie Kozar</v>
      </c>
      <c r="D114" s="2" t="str">
        <f>IFERROR(__xludf.DUMMYFUNCTION("""COMPUTED_VALUE"""),"C")</f>
        <v>C</v>
      </c>
      <c r="E114" s="2" t="str">
        <f>IFERROR(__xludf.DUMMYFUNCTION("""COMPUTED_VALUE"""),"L")</f>
        <v>L</v>
      </c>
      <c r="F114" s="2" t="str">
        <f>IFERROR(__xludf.DUMMYFUNCTION("""COMPUTED_VALUE"""),"BA")</f>
        <v>BA</v>
      </c>
      <c r="G114" s="2" t="str">
        <f>IFERROR(__xludf.DUMMYFUNCTION("""COMPUTED_VALUE"""),"Westfort Maroons")</f>
        <v>Westfort Maroons</v>
      </c>
      <c r="H114" s="2"/>
    </row>
    <row r="115">
      <c r="A115" s="2" t="str">
        <f>IFERROR(__xludf.DUMMYFUNCTION("""COMPUTED_VALUE"""),"B065")</f>
        <v>B065</v>
      </c>
      <c r="B115" s="2" t="str">
        <f>IFERROR(__xludf.DUMMYFUNCTION("""COMPUTED_VALUE"""),"M01")</f>
        <v>M01</v>
      </c>
      <c r="C115" s="2" t="str">
        <f>IFERROR(__xludf.DUMMYFUNCTION("""COMPUTED_VALUE"""),"Cory Kuoppa-Aho")</f>
        <v>Cory Kuoppa-Aho</v>
      </c>
      <c r="D115" s="2" t="str">
        <f>IFERROR(__xludf.DUMMYFUNCTION("""COMPUTED_VALUE"""),"RW")</f>
        <v>RW</v>
      </c>
      <c r="E115" s="2" t="str">
        <f>IFERROR(__xludf.DUMMYFUNCTION("""COMPUTED_VALUE"""),"R")</f>
        <v>R</v>
      </c>
      <c r="F115" s="2" t="str">
        <f>IFERROR(__xludf.DUMMYFUNCTION("""COMPUTED_VALUE"""),"BA")</f>
        <v>BA</v>
      </c>
      <c r="G115" s="2" t="str">
        <f>IFERROR(__xludf.DUMMYFUNCTION("""COMPUTED_VALUE"""),"Westfort Maroons")</f>
        <v>Westfort Maroons</v>
      </c>
      <c r="H115" s="2"/>
    </row>
    <row r="116">
      <c r="A116" s="2" t="str">
        <f>IFERROR(__xludf.DUMMYFUNCTION("""COMPUTED_VALUE"""),"W040")</f>
        <v>W040</v>
      </c>
      <c r="B116" s="2" t="str">
        <f>IFERROR(__xludf.DUMMYFUNCTION("""COMPUTED_VALUE"""),"M08")</f>
        <v>M08</v>
      </c>
      <c r="C116" s="2" t="str">
        <f>IFERROR(__xludf.DUMMYFUNCTION("""COMPUTED_VALUE"""),"Cole Lambert")</f>
        <v>Cole Lambert</v>
      </c>
      <c r="D116" s="2" t="str">
        <f>IFERROR(__xludf.DUMMYFUNCTION("""COMPUTED_VALUE"""),"C")</f>
        <v>C</v>
      </c>
      <c r="E116" s="2" t="str">
        <f>IFERROR(__xludf.DUMMYFUNCTION("""COMPUTED_VALUE"""),"R")</f>
        <v>R</v>
      </c>
      <c r="F116" s="2" t="str">
        <f>IFERROR(__xludf.DUMMYFUNCTION("""COMPUTED_VALUE"""),"MA")</f>
        <v>MA</v>
      </c>
      <c r="G116" s="2" t="str">
        <f>IFERROR(__xludf.DUMMYFUNCTION("""COMPUTED_VALUE"""),"Thunder Bay Beavers")</f>
        <v>Thunder Bay Beavers</v>
      </c>
      <c r="H116" s="2"/>
    </row>
    <row r="117">
      <c r="A117" s="2" t="str">
        <f>IFERROR(__xludf.DUMMYFUNCTION("""COMPUTED_VALUE"""),"B046")</f>
        <v>B046</v>
      </c>
      <c r="B117" s="2" t="str">
        <f>IFERROR(__xludf.DUMMYFUNCTION("""COMPUTED_VALUE"""),"M08")</f>
        <v>M08</v>
      </c>
      <c r="C117" s="2" t="str">
        <f>IFERROR(__xludf.DUMMYFUNCTION("""COMPUTED_VALUE"""),"Devon Lamke")</f>
        <v>Devon Lamke</v>
      </c>
      <c r="D117" s="2" t="str">
        <f>IFERROR(__xludf.DUMMYFUNCTION("""COMPUTED_VALUE"""),"D")</f>
        <v>D</v>
      </c>
      <c r="E117" s="2" t="str">
        <f>IFERROR(__xludf.DUMMYFUNCTION("""COMPUTED_VALUE"""),"L")</f>
        <v>L</v>
      </c>
      <c r="F117" s="2" t="str">
        <f>IFERROR(__xludf.DUMMYFUNCTION("""COMPUTED_VALUE"""),"MA")</f>
        <v>MA</v>
      </c>
      <c r="G117" s="2" t="str">
        <f>IFERROR(__xludf.DUMMYFUNCTION("""COMPUTED_VALUE"""),"Westfort Maroons")</f>
        <v>Westfort Maroons</v>
      </c>
      <c r="H117" s="2"/>
    </row>
    <row r="118">
      <c r="A118" s="2" t="str">
        <f>IFERROR(__xludf.DUMMYFUNCTION("""COMPUTED_VALUE"""),"G120")</f>
        <v>G120</v>
      </c>
      <c r="B118" s="2" t="str">
        <f>IFERROR(__xludf.DUMMYFUNCTION("""COMPUTED_VALUE"""),"M08")</f>
        <v>M08</v>
      </c>
      <c r="C118" s="2" t="str">
        <f>IFERROR(__xludf.DUMMYFUNCTION("""COMPUTED_VALUE"""),"Richard Lamont")</f>
        <v>Richard Lamont</v>
      </c>
      <c r="D118" s="2" t="str">
        <f>IFERROR(__xludf.DUMMYFUNCTION("""COMPUTED_VALUE"""),"G")</f>
        <v>G</v>
      </c>
      <c r="E118" s="2" t="str">
        <f>IFERROR(__xludf.DUMMYFUNCTION("""COMPUTED_VALUE"""),"L")</f>
        <v>L</v>
      </c>
      <c r="F118" s="2" t="str">
        <f>IFERROR(__xludf.DUMMYFUNCTION("""COMPUTED_VALUE"""),"MA")</f>
        <v>MA</v>
      </c>
      <c r="G118" s="2" t="str">
        <f>IFERROR(__xludf.DUMMYFUNCTION("""COMPUTED_VALUE"""),"Current River Comets")</f>
        <v>Current River Comets</v>
      </c>
      <c r="H118" s="2"/>
    </row>
    <row r="119">
      <c r="A119" s="2" t="str">
        <f>IFERROR(__xludf.DUMMYFUNCTION("""COMPUTED_VALUE"""),"W530")</f>
        <v>W530</v>
      </c>
      <c r="B119" s="2" t="str">
        <f>IFERROR(__xludf.DUMMYFUNCTION("""COMPUTED_VALUE"""),"M11")</f>
        <v>M11</v>
      </c>
      <c r="C119" s="2" t="str">
        <f>IFERROR(__xludf.DUMMYFUNCTION("""COMPUTED_VALUE"""),"Cooper Latta")</f>
        <v>Cooper Latta</v>
      </c>
      <c r="D119" s="2" t="str">
        <f>IFERROR(__xludf.DUMMYFUNCTION("""COMPUTED_VALUE"""),"LW")</f>
        <v>LW</v>
      </c>
      <c r="E119" s="2" t="str">
        <f>IFERROR(__xludf.DUMMYFUNCTION("""COMPUTED_VALUE"""),"L")</f>
        <v>L</v>
      </c>
      <c r="F119" s="2" t="str">
        <f>IFERROR(__xludf.DUMMYFUNCTION("""COMPUTED_VALUE"""),"MAA")</f>
        <v>MAA</v>
      </c>
      <c r="G119" s="2" t="str">
        <f>IFERROR(__xludf.DUMMYFUNCTION("""COMPUTED_VALUE"""),"Fort William Canadiens")</f>
        <v>Fort William Canadiens</v>
      </c>
      <c r="H119" s="2"/>
    </row>
    <row r="120">
      <c r="A120" s="2" t="str">
        <f>IFERROR(__xludf.DUMMYFUNCTION("""COMPUTED_VALUE"""),"G104")</f>
        <v>G104</v>
      </c>
      <c r="B120" s="2" t="str">
        <f>IFERROR(__xludf.DUMMYFUNCTION("""COMPUTED_VALUE"""),"M09")</f>
        <v>M09</v>
      </c>
      <c r="C120" s="2" t="str">
        <f>IFERROR(__xludf.DUMMYFUNCTION("""COMPUTED_VALUE"""),"Paul Lecuyer")</f>
        <v>Paul Lecuyer</v>
      </c>
      <c r="D120" s="2" t="str">
        <f>IFERROR(__xludf.DUMMYFUNCTION("""COMPUTED_VALUE"""),"G")</f>
        <v>G</v>
      </c>
      <c r="E120" s="2" t="str">
        <f>IFERROR(__xludf.DUMMYFUNCTION("""COMPUTED_VALUE"""),"L")</f>
        <v>L</v>
      </c>
      <c r="F120" s="2" t="str">
        <f>IFERROR(__xludf.DUMMYFUNCTION("""COMPUTED_VALUE"""),"MAA")</f>
        <v>MAA</v>
      </c>
      <c r="G120" s="2" t="str">
        <f>IFERROR(__xludf.DUMMYFUNCTION("""COMPUTED_VALUE"""),"West End Bruins")</f>
        <v>West End Bruins</v>
      </c>
      <c r="H120" s="2"/>
    </row>
    <row r="121">
      <c r="A121" s="2" t="str">
        <f>IFERROR(__xludf.DUMMYFUNCTION("""COMPUTED_VALUE"""),"W060")</f>
        <v>W060</v>
      </c>
      <c r="B121" s="2" t="str">
        <f>IFERROR(__xludf.DUMMYFUNCTION("""COMPUTED_VALUE"""),"M06")</f>
        <v>M06</v>
      </c>
      <c r="C121" s="2" t="str">
        <f>IFERROR(__xludf.DUMMYFUNCTION("""COMPUTED_VALUE"""),"Sterling Legace")</f>
        <v>Sterling Legace</v>
      </c>
      <c r="D121" s="2" t="str">
        <f>IFERROR(__xludf.DUMMYFUNCTION("""COMPUTED_VALUE"""),"D")</f>
        <v>D</v>
      </c>
      <c r="E121" s="2" t="str">
        <f>IFERROR(__xludf.DUMMYFUNCTION("""COMPUTED_VALUE"""),"R")</f>
        <v>R</v>
      </c>
      <c r="F121" s="2" t="str">
        <f>IFERROR(__xludf.DUMMYFUNCTION("""COMPUTED_VALUE"""),"MA")</f>
        <v>MA</v>
      </c>
      <c r="G121" s="2" t="str">
        <f>IFERROR(__xludf.DUMMYFUNCTION("""COMPUTED_VALUE"""),"West End Bruins")</f>
        <v>West End Bruins</v>
      </c>
      <c r="H121" s="2"/>
    </row>
    <row r="122">
      <c r="A122" s="2" t="str">
        <f>IFERROR(__xludf.DUMMYFUNCTION("""COMPUTED_VALUE"""),"B248")</f>
        <v>B248</v>
      </c>
      <c r="B122" s="2" t="str">
        <f>IFERROR(__xludf.DUMMYFUNCTION("""COMPUTED_VALUE"""),"M09")</f>
        <v>M09</v>
      </c>
      <c r="C122" s="2" t="str">
        <f>IFERROR(__xludf.DUMMYFUNCTION("""COMPUTED_VALUE"""),"Alexander Lemarquand")</f>
        <v>Alexander Lemarquand</v>
      </c>
      <c r="D122" s="2" t="str">
        <f>IFERROR(__xludf.DUMMYFUNCTION("""COMPUTED_VALUE"""),"D")</f>
        <v>D</v>
      </c>
      <c r="E122" s="2" t="str">
        <f>IFERROR(__xludf.DUMMYFUNCTION("""COMPUTED_VALUE"""),"L")</f>
        <v>L</v>
      </c>
      <c r="F122" s="2" t="str">
        <f>IFERROR(__xludf.DUMMYFUNCTION("""COMPUTED_VALUE"""),"MAA")</f>
        <v>MAA</v>
      </c>
      <c r="G122" s="2" t="str">
        <f>IFERROR(__xludf.DUMMYFUNCTION("""COMPUTED_VALUE"""),"Fort William Hurricanes")</f>
        <v>Fort William Hurricanes</v>
      </c>
      <c r="H122" s="2"/>
    </row>
    <row r="123">
      <c r="A123" s="2" t="str">
        <f>IFERROR(__xludf.DUMMYFUNCTION("""COMPUTED_VALUE"""),"B107")</f>
        <v>B107</v>
      </c>
      <c r="B123" s="2" t="str">
        <f>IFERROR(__xludf.DUMMYFUNCTION("""COMPUTED_VALUE"""),"M10")</f>
        <v>M10</v>
      </c>
      <c r="C123" s="2" t="str">
        <f>IFERROR(__xludf.DUMMYFUNCTION("""COMPUTED_VALUE"""),"Jarod Lemieux")</f>
        <v>Jarod Lemieux</v>
      </c>
      <c r="D123" s="2" t="str">
        <f>IFERROR(__xludf.DUMMYFUNCTION("""COMPUTED_VALUE"""),"LW")</f>
        <v>LW</v>
      </c>
      <c r="E123" s="2" t="str">
        <f>IFERROR(__xludf.DUMMYFUNCTION("""COMPUTED_VALUE"""),"L")</f>
        <v>L</v>
      </c>
      <c r="F123" s="2" t="str">
        <f>IFERROR(__xludf.DUMMYFUNCTION("""COMPUTED_VALUE"""),"BAA")</f>
        <v>BAA</v>
      </c>
      <c r="G123" s="2" t="str">
        <f>IFERROR(__xludf.DUMMYFUNCTION("""COMPUTED_VALUE"""),"Norwest Stars")</f>
        <v>Norwest Stars</v>
      </c>
      <c r="H123" s="2"/>
    </row>
    <row r="124">
      <c r="A124" s="2" t="str">
        <f>IFERROR(__xludf.DUMMYFUNCTION("""COMPUTED_VALUE"""),"W330")</f>
        <v>W330</v>
      </c>
      <c r="B124" s="2" t="str">
        <f>IFERROR(__xludf.DUMMYFUNCTION("""COMPUTED_VALUE"""),"M01")</f>
        <v>M01</v>
      </c>
      <c r="C124" s="2" t="str">
        <f>IFERROR(__xludf.DUMMYFUNCTION("""COMPUTED_VALUE"""),"Ryan Leveque")</f>
        <v>Ryan Leveque</v>
      </c>
      <c r="D124" s="2" t="str">
        <f>IFERROR(__xludf.DUMMYFUNCTION("""COMPUTED_VALUE"""),"D")</f>
        <v>D</v>
      </c>
      <c r="E124" s="2" t="str">
        <f>IFERROR(__xludf.DUMMYFUNCTION("""COMPUTED_VALUE"""),"L")</f>
        <v>L</v>
      </c>
      <c r="F124" s="2" t="str">
        <f>IFERROR(__xludf.DUMMYFUNCTION("""COMPUTED_VALUE"""),"BA")</f>
        <v>BA</v>
      </c>
      <c r="G124" s="2" t="str">
        <f>IFERROR(__xludf.DUMMYFUNCTION("""COMPUTED_VALUE"""),"Fort William Hurricanes")</f>
        <v>Fort William Hurricanes</v>
      </c>
      <c r="H124" s="2"/>
    </row>
    <row r="125">
      <c r="A125" s="2" t="str">
        <f>IFERROR(__xludf.DUMMYFUNCTION("""COMPUTED_VALUE"""),"B167")</f>
        <v>B167</v>
      </c>
      <c r="B125" s="2" t="str">
        <f>IFERROR(__xludf.DUMMYFUNCTION("""COMPUTED_VALUE"""),"M01")</f>
        <v>M01</v>
      </c>
      <c r="C125" s="2" t="str">
        <f>IFERROR(__xludf.DUMMYFUNCTION("""COMPUTED_VALUE"""),"Jari Little")</f>
        <v>Jari Little</v>
      </c>
      <c r="D125" s="2" t="str">
        <f>IFERROR(__xludf.DUMMYFUNCTION("""COMPUTED_VALUE"""),"D")</f>
        <v>D</v>
      </c>
      <c r="E125" s="2" t="str">
        <f>IFERROR(__xludf.DUMMYFUNCTION("""COMPUTED_VALUE"""),"L")</f>
        <v>L</v>
      </c>
      <c r="F125" s="2" t="str">
        <f>IFERROR(__xludf.DUMMYFUNCTION("""COMPUTED_VALUE"""),"BA")</f>
        <v>BA</v>
      </c>
      <c r="G125" s="2" t="str">
        <f>IFERROR(__xludf.DUMMYFUNCTION("""COMPUTED_VALUE"""),"Westfort Maroons")</f>
        <v>Westfort Maroons</v>
      </c>
      <c r="H125" s="2"/>
    </row>
    <row r="126">
      <c r="A126" s="2" t="str">
        <f>IFERROR(__xludf.DUMMYFUNCTION("""COMPUTED_VALUE"""),"W388")</f>
        <v>W388</v>
      </c>
      <c r="B126" s="2" t="str">
        <f>IFERROR(__xludf.DUMMYFUNCTION("""COMPUTED_VALUE"""),"M03")</f>
        <v>M03</v>
      </c>
      <c r="C126" s="2" t="str">
        <f>IFERROR(__xludf.DUMMYFUNCTION("""COMPUTED_VALUE"""),"Ethan Mackay")</f>
        <v>Ethan Mackay</v>
      </c>
      <c r="D126" s="2" t="str">
        <f>IFERROR(__xludf.DUMMYFUNCTION("""COMPUTED_VALUE"""),"D")</f>
        <v>D</v>
      </c>
      <c r="E126" s="2" t="str">
        <f>IFERROR(__xludf.DUMMYFUNCTION("""COMPUTED_VALUE"""),"L")</f>
        <v>L</v>
      </c>
      <c r="F126" s="2" t="str">
        <f>IFERROR(__xludf.DUMMYFUNCTION("""COMPUTED_VALUE"""),"BAA")</f>
        <v>BAA</v>
      </c>
      <c r="G126" s="2" t="str">
        <f>IFERROR(__xludf.DUMMYFUNCTION("""COMPUTED_VALUE"""),"South End Rangers")</f>
        <v>South End Rangers</v>
      </c>
      <c r="H126" s="2"/>
    </row>
    <row r="127">
      <c r="A127" s="2" t="str">
        <f>IFERROR(__xludf.DUMMYFUNCTION("""COMPUTED_VALUE"""),"W545")</f>
        <v>W545</v>
      </c>
      <c r="B127" s="2" t="str">
        <f>IFERROR(__xludf.DUMMYFUNCTION("""COMPUTED_VALUE"""),"M09")</f>
        <v>M09</v>
      </c>
      <c r="C127" s="2" t="str">
        <f>IFERROR(__xludf.DUMMYFUNCTION("""COMPUTED_VALUE"""),"Brock Mackenzie")</f>
        <v>Brock Mackenzie</v>
      </c>
      <c r="D127" s="2" t="str">
        <f>IFERROR(__xludf.DUMMYFUNCTION("""COMPUTED_VALUE"""),"C")</f>
        <v>C</v>
      </c>
      <c r="E127" s="2" t="str">
        <f>IFERROR(__xludf.DUMMYFUNCTION("""COMPUTED_VALUE"""),"R")</f>
        <v>R</v>
      </c>
      <c r="F127" s="2" t="str">
        <f>IFERROR(__xludf.DUMMYFUNCTION("""COMPUTED_VALUE"""),"BAA")</f>
        <v>BAA</v>
      </c>
      <c r="G127" s="2" t="str">
        <f>IFERROR(__xludf.DUMMYFUNCTION("""COMPUTED_VALUE"""),"South End Rangers")</f>
        <v>South End Rangers</v>
      </c>
      <c r="H127" s="2"/>
    </row>
    <row r="128">
      <c r="A128" s="2" t="str">
        <f>IFERROR(__xludf.DUMMYFUNCTION("""COMPUTED_VALUE"""),"W543")</f>
        <v>W543</v>
      </c>
      <c r="B128" s="2" t="str">
        <f>IFERROR(__xludf.DUMMYFUNCTION("""COMPUTED_VALUE"""),"M09")</f>
        <v>M09</v>
      </c>
      <c r="C128" s="2" t="str">
        <f>IFERROR(__xludf.DUMMYFUNCTION("""COMPUTED_VALUE"""),"Carter Macmillan")</f>
        <v>Carter Macmillan</v>
      </c>
      <c r="D128" s="2" t="str">
        <f>IFERROR(__xludf.DUMMYFUNCTION("""COMPUTED_VALUE"""),"D")</f>
        <v>D</v>
      </c>
      <c r="E128" s="2" t="str">
        <f>IFERROR(__xludf.DUMMYFUNCTION("""COMPUTED_VALUE"""),"L")</f>
        <v>L</v>
      </c>
      <c r="F128" s="2" t="str">
        <f>IFERROR(__xludf.DUMMYFUNCTION("""COMPUTED_VALUE"""),"MAA")</f>
        <v>MAA</v>
      </c>
      <c r="G128" s="2" t="str">
        <f>IFERROR(__xludf.DUMMYFUNCTION("""COMPUTED_VALUE"""),"West End Bruins")</f>
        <v>West End Bruins</v>
      </c>
      <c r="H128" s="2"/>
    </row>
    <row r="129">
      <c r="A129" s="2" t="str">
        <f>IFERROR(__xludf.DUMMYFUNCTION("""COMPUTED_VALUE"""),"G127")</f>
        <v>G127</v>
      </c>
      <c r="B129" s="2" t="str">
        <f>IFERROR(__xludf.DUMMYFUNCTION("""COMPUTED_VALUE"""),"M04")</f>
        <v>M04</v>
      </c>
      <c r="C129" s="2" t="str">
        <f>IFERROR(__xludf.DUMMYFUNCTION("""COMPUTED_VALUE"""),"Brock Macsemchuk")</f>
        <v>Brock Macsemchuk</v>
      </c>
      <c r="D129" s="2" t="str">
        <f>IFERROR(__xludf.DUMMYFUNCTION("""COMPUTED_VALUE"""),"G")</f>
        <v>G</v>
      </c>
      <c r="E129" s="2" t="str">
        <f>IFERROR(__xludf.DUMMYFUNCTION("""COMPUTED_VALUE"""),"L")</f>
        <v>L</v>
      </c>
      <c r="F129" s="2" t="str">
        <f>IFERROR(__xludf.DUMMYFUNCTION("""COMPUTED_VALUE"""),"BAA")</f>
        <v>BAA</v>
      </c>
      <c r="G129" s="2" t="str">
        <f>IFERROR(__xludf.DUMMYFUNCTION("""COMPUTED_VALUE"""),"Westfort Maroons")</f>
        <v>Westfort Maroons</v>
      </c>
      <c r="H129" s="2"/>
    </row>
    <row r="130">
      <c r="A130" s="2" t="str">
        <f>IFERROR(__xludf.DUMMYFUNCTION("""COMPUTED_VALUE"""),"W079")</f>
        <v>W079</v>
      </c>
      <c r="B130" s="2" t="str">
        <f>IFERROR(__xludf.DUMMYFUNCTION("""COMPUTED_VALUE"""),"M07")</f>
        <v>M07</v>
      </c>
      <c r="C130" s="2" t="str">
        <f>IFERROR(__xludf.DUMMYFUNCTION("""COMPUTED_VALUE"""),"Adam Maenpaa")</f>
        <v>Adam Maenpaa</v>
      </c>
      <c r="D130" s="2" t="str">
        <f>IFERROR(__xludf.DUMMYFUNCTION("""COMPUTED_VALUE"""),"C")</f>
        <v>C</v>
      </c>
      <c r="E130" s="2" t="str">
        <f>IFERROR(__xludf.DUMMYFUNCTION("""COMPUTED_VALUE"""),"L")</f>
        <v>L</v>
      </c>
      <c r="F130" s="2" t="str">
        <f>IFERROR(__xludf.DUMMYFUNCTION("""COMPUTED_VALUE"""),"MA")</f>
        <v>MA</v>
      </c>
      <c r="G130" s="2" t="str">
        <f>IFERROR(__xludf.DUMMYFUNCTION("""COMPUTED_VALUE"""),"Current River Comets")</f>
        <v>Current River Comets</v>
      </c>
      <c r="H130" s="2"/>
    </row>
    <row r="131">
      <c r="A131" s="2" t="str">
        <f>IFERROR(__xludf.DUMMYFUNCTION("""COMPUTED_VALUE"""),"W140")</f>
        <v>W140</v>
      </c>
      <c r="B131" s="2" t="str">
        <f>IFERROR(__xludf.DUMMYFUNCTION("""COMPUTED_VALUE"""),"M06")</f>
        <v>M06</v>
      </c>
      <c r="C131" s="2" t="str">
        <f>IFERROR(__xludf.DUMMYFUNCTION("""COMPUTED_VALUE"""),"Matias Maenpaa")</f>
        <v>Matias Maenpaa</v>
      </c>
      <c r="D131" s="2" t="str">
        <f>IFERROR(__xludf.DUMMYFUNCTION("""COMPUTED_VALUE"""),"C")</f>
        <v>C</v>
      </c>
      <c r="E131" s="2" t="str">
        <f>IFERROR(__xludf.DUMMYFUNCTION("""COMPUTED_VALUE"""),"R")</f>
        <v>R</v>
      </c>
      <c r="F131" s="2" t="str">
        <f>IFERROR(__xludf.DUMMYFUNCTION("""COMPUTED_VALUE"""),"MA")</f>
        <v>MA</v>
      </c>
      <c r="G131" s="2" t="str">
        <f>IFERROR(__xludf.DUMMYFUNCTION("""COMPUTED_VALUE"""),"South End Jr. Stars")</f>
        <v>South End Jr. Stars</v>
      </c>
      <c r="H131" s="2"/>
    </row>
    <row r="132">
      <c r="A132" s="2" t="str">
        <f>IFERROR(__xludf.DUMMYFUNCTION("""COMPUTED_VALUE"""),"W539")</f>
        <v>W539</v>
      </c>
      <c r="B132" s="2" t="str">
        <f>IFERROR(__xludf.DUMMYFUNCTION("""COMPUTED_VALUE"""),"M10")</f>
        <v>M10</v>
      </c>
      <c r="C132" s="2" t="str">
        <f>IFERROR(__xludf.DUMMYFUNCTION("""COMPUTED_VALUE"""),"Ethan Maki")</f>
        <v>Ethan Maki</v>
      </c>
      <c r="D132" s="2" t="str">
        <f>IFERROR(__xludf.DUMMYFUNCTION("""COMPUTED_VALUE"""),"D")</f>
        <v>D</v>
      </c>
      <c r="E132" s="2" t="str">
        <f>IFERROR(__xludf.DUMMYFUNCTION("""COMPUTED_VALUE"""),"L")</f>
        <v>L</v>
      </c>
      <c r="F132" s="2" t="str">
        <f>IFERROR(__xludf.DUMMYFUNCTION("""COMPUTED_VALUE"""),"MAA")</f>
        <v>MAA</v>
      </c>
      <c r="G132" s="2" t="str">
        <f>IFERROR(__xludf.DUMMYFUNCTION("""COMPUTED_VALUE"""),"Fort William Hurricanes")</f>
        <v>Fort William Hurricanes</v>
      </c>
      <c r="H132" s="2"/>
    </row>
    <row r="133">
      <c r="A133" s="2" t="str">
        <f>IFERROR(__xludf.DUMMYFUNCTION("""COMPUTED_VALUE"""),"B274")</f>
        <v>B274</v>
      </c>
      <c r="B133" s="2" t="str">
        <f>IFERROR(__xludf.DUMMYFUNCTION("""COMPUTED_VALUE"""),"M08")</f>
        <v>M08</v>
      </c>
      <c r="C133" s="2" t="str">
        <f>IFERROR(__xludf.DUMMYFUNCTION("""COMPUTED_VALUE"""),"Lucas Marchese")</f>
        <v>Lucas Marchese</v>
      </c>
      <c r="D133" s="2" t="str">
        <f>IFERROR(__xludf.DUMMYFUNCTION("""COMPUTED_VALUE"""),"RW")</f>
        <v>RW</v>
      </c>
      <c r="E133" s="2" t="str">
        <f>IFERROR(__xludf.DUMMYFUNCTION("""COMPUTED_VALUE"""),"R")</f>
        <v>R</v>
      </c>
      <c r="F133" s="2" t="str">
        <f>IFERROR(__xludf.DUMMYFUNCTION("""COMPUTED_VALUE"""),"BA")</f>
        <v>BA</v>
      </c>
      <c r="G133" s="2" t="str">
        <f>IFERROR(__xludf.DUMMYFUNCTION("""COMPUTED_VALUE"""),"Current River Comets")</f>
        <v>Current River Comets</v>
      </c>
      <c r="H133" s="2"/>
    </row>
    <row r="134">
      <c r="A134" s="2" t="str">
        <f>IFERROR(__xludf.DUMMYFUNCTION("""COMPUTED_VALUE"""),"W285")</f>
        <v>W285</v>
      </c>
      <c r="B134" s="2" t="str">
        <f>IFERROR(__xludf.DUMMYFUNCTION("""COMPUTED_VALUE"""),"M08")</f>
        <v>M08</v>
      </c>
      <c r="C134" s="2" t="str">
        <f>IFERROR(__xludf.DUMMYFUNCTION("""COMPUTED_VALUE"""),"Matthew Marchese")</f>
        <v>Matthew Marchese</v>
      </c>
      <c r="D134" s="2" t="str">
        <f>IFERROR(__xludf.DUMMYFUNCTION("""COMPUTED_VALUE"""),"D")</f>
        <v>D</v>
      </c>
      <c r="E134" s="2" t="str">
        <f>IFERROR(__xludf.DUMMYFUNCTION("""COMPUTED_VALUE"""),"R")</f>
        <v>R</v>
      </c>
      <c r="F134" s="2" t="str">
        <f>IFERROR(__xludf.DUMMYFUNCTION("""COMPUTED_VALUE"""),"MA")</f>
        <v>MA</v>
      </c>
      <c r="G134" s="2" t="str">
        <f>IFERROR(__xludf.DUMMYFUNCTION("""COMPUTED_VALUE"""),"South End Jr. Stars")</f>
        <v>South End Jr. Stars</v>
      </c>
      <c r="H134" s="2"/>
    </row>
    <row r="135">
      <c r="A135" s="2" t="str">
        <f>IFERROR(__xludf.DUMMYFUNCTION("""COMPUTED_VALUE"""),"B456")</f>
        <v>B456</v>
      </c>
      <c r="B135" s="2" t="str">
        <f>IFERROR(__xludf.DUMMYFUNCTION("""COMPUTED_VALUE"""),"M07")</f>
        <v>M07</v>
      </c>
      <c r="C135" s="2" t="str">
        <f>IFERROR(__xludf.DUMMYFUNCTION("""COMPUTED_VALUE"""),"Hunter Marshall")</f>
        <v>Hunter Marshall</v>
      </c>
      <c r="D135" s="2" t="str">
        <f>IFERROR(__xludf.DUMMYFUNCTION("""COMPUTED_VALUE"""),"D")</f>
        <v>D</v>
      </c>
      <c r="E135" s="2" t="str">
        <f>IFERROR(__xludf.DUMMYFUNCTION("""COMPUTED_VALUE"""),"R")</f>
        <v>R</v>
      </c>
      <c r="F135" s="2" t="str">
        <f>IFERROR(__xludf.DUMMYFUNCTION("""COMPUTED_VALUE"""),"MA")</f>
        <v>MA</v>
      </c>
      <c r="G135" s="2" t="str">
        <f>IFERROR(__xludf.DUMMYFUNCTION("""COMPUTED_VALUE"""),"KC Sabres")</f>
        <v>KC Sabres</v>
      </c>
      <c r="H135" s="2"/>
    </row>
    <row r="136">
      <c r="A136" s="2" t="str">
        <f>IFERROR(__xludf.DUMMYFUNCTION("""COMPUTED_VALUE"""),"B384")</f>
        <v>B384</v>
      </c>
      <c r="B136" s="2" t="str">
        <f>IFERROR(__xludf.DUMMYFUNCTION("""COMPUTED_VALUE"""),"M10")</f>
        <v>M10</v>
      </c>
      <c r="C136" s="2" t="str">
        <f>IFERROR(__xludf.DUMMYFUNCTION("""COMPUTED_VALUE"""),"Evan Maslack")</f>
        <v>Evan Maslack</v>
      </c>
      <c r="D136" s="2" t="str">
        <f>IFERROR(__xludf.DUMMYFUNCTION("""COMPUTED_VALUE"""),"C")</f>
        <v>C</v>
      </c>
      <c r="E136" s="2" t="str">
        <f>IFERROR(__xludf.DUMMYFUNCTION("""COMPUTED_VALUE"""),"L")</f>
        <v>L</v>
      </c>
      <c r="F136" s="2" t="str">
        <f>IFERROR(__xludf.DUMMYFUNCTION("""COMPUTED_VALUE"""),"MAA")</f>
        <v>MAA</v>
      </c>
      <c r="G136" s="2" t="str">
        <f>IFERROR(__xludf.DUMMYFUNCTION("""COMPUTED_VALUE"""),"Fort William Canadiens")</f>
        <v>Fort William Canadiens</v>
      </c>
      <c r="H136" s="2"/>
    </row>
    <row r="137">
      <c r="A137" s="2" t="str">
        <f>IFERROR(__xludf.DUMMYFUNCTION("""COMPUTED_VALUE"""),"W533")</f>
        <v>W533</v>
      </c>
      <c r="B137" s="2" t="str">
        <f>IFERROR(__xludf.DUMMYFUNCTION("""COMPUTED_VALUE"""),"M10")</f>
        <v>M10</v>
      </c>
      <c r="C137" s="2" t="str">
        <f>IFERROR(__xludf.DUMMYFUNCTION("""COMPUTED_VALUE"""),"Blake Mayes")</f>
        <v>Blake Mayes</v>
      </c>
      <c r="D137" s="2" t="str">
        <f>IFERROR(__xludf.DUMMYFUNCTION("""COMPUTED_VALUE"""),"D")</f>
        <v>D</v>
      </c>
      <c r="E137" s="2" t="str">
        <f>IFERROR(__xludf.DUMMYFUNCTION("""COMPUTED_VALUE"""),"R")</f>
        <v>R</v>
      </c>
      <c r="F137" s="2" t="str">
        <f>IFERROR(__xludf.DUMMYFUNCTION("""COMPUTED_VALUE"""),"MAA")</f>
        <v>MAA</v>
      </c>
      <c r="G137" s="2" t="str">
        <f>IFERROR(__xludf.DUMMYFUNCTION("""COMPUTED_VALUE"""),"Fort William Canadiens")</f>
        <v>Fort William Canadiens</v>
      </c>
      <c r="H137" s="2"/>
    </row>
    <row r="138">
      <c r="A138" s="2" t="str">
        <f>IFERROR(__xludf.DUMMYFUNCTION("""COMPUTED_VALUE"""),"W310")</f>
        <v>W310</v>
      </c>
      <c r="B138" s="2" t="str">
        <f>IFERROR(__xludf.DUMMYFUNCTION("""COMPUTED_VALUE"""),"M01")</f>
        <v>M01</v>
      </c>
      <c r="C138" s="2" t="str">
        <f>IFERROR(__xludf.DUMMYFUNCTION("""COMPUTED_VALUE"""),"Liam Mccallum")</f>
        <v>Liam Mccallum</v>
      </c>
      <c r="D138" s="2" t="str">
        <f>IFERROR(__xludf.DUMMYFUNCTION("""COMPUTED_VALUE"""),"RW")</f>
        <v>RW</v>
      </c>
      <c r="E138" s="2" t="str">
        <f>IFERROR(__xludf.DUMMYFUNCTION("""COMPUTED_VALUE"""),"R")</f>
        <v>R</v>
      </c>
      <c r="F138" s="2" t="str">
        <f>IFERROR(__xludf.DUMMYFUNCTION("""COMPUTED_VALUE"""),"BA")</f>
        <v>BA</v>
      </c>
      <c r="G138" s="2" t="str">
        <f>IFERROR(__xludf.DUMMYFUNCTION("""COMPUTED_VALUE"""),"Current River Comets")</f>
        <v>Current River Comets</v>
      </c>
      <c r="H138" s="2"/>
    </row>
    <row r="139">
      <c r="A139" s="2" t="str">
        <f>IFERROR(__xludf.DUMMYFUNCTION("""COMPUTED_VALUE"""),"W015")</f>
        <v>W015</v>
      </c>
      <c r="B139" s="2" t="str">
        <f>IFERROR(__xludf.DUMMYFUNCTION("""COMPUTED_VALUE"""),"M02")</f>
        <v>M02</v>
      </c>
      <c r="C139" s="2" t="str">
        <f>IFERROR(__xludf.DUMMYFUNCTION("""COMPUTED_VALUE"""),"Jorgen Mcdevitt")</f>
        <v>Jorgen Mcdevitt</v>
      </c>
      <c r="D139" s="2" t="str">
        <f>IFERROR(__xludf.DUMMYFUNCTION("""COMPUTED_VALUE"""),"C")</f>
        <v>C</v>
      </c>
      <c r="E139" s="2" t="str">
        <f>IFERROR(__xludf.DUMMYFUNCTION("""COMPUTED_VALUE"""),"R")</f>
        <v>R</v>
      </c>
      <c r="F139" s="2" t="str">
        <f>IFERROR(__xludf.DUMMYFUNCTION("""COMPUTED_VALUE"""),"BA")</f>
        <v>BA</v>
      </c>
      <c r="G139" s="2" t="str">
        <f>IFERROR(__xludf.DUMMYFUNCTION("""COMPUTED_VALUE"""),"West End Bruins")</f>
        <v>West End Bruins</v>
      </c>
      <c r="H139" s="2"/>
    </row>
    <row r="140">
      <c r="A140" s="2" t="str">
        <f>IFERROR(__xludf.DUMMYFUNCTION("""COMPUTED_VALUE"""),"B365")</f>
        <v>B365</v>
      </c>
      <c r="B140" s="2" t="str">
        <f>IFERROR(__xludf.DUMMYFUNCTION("""COMPUTED_VALUE"""),"M08")</f>
        <v>M08</v>
      </c>
      <c r="C140" s="2" t="str">
        <f>IFERROR(__xludf.DUMMYFUNCTION("""COMPUTED_VALUE"""),"Emery Mckay")</f>
        <v>Emery Mckay</v>
      </c>
      <c r="D140" s="2" t="str">
        <f>IFERROR(__xludf.DUMMYFUNCTION("""COMPUTED_VALUE"""),"LW")</f>
        <v>LW</v>
      </c>
      <c r="E140" s="2" t="str">
        <f>IFERROR(__xludf.DUMMYFUNCTION("""COMPUTED_VALUE"""),"L")</f>
        <v>L</v>
      </c>
      <c r="F140" s="2" t="str">
        <f>IFERROR(__xludf.DUMMYFUNCTION("""COMPUTED_VALUE"""),"BAA")</f>
        <v>BAA</v>
      </c>
      <c r="G140" s="2" t="str">
        <f>IFERROR(__xludf.DUMMYFUNCTION("""COMPUTED_VALUE"""),"Thunder Bay Beavers")</f>
        <v>Thunder Bay Beavers</v>
      </c>
      <c r="H140" s="2"/>
    </row>
    <row r="141">
      <c r="A141" s="2" t="str">
        <f>IFERROR(__xludf.DUMMYFUNCTION("""COMPUTED_VALUE"""),"W131")</f>
        <v>W131</v>
      </c>
      <c r="B141" s="2" t="str">
        <f>IFERROR(__xludf.DUMMYFUNCTION("""COMPUTED_VALUE"""),"M08")</f>
        <v>M08</v>
      </c>
      <c r="C141" s="2" t="str">
        <f>IFERROR(__xludf.DUMMYFUNCTION("""COMPUTED_VALUE"""),"Kaiden Mckay")</f>
        <v>Kaiden Mckay</v>
      </c>
      <c r="D141" s="2" t="str">
        <f>IFERROR(__xludf.DUMMYFUNCTION("""COMPUTED_VALUE"""),"C")</f>
        <v>C</v>
      </c>
      <c r="E141" s="2" t="str">
        <f>IFERROR(__xludf.DUMMYFUNCTION("""COMPUTED_VALUE"""),"L")</f>
        <v>L</v>
      </c>
      <c r="F141" s="2" t="str">
        <f>IFERROR(__xludf.DUMMYFUNCTION("""COMPUTED_VALUE"""),"MA")</f>
        <v>MA</v>
      </c>
      <c r="G141" s="2" t="str">
        <f>IFERROR(__xludf.DUMMYFUNCTION("""COMPUTED_VALUE"""),"North End Flames")</f>
        <v>North End Flames</v>
      </c>
      <c r="H141" s="2"/>
    </row>
    <row r="142">
      <c r="A142" s="2" t="str">
        <f>IFERROR(__xludf.DUMMYFUNCTION("""COMPUTED_VALUE"""),"G135")</f>
        <v>G135</v>
      </c>
      <c r="B142" s="2" t="str">
        <f>IFERROR(__xludf.DUMMYFUNCTION("""COMPUTED_VALUE"""),"M10")</f>
        <v>M10</v>
      </c>
      <c r="C142" s="2" t="str">
        <f>IFERROR(__xludf.DUMMYFUNCTION("""COMPUTED_VALUE"""),"Brayden Mckever")</f>
        <v>Brayden Mckever</v>
      </c>
      <c r="D142" s="2" t="str">
        <f>IFERROR(__xludf.DUMMYFUNCTION("""COMPUTED_VALUE"""),"G")</f>
        <v>G</v>
      </c>
      <c r="E142" s="2" t="str">
        <f>IFERROR(__xludf.DUMMYFUNCTION("""COMPUTED_VALUE"""),"L")</f>
        <v>L</v>
      </c>
      <c r="F142" s="2" t="str">
        <f>IFERROR(__xludf.DUMMYFUNCTION("""COMPUTED_VALUE"""),"MAA")</f>
        <v>MAA</v>
      </c>
      <c r="G142" s="2" t="str">
        <f>IFERROR(__xludf.DUMMYFUNCTION("""COMPUTED_VALUE"""),"West End Bruins")</f>
        <v>West End Bruins</v>
      </c>
      <c r="H142" s="2"/>
    </row>
    <row r="143">
      <c r="A143" s="2" t="str">
        <f>IFERROR(__xludf.DUMMYFUNCTION("""COMPUTED_VALUE"""),"B126")</f>
        <v>B126</v>
      </c>
      <c r="B143" s="2" t="str">
        <f>IFERROR(__xludf.DUMMYFUNCTION("""COMPUTED_VALUE"""),"M07")</f>
        <v>M07</v>
      </c>
      <c r="C143" s="2" t="str">
        <f>IFERROR(__xludf.DUMMYFUNCTION("""COMPUTED_VALUE"""),"Joshua Mckillop")</f>
        <v>Joshua Mckillop</v>
      </c>
      <c r="D143" s="2" t="str">
        <f>IFERROR(__xludf.DUMMYFUNCTION("""COMPUTED_VALUE"""),"C")</f>
        <v>C</v>
      </c>
      <c r="E143" s="2" t="str">
        <f>IFERROR(__xludf.DUMMYFUNCTION("""COMPUTED_VALUE"""),"R")</f>
        <v>R</v>
      </c>
      <c r="F143" s="2" t="str">
        <f>IFERROR(__xludf.DUMMYFUNCTION("""COMPUTED_VALUE"""),"MA")</f>
        <v>MA</v>
      </c>
      <c r="G143" s="2" t="str">
        <f>IFERROR(__xludf.DUMMYFUNCTION("""COMPUTED_VALUE"""),"Westfort Rangers")</f>
        <v>Westfort Rangers</v>
      </c>
      <c r="H143" s="2"/>
    </row>
    <row r="144">
      <c r="A144" s="2" t="str">
        <f>IFERROR(__xludf.DUMMYFUNCTION("""COMPUTED_VALUE"""),"B169")</f>
        <v>B169</v>
      </c>
      <c r="B144" s="2" t="str">
        <f>IFERROR(__xludf.DUMMYFUNCTION("""COMPUTED_VALUE"""),"M04")</f>
        <v>M04</v>
      </c>
      <c r="C144" s="2" t="str">
        <f>IFERROR(__xludf.DUMMYFUNCTION("""COMPUTED_VALUE"""),"Jack Mcleod")</f>
        <v>Jack Mcleod</v>
      </c>
      <c r="D144" s="2" t="str">
        <f>IFERROR(__xludf.DUMMYFUNCTION("""COMPUTED_VALUE"""),"D")</f>
        <v>D</v>
      </c>
      <c r="E144" s="2" t="str">
        <f>IFERROR(__xludf.DUMMYFUNCTION("""COMPUTED_VALUE"""),"L")</f>
        <v>L</v>
      </c>
      <c r="F144" s="2" t="str">
        <f>IFERROR(__xludf.DUMMYFUNCTION("""COMPUTED_VALUE"""),"BAA")</f>
        <v>BAA</v>
      </c>
      <c r="G144" s="2" t="str">
        <f>IFERROR(__xludf.DUMMYFUNCTION("""COMPUTED_VALUE"""),"Thunder Bay Beavers")</f>
        <v>Thunder Bay Beavers</v>
      </c>
      <c r="H144" s="2"/>
    </row>
    <row r="145">
      <c r="A145" s="2" t="str">
        <f>IFERROR(__xludf.DUMMYFUNCTION("""COMPUTED_VALUE"""),"B044")</f>
        <v>B044</v>
      </c>
      <c r="B145" s="2" t="str">
        <f>IFERROR(__xludf.DUMMYFUNCTION("""COMPUTED_VALUE"""),"M02")</f>
        <v>M02</v>
      </c>
      <c r="C145" s="2" t="str">
        <f>IFERROR(__xludf.DUMMYFUNCTION("""COMPUTED_VALUE"""),"Dylan Meekis")</f>
        <v>Dylan Meekis</v>
      </c>
      <c r="D145" s="2" t="str">
        <f>IFERROR(__xludf.DUMMYFUNCTION("""COMPUTED_VALUE"""),"D")</f>
        <v>D</v>
      </c>
      <c r="E145" s="2" t="str">
        <f>IFERROR(__xludf.DUMMYFUNCTION("""COMPUTED_VALUE"""),"L")</f>
        <v>L</v>
      </c>
      <c r="F145" s="2" t="str">
        <f>IFERROR(__xludf.DUMMYFUNCTION("""COMPUTED_VALUE"""),"DNP")</f>
        <v>DNP</v>
      </c>
      <c r="G145" s="2" t="str">
        <f>IFERROR(__xludf.DUMMYFUNCTION("""COMPUTED_VALUE"""),"Did Not Play")</f>
        <v>Did Not Play</v>
      </c>
      <c r="H145" s="2"/>
    </row>
    <row r="146">
      <c r="A146" s="2" t="str">
        <f>IFERROR(__xludf.DUMMYFUNCTION("""COMPUTED_VALUE"""),"B147")</f>
        <v>B147</v>
      </c>
      <c r="B146" s="2" t="str">
        <f>IFERROR(__xludf.DUMMYFUNCTION("""COMPUTED_VALUE"""),"M03")</f>
        <v>M03</v>
      </c>
      <c r="C146" s="2" t="str">
        <f>IFERROR(__xludf.DUMMYFUNCTION("""COMPUTED_VALUE"""),"Hunter Meunier")</f>
        <v>Hunter Meunier</v>
      </c>
      <c r="D146" s="2" t="str">
        <f>IFERROR(__xludf.DUMMYFUNCTION("""COMPUTED_VALUE"""),"D")</f>
        <v>D</v>
      </c>
      <c r="E146" s="2" t="str">
        <f>IFERROR(__xludf.DUMMYFUNCTION("""COMPUTED_VALUE"""),"R")</f>
        <v>R</v>
      </c>
      <c r="F146" s="2" t="str">
        <f>IFERROR(__xludf.DUMMYFUNCTION("""COMPUTED_VALUE"""),"BAA")</f>
        <v>BAA</v>
      </c>
      <c r="G146" s="2" t="str">
        <f>IFERROR(__xludf.DUMMYFUNCTION("""COMPUTED_VALUE"""),"North End Flames")</f>
        <v>North End Flames</v>
      </c>
      <c r="H146" s="2"/>
    </row>
    <row r="147">
      <c r="A147" s="2" t="str">
        <f>IFERROR(__xludf.DUMMYFUNCTION("""COMPUTED_VALUE"""),"B149")</f>
        <v>B149</v>
      </c>
      <c r="B147" s="2" t="str">
        <f>IFERROR(__xludf.DUMMYFUNCTION("""COMPUTED_VALUE"""),"M05")</f>
        <v>M05</v>
      </c>
      <c r="C147" s="2" t="str">
        <f>IFERROR(__xludf.DUMMYFUNCTION("""COMPUTED_VALUE"""),"Samuel Migay")</f>
        <v>Samuel Migay</v>
      </c>
      <c r="D147" s="2" t="str">
        <f>IFERROR(__xludf.DUMMYFUNCTION("""COMPUTED_VALUE"""),"C")</f>
        <v>C</v>
      </c>
      <c r="E147" s="2" t="str">
        <f>IFERROR(__xludf.DUMMYFUNCTION("""COMPUTED_VALUE"""),"L")</f>
        <v>L</v>
      </c>
      <c r="F147" s="2" t="str">
        <f>IFERROR(__xludf.DUMMYFUNCTION("""COMPUTED_VALUE"""),"MA")</f>
        <v>MA</v>
      </c>
      <c r="G147" s="2" t="str">
        <f>IFERROR(__xludf.DUMMYFUNCTION("""COMPUTED_VALUE"""),"North End Flames")</f>
        <v>North End Flames</v>
      </c>
      <c r="H147" s="2"/>
    </row>
    <row r="148">
      <c r="A148" s="2" t="str">
        <f>IFERROR(__xludf.DUMMYFUNCTION("""COMPUTED_VALUE"""),"W526")</f>
        <v>W526</v>
      </c>
      <c r="B148" s="2" t="str">
        <f>IFERROR(__xludf.DUMMYFUNCTION("""COMPUTED_VALUE"""),"M11")</f>
        <v>M11</v>
      </c>
      <c r="C148" s="2" t="str">
        <f>IFERROR(__xludf.DUMMYFUNCTION("""COMPUTED_VALUE"""),"Max Mikus")</f>
        <v>Max Mikus</v>
      </c>
      <c r="D148" s="2" t="str">
        <f>IFERROR(__xludf.DUMMYFUNCTION("""COMPUTED_VALUE"""),"D")</f>
        <v>D</v>
      </c>
      <c r="E148" s="2" t="str">
        <f>IFERROR(__xludf.DUMMYFUNCTION("""COMPUTED_VALUE"""),"L")</f>
        <v>L</v>
      </c>
      <c r="F148" s="2" t="str">
        <f>IFERROR(__xludf.DUMMYFUNCTION("""COMPUTED_VALUE"""),"BAA")</f>
        <v>BAA</v>
      </c>
      <c r="G148" s="2" t="str">
        <f>IFERROR(__xludf.DUMMYFUNCTION("""COMPUTED_VALUE"""),"South End Rangers")</f>
        <v>South End Rangers</v>
      </c>
      <c r="H148" s="2"/>
    </row>
    <row r="149">
      <c r="A149" s="2" t="str">
        <f>IFERROR(__xludf.DUMMYFUNCTION("""COMPUTED_VALUE"""),"B314")</f>
        <v>B314</v>
      </c>
      <c r="B149" s="2" t="str">
        <f>IFERROR(__xludf.DUMMYFUNCTION("""COMPUTED_VALUE"""),"M11")</f>
        <v>M11</v>
      </c>
      <c r="C149" s="2" t="str">
        <f>IFERROR(__xludf.DUMMYFUNCTION("""COMPUTED_VALUE"""),"Mitchell Moore")</f>
        <v>Mitchell Moore</v>
      </c>
      <c r="D149" s="2" t="str">
        <f>IFERROR(__xludf.DUMMYFUNCTION("""COMPUTED_VALUE"""),"C")</f>
        <v>C</v>
      </c>
      <c r="E149" s="2" t="str">
        <f>IFERROR(__xludf.DUMMYFUNCTION("""COMPUTED_VALUE"""),"L")</f>
        <v>L</v>
      </c>
      <c r="F149" s="2" t="str">
        <f>IFERROR(__xludf.DUMMYFUNCTION("""COMPUTED_VALUE"""),"MAA")</f>
        <v>MAA</v>
      </c>
      <c r="G149" s="2" t="str">
        <f>IFERROR(__xludf.DUMMYFUNCTION("""COMPUTED_VALUE"""),"West End Bruins")</f>
        <v>West End Bruins</v>
      </c>
      <c r="H149" s="2"/>
    </row>
    <row r="150">
      <c r="A150" s="2" t="str">
        <f>IFERROR(__xludf.DUMMYFUNCTION("""COMPUTED_VALUE"""),"B270")</f>
        <v>B270</v>
      </c>
      <c r="B150" s="2" t="str">
        <f>IFERROR(__xludf.DUMMYFUNCTION("""COMPUTED_VALUE"""),"M04")</f>
        <v>M04</v>
      </c>
      <c r="C150" s="2" t="str">
        <f>IFERROR(__xludf.DUMMYFUNCTION("""COMPUTED_VALUE"""),"Julian Neufeld")</f>
        <v>Julian Neufeld</v>
      </c>
      <c r="D150" s="2" t="str">
        <f>IFERROR(__xludf.DUMMYFUNCTION("""COMPUTED_VALUE"""),"D")</f>
        <v>D</v>
      </c>
      <c r="E150" s="2" t="str">
        <f>IFERROR(__xludf.DUMMYFUNCTION("""COMPUTED_VALUE"""),"L")</f>
        <v>L</v>
      </c>
      <c r="F150" s="2" t="str">
        <f>IFERROR(__xludf.DUMMYFUNCTION("""COMPUTED_VALUE"""),"BAA")</f>
        <v>BAA</v>
      </c>
      <c r="G150" s="2" t="str">
        <f>IFERROR(__xludf.DUMMYFUNCTION("""COMPUTED_VALUE"""),"Thunder Bay Beavers")</f>
        <v>Thunder Bay Beavers</v>
      </c>
      <c r="H150" s="2"/>
    </row>
    <row r="151">
      <c r="A151" s="2" t="str">
        <f>IFERROR(__xludf.DUMMYFUNCTION("""COMPUTED_VALUE"""),"W197")</f>
        <v>W197</v>
      </c>
      <c r="B151" s="2" t="str">
        <f>IFERROR(__xludf.DUMMYFUNCTION("""COMPUTED_VALUE"""),"M06")</f>
        <v>M06</v>
      </c>
      <c r="C151" s="2" t="str">
        <f>IFERROR(__xludf.DUMMYFUNCTION("""COMPUTED_VALUE"""),"Christopher Nigro")</f>
        <v>Christopher Nigro</v>
      </c>
      <c r="D151" s="2" t="str">
        <f>IFERROR(__xludf.DUMMYFUNCTION("""COMPUTED_VALUE"""),"D")</f>
        <v>D</v>
      </c>
      <c r="E151" s="2" t="str">
        <f>IFERROR(__xludf.DUMMYFUNCTION("""COMPUTED_VALUE"""),"L")</f>
        <v>L</v>
      </c>
      <c r="F151" s="2" t="str">
        <f>IFERROR(__xludf.DUMMYFUNCTION("""COMPUTED_VALUE"""),"BAA")</f>
        <v>BAA</v>
      </c>
      <c r="G151" s="2" t="str">
        <f>IFERROR(__xludf.DUMMYFUNCTION("""COMPUTED_VALUE"""),"Thunder Bay Beavers")</f>
        <v>Thunder Bay Beavers</v>
      </c>
      <c r="H151" s="2"/>
    </row>
    <row r="152">
      <c r="A152" s="2" t="str">
        <f>IFERROR(__xludf.DUMMYFUNCTION("""COMPUTED_VALUE"""),"B346")</f>
        <v>B346</v>
      </c>
      <c r="B152" s="2" t="str">
        <f>IFERROR(__xludf.DUMMYFUNCTION("""COMPUTED_VALUE"""),"M06")</f>
        <v>M06</v>
      </c>
      <c r="C152" s="2" t="str">
        <f>IFERROR(__xludf.DUMMYFUNCTION("""COMPUTED_VALUE"""),"Michael Nigro")</f>
        <v>Michael Nigro</v>
      </c>
      <c r="D152" s="2" t="str">
        <f>IFERROR(__xludf.DUMMYFUNCTION("""COMPUTED_VALUE"""),"RW")</f>
        <v>RW</v>
      </c>
      <c r="E152" s="2" t="str">
        <f>IFERROR(__xludf.DUMMYFUNCTION("""COMPUTED_VALUE"""),"R")</f>
        <v>R</v>
      </c>
      <c r="F152" s="2" t="str">
        <f>IFERROR(__xludf.DUMMYFUNCTION("""COMPUTED_VALUE"""),"MA")</f>
        <v>MA</v>
      </c>
      <c r="G152" s="2" t="str">
        <f>IFERROR(__xludf.DUMMYFUNCTION("""COMPUTED_VALUE"""),"South End Jr. Stars")</f>
        <v>South End Jr. Stars</v>
      </c>
      <c r="H152" s="2"/>
    </row>
    <row r="153">
      <c r="A153" s="2" t="str">
        <f>IFERROR(__xludf.DUMMYFUNCTION("""COMPUTED_VALUE"""),"B278")</f>
        <v>B278</v>
      </c>
      <c r="B153" s="2" t="str">
        <f>IFERROR(__xludf.DUMMYFUNCTION("""COMPUTED_VALUE"""),"M04")</f>
        <v>M04</v>
      </c>
      <c r="C153" s="2" t="str">
        <f>IFERROR(__xludf.DUMMYFUNCTION("""COMPUTED_VALUE"""),"Cayden Oborne")</f>
        <v>Cayden Oborne</v>
      </c>
      <c r="D153" s="2" t="str">
        <f>IFERROR(__xludf.DUMMYFUNCTION("""COMPUTED_VALUE"""),"RW")</f>
        <v>RW</v>
      </c>
      <c r="E153" s="2" t="str">
        <f>IFERROR(__xludf.DUMMYFUNCTION("""COMPUTED_VALUE"""),"R")</f>
        <v>R</v>
      </c>
      <c r="F153" s="2" t="str">
        <f>IFERROR(__xludf.DUMMYFUNCTION("""COMPUTED_VALUE"""),"BAA")</f>
        <v>BAA</v>
      </c>
      <c r="G153" s="2" t="str">
        <f>IFERROR(__xludf.DUMMYFUNCTION("""COMPUTED_VALUE"""),"South End Rangers")</f>
        <v>South End Rangers</v>
      </c>
      <c r="H153" s="2"/>
    </row>
    <row r="154">
      <c r="A154" s="2" t="str">
        <f>IFERROR(__xludf.DUMMYFUNCTION("""COMPUTED_VALUE"""),"B019")</f>
        <v>B019</v>
      </c>
      <c r="B154" s="2" t="str">
        <f>IFERROR(__xludf.DUMMYFUNCTION("""COMPUTED_VALUE"""),"M07")</f>
        <v>M07</v>
      </c>
      <c r="C154" s="2" t="str">
        <f>IFERROR(__xludf.DUMMYFUNCTION("""COMPUTED_VALUE"""),"Ethan Osmar")</f>
        <v>Ethan Osmar</v>
      </c>
      <c r="D154" s="2" t="str">
        <f>IFERROR(__xludf.DUMMYFUNCTION("""COMPUTED_VALUE"""),"LW")</f>
        <v>LW</v>
      </c>
      <c r="E154" s="2" t="str">
        <f>IFERROR(__xludf.DUMMYFUNCTION("""COMPUTED_VALUE"""),"L")</f>
        <v>L</v>
      </c>
      <c r="F154" s="2" t="str">
        <f>IFERROR(__xludf.DUMMYFUNCTION("""COMPUTED_VALUE"""),"MA")</f>
        <v>MA</v>
      </c>
      <c r="G154" s="2" t="str">
        <f>IFERROR(__xludf.DUMMYFUNCTION("""COMPUTED_VALUE"""),"South End Jr. Stars")</f>
        <v>South End Jr. Stars</v>
      </c>
      <c r="H154" s="2"/>
    </row>
    <row r="155">
      <c r="A155" s="2" t="str">
        <f>IFERROR(__xludf.DUMMYFUNCTION("""COMPUTED_VALUE"""),"W090")</f>
        <v>W090</v>
      </c>
      <c r="B155" s="2" t="str">
        <f>IFERROR(__xludf.DUMMYFUNCTION("""COMPUTED_VALUE"""),"M08")</f>
        <v>M08</v>
      </c>
      <c r="C155" s="2" t="str">
        <f>IFERROR(__xludf.DUMMYFUNCTION("""COMPUTED_VALUE"""),"Haiden Paavola")</f>
        <v>Haiden Paavola</v>
      </c>
      <c r="D155" s="2" t="str">
        <f>IFERROR(__xludf.DUMMYFUNCTION("""COMPUTED_VALUE"""),"RW")</f>
        <v>RW</v>
      </c>
      <c r="E155" s="2" t="str">
        <f>IFERROR(__xludf.DUMMYFUNCTION("""COMPUTED_VALUE"""),"R")</f>
        <v>R</v>
      </c>
      <c r="F155" s="2" t="str">
        <f>IFERROR(__xludf.DUMMYFUNCTION("""COMPUTED_VALUE"""),"DNP")</f>
        <v>DNP</v>
      </c>
      <c r="G155" s="2" t="str">
        <f>IFERROR(__xludf.DUMMYFUNCTION("""COMPUTED_VALUE"""),"Did Not Play")</f>
        <v>Did Not Play</v>
      </c>
      <c r="H155" s="2"/>
    </row>
    <row r="156">
      <c r="A156" s="2" t="str">
        <f>IFERROR(__xludf.DUMMYFUNCTION("""COMPUTED_VALUE"""),"W276")</f>
        <v>W276</v>
      </c>
      <c r="B156" s="2" t="str">
        <f>IFERROR(__xludf.DUMMYFUNCTION("""COMPUTED_VALUE"""),"M04")</f>
        <v>M04</v>
      </c>
      <c r="C156" s="2" t="str">
        <f>IFERROR(__xludf.DUMMYFUNCTION("""COMPUTED_VALUE"""),"Owen Paquette")</f>
        <v>Owen Paquette</v>
      </c>
      <c r="D156" s="2" t="str">
        <f>IFERROR(__xludf.DUMMYFUNCTION("""COMPUTED_VALUE"""),"D")</f>
        <v>D</v>
      </c>
      <c r="E156" s="2" t="str">
        <f>IFERROR(__xludf.DUMMYFUNCTION("""COMPUTED_VALUE"""),"L")</f>
        <v>L</v>
      </c>
      <c r="F156" s="2" t="str">
        <f>IFERROR(__xludf.DUMMYFUNCTION("""COMPUTED_VALUE"""),"BAA")</f>
        <v>BAA</v>
      </c>
      <c r="G156" s="2" t="str">
        <f>IFERROR(__xludf.DUMMYFUNCTION("""COMPUTED_VALUE"""),"Neebing Hawks")</f>
        <v>Neebing Hawks</v>
      </c>
      <c r="H156" s="2"/>
    </row>
    <row r="157">
      <c r="A157" s="2" t="str">
        <f>IFERROR(__xludf.DUMMYFUNCTION("""COMPUTED_VALUE"""),"B188")</f>
        <v>B188</v>
      </c>
      <c r="B157" s="2" t="str">
        <f>IFERROR(__xludf.DUMMYFUNCTION("""COMPUTED_VALUE"""),"M02")</f>
        <v>M02</v>
      </c>
      <c r="C157" s="2" t="str">
        <f>IFERROR(__xludf.DUMMYFUNCTION("""COMPUTED_VALUE"""),"Dustin Paradis")</f>
        <v>Dustin Paradis</v>
      </c>
      <c r="D157" s="2" t="str">
        <f>IFERROR(__xludf.DUMMYFUNCTION("""COMPUTED_VALUE"""),"RW")</f>
        <v>RW</v>
      </c>
      <c r="E157" s="2" t="str">
        <f>IFERROR(__xludf.DUMMYFUNCTION("""COMPUTED_VALUE"""),"R")</f>
        <v>R</v>
      </c>
      <c r="F157" s="2" t="str">
        <f>IFERROR(__xludf.DUMMYFUNCTION("""COMPUTED_VALUE"""),"BA")</f>
        <v>BA</v>
      </c>
      <c r="G157" s="2" t="str">
        <f>IFERROR(__xludf.DUMMYFUNCTION("""COMPUTED_VALUE"""),"Fort William Hurricanes")</f>
        <v>Fort William Hurricanes</v>
      </c>
      <c r="H157" s="2"/>
    </row>
    <row r="158">
      <c r="A158" s="2" t="str">
        <f>IFERROR(__xludf.DUMMYFUNCTION("""COMPUTED_VALUE"""),"G169")</f>
        <v>G169</v>
      </c>
      <c r="B158" s="2" t="str">
        <f>IFERROR(__xludf.DUMMYFUNCTION("""COMPUTED_VALUE"""),"M09")</f>
        <v>M09</v>
      </c>
      <c r="C158" s="2" t="str">
        <f>IFERROR(__xludf.DUMMYFUNCTION("""COMPUTED_VALUE"""),"Gunner Paradis")</f>
        <v>Gunner Paradis</v>
      </c>
      <c r="D158" s="2" t="str">
        <f>IFERROR(__xludf.DUMMYFUNCTION("""COMPUTED_VALUE"""),"G")</f>
        <v>G</v>
      </c>
      <c r="E158" s="2" t="str">
        <f>IFERROR(__xludf.DUMMYFUNCTION("""COMPUTED_VALUE"""),"L")</f>
        <v>L</v>
      </c>
      <c r="F158" s="2" t="str">
        <f>IFERROR(__xludf.DUMMYFUNCTION("""COMPUTED_VALUE"""),"AAA")</f>
        <v>AAA</v>
      </c>
      <c r="G158" s="2" t="str">
        <f>IFERROR(__xludf.DUMMYFUNCTION("""COMPUTED_VALUE"""),"Minor Midget Kings")</f>
        <v>Minor Midget Kings</v>
      </c>
      <c r="H158" s="2"/>
    </row>
    <row r="159">
      <c r="A159" s="2" t="str">
        <f>IFERROR(__xludf.DUMMYFUNCTION("""COMPUTED_VALUE"""),"B214")</f>
        <v>B214</v>
      </c>
      <c r="B159" s="2" t="str">
        <f>IFERROR(__xludf.DUMMYFUNCTION("""COMPUTED_VALUE"""),"M08")</f>
        <v>M08</v>
      </c>
      <c r="C159" s="2" t="str">
        <f>IFERROR(__xludf.DUMMYFUNCTION("""COMPUTED_VALUE"""),"Carter Pare")</f>
        <v>Carter Pare</v>
      </c>
      <c r="D159" s="2" t="str">
        <f>IFERROR(__xludf.DUMMYFUNCTION("""COMPUTED_VALUE"""),"LW")</f>
        <v>LW</v>
      </c>
      <c r="E159" s="2" t="str">
        <f>IFERROR(__xludf.DUMMYFUNCTION("""COMPUTED_VALUE"""),"L")</f>
        <v>L</v>
      </c>
      <c r="F159" s="2" t="str">
        <f>IFERROR(__xludf.DUMMYFUNCTION("""COMPUTED_VALUE"""),"MA")</f>
        <v>MA</v>
      </c>
      <c r="G159" s="2" t="str">
        <f>IFERROR(__xludf.DUMMYFUNCTION("""COMPUTED_VALUE"""),"West End Bruins")</f>
        <v>West End Bruins</v>
      </c>
      <c r="H159" s="2"/>
    </row>
    <row r="160">
      <c r="A160" s="2" t="str">
        <f>IFERROR(__xludf.DUMMYFUNCTION("""COMPUTED_VALUE"""),"W393")</f>
        <v>W393</v>
      </c>
      <c r="B160" s="2" t="str">
        <f>IFERROR(__xludf.DUMMYFUNCTION("""COMPUTED_VALUE"""),"M01")</f>
        <v>M01</v>
      </c>
      <c r="C160" s="2" t="str">
        <f>IFERROR(__xludf.DUMMYFUNCTION("""COMPUTED_VALUE"""),"James Pella")</f>
        <v>James Pella</v>
      </c>
      <c r="D160" s="2" t="str">
        <f>IFERROR(__xludf.DUMMYFUNCTION("""COMPUTED_VALUE"""),"D")</f>
        <v>D</v>
      </c>
      <c r="E160" s="2" t="str">
        <f>IFERROR(__xludf.DUMMYFUNCTION("""COMPUTED_VALUE"""),"L")</f>
        <v>L</v>
      </c>
      <c r="F160" s="2" t="str">
        <f>IFERROR(__xludf.DUMMYFUNCTION("""COMPUTED_VALUE"""),"BA")</f>
        <v>BA</v>
      </c>
      <c r="G160" s="2" t="str">
        <f>IFERROR(__xludf.DUMMYFUNCTION("""COMPUTED_VALUE"""),"Westfort Rangers")</f>
        <v>Westfort Rangers</v>
      </c>
      <c r="H160" s="2"/>
    </row>
    <row r="161">
      <c r="A161" s="2" t="str">
        <f>IFERROR(__xludf.DUMMYFUNCTION("""COMPUTED_VALUE"""),"B389")</f>
        <v>B389</v>
      </c>
      <c r="B161" s="2" t="str">
        <f>IFERROR(__xludf.DUMMYFUNCTION("""COMPUTED_VALUE"""),"M11")</f>
        <v>M11</v>
      </c>
      <c r="C161" s="2" t="str">
        <f>IFERROR(__xludf.DUMMYFUNCTION("""COMPUTED_VALUE"""),"Emerson Pelletier")</f>
        <v>Emerson Pelletier</v>
      </c>
      <c r="D161" s="2" t="str">
        <f>IFERROR(__xludf.DUMMYFUNCTION("""COMPUTED_VALUE"""),"D")</f>
        <v>D</v>
      </c>
      <c r="E161" s="2" t="str">
        <f>IFERROR(__xludf.DUMMYFUNCTION("""COMPUTED_VALUE"""),"L")</f>
        <v>L</v>
      </c>
      <c r="F161" s="2" t="str">
        <f>IFERROR(__xludf.DUMMYFUNCTION("""COMPUTED_VALUE"""),"MAA")</f>
        <v>MAA</v>
      </c>
      <c r="G161" s="2" t="str">
        <f>IFERROR(__xludf.DUMMYFUNCTION("""COMPUTED_VALUE"""),"Current River Comets")</f>
        <v>Current River Comets</v>
      </c>
      <c r="H161" s="2"/>
    </row>
    <row r="162">
      <c r="A162" s="2" t="str">
        <f>IFERROR(__xludf.DUMMYFUNCTION("""COMPUTED_VALUE"""),"W115")</f>
        <v>W115</v>
      </c>
      <c r="B162" s="2" t="str">
        <f>IFERROR(__xludf.DUMMYFUNCTION("""COMPUTED_VALUE"""),"M01")</f>
        <v>M01</v>
      </c>
      <c r="C162" s="2" t="str">
        <f>IFERROR(__xludf.DUMMYFUNCTION("""COMPUTED_VALUE"""),"Andrew Pepler")</f>
        <v>Andrew Pepler</v>
      </c>
      <c r="D162" s="2" t="str">
        <f>IFERROR(__xludf.DUMMYFUNCTION("""COMPUTED_VALUE"""),"C")</f>
        <v>C</v>
      </c>
      <c r="E162" s="2" t="str">
        <f>IFERROR(__xludf.DUMMYFUNCTION("""COMPUTED_VALUE"""),"L")</f>
        <v>L</v>
      </c>
      <c r="F162" s="2" t="str">
        <f>IFERROR(__xludf.DUMMYFUNCTION("""COMPUTED_VALUE"""),"BA")</f>
        <v>BA</v>
      </c>
      <c r="G162" s="2" t="str">
        <f>IFERROR(__xludf.DUMMYFUNCTION("""COMPUTED_VALUE"""),"Fort William Hurricanes")</f>
        <v>Fort William Hurricanes</v>
      </c>
      <c r="H162" s="2"/>
    </row>
    <row r="163">
      <c r="A163" s="2" t="str">
        <f>IFERROR(__xludf.DUMMYFUNCTION("""COMPUTED_VALUE"""),"B387")</f>
        <v>B387</v>
      </c>
      <c r="B163" s="2" t="str">
        <f>IFERROR(__xludf.DUMMYFUNCTION("""COMPUTED_VALUE"""),"M01")</f>
        <v>M01</v>
      </c>
      <c r="C163" s="2" t="str">
        <f>IFERROR(__xludf.DUMMYFUNCTION("""COMPUTED_VALUE"""),"Lucas Petersen-Brown")</f>
        <v>Lucas Petersen-Brown</v>
      </c>
      <c r="D163" s="2" t="str">
        <f>IFERROR(__xludf.DUMMYFUNCTION("""COMPUTED_VALUE"""),"RW")</f>
        <v>RW</v>
      </c>
      <c r="E163" s="2" t="str">
        <f>IFERROR(__xludf.DUMMYFUNCTION("""COMPUTED_VALUE"""),"L")</f>
        <v>L</v>
      </c>
      <c r="F163" s="2" t="str">
        <f>IFERROR(__xludf.DUMMYFUNCTION("""COMPUTED_VALUE"""),"MA")</f>
        <v>MA</v>
      </c>
      <c r="G163" s="2" t="str">
        <f>IFERROR(__xludf.DUMMYFUNCTION("""COMPUTED_VALUE"""),"Thunder Bay Beavers")</f>
        <v>Thunder Bay Beavers</v>
      </c>
      <c r="H163" s="2"/>
    </row>
    <row r="164">
      <c r="A164" s="2" t="str">
        <f>IFERROR(__xludf.DUMMYFUNCTION("""COMPUTED_VALUE"""),"B090")</f>
        <v>B090</v>
      </c>
      <c r="B164" s="2" t="str">
        <f>IFERROR(__xludf.DUMMYFUNCTION("""COMPUTED_VALUE"""),"M02")</f>
        <v>M02</v>
      </c>
      <c r="C164" s="2" t="str">
        <f>IFERROR(__xludf.DUMMYFUNCTION("""COMPUTED_VALUE"""),"Jaden Piilo")</f>
        <v>Jaden Piilo</v>
      </c>
      <c r="D164" s="2" t="str">
        <f>IFERROR(__xludf.DUMMYFUNCTION("""COMPUTED_VALUE"""),"D")</f>
        <v>D</v>
      </c>
      <c r="E164" s="2" t="str">
        <f>IFERROR(__xludf.DUMMYFUNCTION("""COMPUTED_VALUE"""),"L")</f>
        <v>L</v>
      </c>
      <c r="F164" s="2" t="str">
        <f>IFERROR(__xludf.DUMMYFUNCTION("""COMPUTED_VALUE"""),"DNP")</f>
        <v>DNP</v>
      </c>
      <c r="G164" s="2" t="str">
        <f>IFERROR(__xludf.DUMMYFUNCTION("""COMPUTED_VALUE"""),"Did Not Play")</f>
        <v>Did Not Play</v>
      </c>
      <c r="H164" s="2"/>
    </row>
    <row r="165">
      <c r="A165" s="2" t="str">
        <f>IFERROR(__xludf.DUMMYFUNCTION("""COMPUTED_VALUE"""),"B247")</f>
        <v>B247</v>
      </c>
      <c r="B165" s="2" t="str">
        <f>IFERROR(__xludf.DUMMYFUNCTION("""COMPUTED_VALUE"""),"M03")</f>
        <v>M03</v>
      </c>
      <c r="C165" s="2" t="str">
        <f>IFERROR(__xludf.DUMMYFUNCTION("""COMPUTED_VALUE"""),"Jared Pike")</f>
        <v>Jared Pike</v>
      </c>
      <c r="D165" s="2" t="str">
        <f>IFERROR(__xludf.DUMMYFUNCTION("""COMPUTED_VALUE"""),"D")</f>
        <v>D</v>
      </c>
      <c r="E165" s="2" t="str">
        <f>IFERROR(__xludf.DUMMYFUNCTION("""COMPUTED_VALUE"""),"L")</f>
        <v>L</v>
      </c>
      <c r="F165" s="2" t="str">
        <f>IFERROR(__xludf.DUMMYFUNCTION("""COMPUTED_VALUE"""),"BAA")</f>
        <v>BAA</v>
      </c>
      <c r="G165" s="2" t="str">
        <f>IFERROR(__xludf.DUMMYFUNCTION("""COMPUTED_VALUE"""),"Norwest Stars")</f>
        <v>Norwest Stars</v>
      </c>
      <c r="H165" s="2"/>
    </row>
    <row r="166">
      <c r="A166" s="2" t="str">
        <f>IFERROR(__xludf.DUMMYFUNCTION("""COMPUTED_VALUE"""),"B021")</f>
        <v>B021</v>
      </c>
      <c r="B166" s="2" t="str">
        <f>IFERROR(__xludf.DUMMYFUNCTION("""COMPUTED_VALUE"""),"M03")</f>
        <v>M03</v>
      </c>
      <c r="C166" s="2" t="str">
        <f>IFERROR(__xludf.DUMMYFUNCTION("""COMPUTED_VALUE"""),"Noah Power")</f>
        <v>Noah Power</v>
      </c>
      <c r="D166" s="2" t="str">
        <f>IFERROR(__xludf.DUMMYFUNCTION("""COMPUTED_VALUE"""),"C")</f>
        <v>C</v>
      </c>
      <c r="E166" s="2" t="str">
        <f>IFERROR(__xludf.DUMMYFUNCTION("""COMPUTED_VALUE"""),"L")</f>
        <v>L</v>
      </c>
      <c r="F166" s="2" t="str">
        <f>IFERROR(__xludf.DUMMYFUNCTION("""COMPUTED_VALUE"""),"BAA")</f>
        <v>BAA</v>
      </c>
      <c r="G166" s="2" t="str">
        <f>IFERROR(__xludf.DUMMYFUNCTION("""COMPUTED_VALUE"""),"North End Flames")</f>
        <v>North End Flames</v>
      </c>
      <c r="H166" s="2"/>
    </row>
    <row r="167">
      <c r="A167" s="2" t="str">
        <f>IFERROR(__xludf.DUMMYFUNCTION("""COMPUTED_VALUE"""),"G151")</f>
        <v>G151</v>
      </c>
      <c r="B167" s="2" t="str">
        <f>IFERROR(__xludf.DUMMYFUNCTION("""COMPUTED_VALUE"""),"M03")</f>
        <v>M03</v>
      </c>
      <c r="C167" s="2" t="str">
        <f>IFERROR(__xludf.DUMMYFUNCTION("""COMPUTED_VALUE"""),"Hayden Prior")</f>
        <v>Hayden Prior</v>
      </c>
      <c r="D167" s="2" t="str">
        <f>IFERROR(__xludf.DUMMYFUNCTION("""COMPUTED_VALUE"""),"G")</f>
        <v>G</v>
      </c>
      <c r="E167" s="2" t="str">
        <f>IFERROR(__xludf.DUMMYFUNCTION("""COMPUTED_VALUE"""),"L")</f>
        <v>L</v>
      </c>
      <c r="F167" s="2" t="str">
        <f>IFERROR(__xludf.DUMMYFUNCTION("""COMPUTED_VALUE"""),"BAA")</f>
        <v>BAA</v>
      </c>
      <c r="G167" s="2" t="str">
        <f>IFERROR(__xludf.DUMMYFUNCTION("""COMPUTED_VALUE"""),"South End Rangers")</f>
        <v>South End Rangers</v>
      </c>
      <c r="H167" s="2"/>
    </row>
    <row r="168">
      <c r="A168" s="2" t="str">
        <f>IFERROR(__xludf.DUMMYFUNCTION("""COMPUTED_VALUE"""),"B369")</f>
        <v>B369</v>
      </c>
      <c r="B168" s="2" t="str">
        <f>IFERROR(__xludf.DUMMYFUNCTION("""COMPUTED_VALUE"""),"M10")</f>
        <v>M10</v>
      </c>
      <c r="C168" s="2" t="str">
        <f>IFERROR(__xludf.DUMMYFUNCTION("""COMPUTED_VALUE"""),"Lucas Radbourne")</f>
        <v>Lucas Radbourne</v>
      </c>
      <c r="D168" s="2" t="str">
        <f>IFERROR(__xludf.DUMMYFUNCTION("""COMPUTED_VALUE"""),"D")</f>
        <v>D</v>
      </c>
      <c r="E168" s="2" t="str">
        <f>IFERROR(__xludf.DUMMYFUNCTION("""COMPUTED_VALUE"""),"L")</f>
        <v>L</v>
      </c>
      <c r="F168" s="2" t="str">
        <f>IFERROR(__xludf.DUMMYFUNCTION("""COMPUTED_VALUE"""),"MAA")</f>
        <v>MAA</v>
      </c>
      <c r="G168" s="2" t="str">
        <f>IFERROR(__xludf.DUMMYFUNCTION("""COMPUTED_VALUE"""),"VP Bearcats")</f>
        <v>VP Bearcats</v>
      </c>
      <c r="H168" s="2"/>
    </row>
    <row r="169">
      <c r="A169" s="2" t="str">
        <f>IFERROR(__xludf.DUMMYFUNCTION("""COMPUTED_VALUE"""),"B341")</f>
        <v>B341</v>
      </c>
      <c r="B169" s="2" t="str">
        <f>IFERROR(__xludf.DUMMYFUNCTION("""COMPUTED_VALUE"""),"M01")</f>
        <v>M01</v>
      </c>
      <c r="C169" s="2" t="str">
        <f>IFERROR(__xludf.DUMMYFUNCTION("""COMPUTED_VALUE"""),"Dante Riccio")</f>
        <v>Dante Riccio</v>
      </c>
      <c r="D169" s="2" t="str">
        <f>IFERROR(__xludf.DUMMYFUNCTION("""COMPUTED_VALUE"""),"D")</f>
        <v>D</v>
      </c>
      <c r="E169" s="2" t="str">
        <f>IFERROR(__xludf.DUMMYFUNCTION("""COMPUTED_VALUE"""),"R")</f>
        <v>R</v>
      </c>
      <c r="F169" s="2" t="str">
        <f>IFERROR(__xludf.DUMMYFUNCTION("""COMPUTED_VALUE"""),"BA")</f>
        <v>BA</v>
      </c>
      <c r="G169" s="2" t="str">
        <f>IFERROR(__xludf.DUMMYFUNCTION("""COMPUTED_VALUE"""),"Westfort Maroons")</f>
        <v>Westfort Maroons</v>
      </c>
      <c r="H169" s="2"/>
    </row>
    <row r="170">
      <c r="A170" s="2" t="str">
        <f>IFERROR(__xludf.DUMMYFUNCTION("""COMPUTED_VALUE"""),"B224")</f>
        <v>B224</v>
      </c>
      <c r="B170" s="2" t="str">
        <f>IFERROR(__xludf.DUMMYFUNCTION("""COMPUTED_VALUE"""),"M03")</f>
        <v>M03</v>
      </c>
      <c r="C170" s="2" t="str">
        <f>IFERROR(__xludf.DUMMYFUNCTION("""COMPUTED_VALUE"""),"Luke Roberge")</f>
        <v>Luke Roberge</v>
      </c>
      <c r="D170" s="2" t="str">
        <f>IFERROR(__xludf.DUMMYFUNCTION("""COMPUTED_VALUE"""),"RW")</f>
        <v>RW</v>
      </c>
      <c r="E170" s="2" t="str">
        <f>IFERROR(__xludf.DUMMYFUNCTION("""COMPUTED_VALUE"""),"R")</f>
        <v>R</v>
      </c>
      <c r="F170" s="2" t="str">
        <f>IFERROR(__xludf.DUMMYFUNCTION("""COMPUTED_VALUE"""),"BAA")</f>
        <v>BAA</v>
      </c>
      <c r="G170" s="2" t="str">
        <f>IFERROR(__xludf.DUMMYFUNCTION("""COMPUTED_VALUE"""),"South End Rangers")</f>
        <v>South End Rangers</v>
      </c>
      <c r="H170" s="2"/>
    </row>
    <row r="171">
      <c r="A171" s="2" t="str">
        <f>IFERROR(__xludf.DUMMYFUNCTION("""COMPUTED_VALUE"""),"W504")</f>
        <v>W504</v>
      </c>
      <c r="B171" s="2" t="str">
        <f>IFERROR(__xludf.DUMMYFUNCTION("""COMPUTED_VALUE"""),"M02")</f>
        <v>M02</v>
      </c>
      <c r="C171" s="2" t="str">
        <f>IFERROR(__xludf.DUMMYFUNCTION("""COMPUTED_VALUE"""),"Jett Robertson")</f>
        <v>Jett Robertson</v>
      </c>
      <c r="D171" s="2" t="str">
        <f>IFERROR(__xludf.DUMMYFUNCTION("""COMPUTED_VALUE"""),"LW")</f>
        <v>LW</v>
      </c>
      <c r="E171" s="2" t="str">
        <f>IFERROR(__xludf.DUMMYFUNCTION("""COMPUTED_VALUE"""),"L")</f>
        <v>L</v>
      </c>
      <c r="F171" s="2" t="str">
        <f>IFERROR(__xludf.DUMMYFUNCTION("""COMPUTED_VALUE"""),"DNP")</f>
        <v>DNP</v>
      </c>
      <c r="G171" s="2" t="str">
        <f>IFERROR(__xludf.DUMMYFUNCTION("""COMPUTED_VALUE"""),"Did Not Play")</f>
        <v>Did Not Play</v>
      </c>
      <c r="H171" s="2"/>
    </row>
    <row r="172">
      <c r="A172" s="2" t="str">
        <f>IFERROR(__xludf.DUMMYFUNCTION("""COMPUTED_VALUE"""),"W006")</f>
        <v>W006</v>
      </c>
      <c r="B172" s="2" t="str">
        <f>IFERROR(__xludf.DUMMYFUNCTION("""COMPUTED_VALUE"""),"M08")</f>
        <v>M08</v>
      </c>
      <c r="C172" s="2" t="str">
        <f>IFERROR(__xludf.DUMMYFUNCTION("""COMPUTED_VALUE"""),"Tyler Robertson")</f>
        <v>Tyler Robertson</v>
      </c>
      <c r="D172" s="2" t="str">
        <f>IFERROR(__xludf.DUMMYFUNCTION("""COMPUTED_VALUE"""),"D")</f>
        <v>D</v>
      </c>
      <c r="E172" s="2" t="str">
        <f>IFERROR(__xludf.DUMMYFUNCTION("""COMPUTED_VALUE"""),"R")</f>
        <v>R</v>
      </c>
      <c r="F172" s="2" t="str">
        <f>IFERROR(__xludf.DUMMYFUNCTION("""COMPUTED_VALUE"""),"MA")</f>
        <v>MA</v>
      </c>
      <c r="G172" s="2" t="str">
        <f>IFERROR(__xludf.DUMMYFUNCTION("""COMPUTED_VALUE"""),"Current River Comets")</f>
        <v>Current River Comets</v>
      </c>
      <c r="H172" s="2"/>
    </row>
    <row r="173">
      <c r="A173" s="2" t="str">
        <f>IFERROR(__xludf.DUMMYFUNCTION("""COMPUTED_VALUE"""),"B282")</f>
        <v>B282</v>
      </c>
      <c r="B173" s="2" t="str">
        <f>IFERROR(__xludf.DUMMYFUNCTION("""COMPUTED_VALUE"""),"M08")</f>
        <v>M08</v>
      </c>
      <c r="C173" s="2" t="str">
        <f>IFERROR(__xludf.DUMMYFUNCTION("""COMPUTED_VALUE"""),"Andrew Romeo")</f>
        <v>Andrew Romeo</v>
      </c>
      <c r="D173" s="2" t="str">
        <f>IFERROR(__xludf.DUMMYFUNCTION("""COMPUTED_VALUE"""),"LW")</f>
        <v>LW</v>
      </c>
      <c r="E173" s="2" t="str">
        <f>IFERROR(__xludf.DUMMYFUNCTION("""COMPUTED_VALUE"""),"L")</f>
        <v>L</v>
      </c>
      <c r="F173" s="2" t="str">
        <f>IFERROR(__xludf.DUMMYFUNCTION("""COMPUTED_VALUE"""),"BAA")</f>
        <v>BAA</v>
      </c>
      <c r="G173" s="2" t="str">
        <f>IFERROR(__xludf.DUMMYFUNCTION("""COMPUTED_VALUE"""),"Westfort Maroons")</f>
        <v>Westfort Maroons</v>
      </c>
      <c r="H173" s="2"/>
    </row>
    <row r="174">
      <c r="A174" s="2" t="str">
        <f>IFERROR(__xludf.DUMMYFUNCTION("""COMPUTED_VALUE"""),"W156")</f>
        <v>W156</v>
      </c>
      <c r="B174" s="2" t="str">
        <f>IFERROR(__xludf.DUMMYFUNCTION("""COMPUTED_VALUE"""),"M08")</f>
        <v>M08</v>
      </c>
      <c r="C174" s="2" t="str">
        <f>IFERROR(__xludf.DUMMYFUNCTION("""COMPUTED_VALUE"""),"Lucas Romeo")</f>
        <v>Lucas Romeo</v>
      </c>
      <c r="D174" s="2" t="str">
        <f>IFERROR(__xludf.DUMMYFUNCTION("""COMPUTED_VALUE"""),"RW")</f>
        <v>RW</v>
      </c>
      <c r="E174" s="2" t="str">
        <f>IFERROR(__xludf.DUMMYFUNCTION("""COMPUTED_VALUE"""),"R")</f>
        <v>R</v>
      </c>
      <c r="F174" s="2" t="str">
        <f>IFERROR(__xludf.DUMMYFUNCTION("""COMPUTED_VALUE"""),"MA")</f>
        <v>MA</v>
      </c>
      <c r="G174" s="2" t="str">
        <f>IFERROR(__xludf.DUMMYFUNCTION("""COMPUTED_VALUE"""),"Westfort Rangers")</f>
        <v>Westfort Rangers</v>
      </c>
      <c r="H174" s="2"/>
    </row>
    <row r="175">
      <c r="A175" s="2" t="str">
        <f>IFERROR(__xludf.DUMMYFUNCTION("""COMPUTED_VALUE"""),"W284")</f>
        <v>W284</v>
      </c>
      <c r="B175" s="2" t="str">
        <f>IFERROR(__xludf.DUMMYFUNCTION("""COMPUTED_VALUE"""),"M04")</f>
        <v>M04</v>
      </c>
      <c r="C175" s="2" t="str">
        <f>IFERROR(__xludf.DUMMYFUNCTION("""COMPUTED_VALUE"""),"Mathew Rowan")</f>
        <v>Mathew Rowan</v>
      </c>
      <c r="D175" s="2" t="str">
        <f>IFERROR(__xludf.DUMMYFUNCTION("""COMPUTED_VALUE"""),"D")</f>
        <v>D</v>
      </c>
      <c r="E175" s="2" t="str">
        <f>IFERROR(__xludf.DUMMYFUNCTION("""COMPUTED_VALUE"""),"L")</f>
        <v>L</v>
      </c>
      <c r="F175" s="2" t="str">
        <f>IFERROR(__xludf.DUMMYFUNCTION("""COMPUTED_VALUE"""),"BAA")</f>
        <v>BAA</v>
      </c>
      <c r="G175" s="2" t="str">
        <f>IFERROR(__xludf.DUMMYFUNCTION("""COMPUTED_VALUE"""),"North End Flames")</f>
        <v>North End Flames</v>
      </c>
      <c r="H175" s="2"/>
    </row>
    <row r="176">
      <c r="A176" s="2" t="str">
        <f>IFERROR(__xludf.DUMMYFUNCTION("""COMPUTED_VALUE"""),"G132")</f>
        <v>G132</v>
      </c>
      <c r="B176" s="2" t="str">
        <f>IFERROR(__xludf.DUMMYFUNCTION("""COMPUTED_VALUE"""),"M03")</f>
        <v>M03</v>
      </c>
      <c r="C176" s="2" t="str">
        <f>IFERROR(__xludf.DUMMYFUNCTION("""COMPUTED_VALUE"""),"Devon Roy")</f>
        <v>Devon Roy</v>
      </c>
      <c r="D176" s="2" t="str">
        <f>IFERROR(__xludf.DUMMYFUNCTION("""COMPUTED_VALUE"""),"G")</f>
        <v>G</v>
      </c>
      <c r="E176" s="2" t="str">
        <f>IFERROR(__xludf.DUMMYFUNCTION("""COMPUTED_VALUE"""),"L")</f>
        <v>L</v>
      </c>
      <c r="F176" s="2" t="str">
        <f>IFERROR(__xludf.DUMMYFUNCTION("""COMPUTED_VALUE"""),"BA")</f>
        <v>BA</v>
      </c>
      <c r="G176" s="2" t="str">
        <f>IFERROR(__xludf.DUMMYFUNCTION("""COMPUTED_VALUE"""),"Westfort Maroons")</f>
        <v>Westfort Maroons</v>
      </c>
      <c r="H176" s="2"/>
    </row>
    <row r="177">
      <c r="A177" s="2" t="str">
        <f>IFERROR(__xludf.DUMMYFUNCTION("""COMPUTED_VALUE"""),"B026")</f>
        <v>B026</v>
      </c>
      <c r="B177" s="2" t="str">
        <f>IFERROR(__xludf.DUMMYFUNCTION("""COMPUTED_VALUE"""),"M11")</f>
        <v>M11</v>
      </c>
      <c r="C177" s="2" t="str">
        <f>IFERROR(__xludf.DUMMYFUNCTION("""COMPUTED_VALUE"""),"Samuel Sargent")</f>
        <v>Samuel Sargent</v>
      </c>
      <c r="D177" s="2" t="str">
        <f>IFERROR(__xludf.DUMMYFUNCTION("""COMPUTED_VALUE"""),"C")</f>
        <v>C</v>
      </c>
      <c r="E177" s="2" t="str">
        <f>IFERROR(__xludf.DUMMYFUNCTION("""COMPUTED_VALUE"""),"L")</f>
        <v>L</v>
      </c>
      <c r="F177" s="2" t="str">
        <f>IFERROR(__xludf.DUMMYFUNCTION("""COMPUTED_VALUE"""),"BAAA")</f>
        <v>BAAA</v>
      </c>
      <c r="G177" s="2" t="str">
        <f>IFERROR(__xludf.DUMMYFUNCTION("""COMPUTED_VALUE"""),"Bantam Kings")</f>
        <v>Bantam Kings</v>
      </c>
      <c r="H177" s="2"/>
    </row>
    <row r="178">
      <c r="A178" s="2" t="str">
        <f>IFERROR(__xludf.DUMMYFUNCTION("""COMPUTED_VALUE"""),"G143")</f>
        <v>G143</v>
      </c>
      <c r="B178" s="2" t="str">
        <f>IFERROR(__xludf.DUMMYFUNCTION("""COMPUTED_VALUE"""),"M10")</f>
        <v>M10</v>
      </c>
      <c r="C178" s="2" t="str">
        <f>IFERROR(__xludf.DUMMYFUNCTION("""COMPUTED_VALUE"""),"Kailen Scott")</f>
        <v>Kailen Scott</v>
      </c>
      <c r="D178" s="2" t="str">
        <f>IFERROR(__xludf.DUMMYFUNCTION("""COMPUTED_VALUE"""),"G")</f>
        <v>G</v>
      </c>
      <c r="E178" s="2" t="str">
        <f>IFERROR(__xludf.DUMMYFUNCTION("""COMPUTED_VALUE"""),"R")</f>
        <v>R</v>
      </c>
      <c r="F178" s="2" t="str">
        <f>IFERROR(__xludf.DUMMYFUNCTION("""COMPUTED_VALUE"""),"MAA")</f>
        <v>MAA</v>
      </c>
      <c r="G178" s="2" t="str">
        <f>IFERROR(__xludf.DUMMYFUNCTION("""COMPUTED_VALUE"""),"VP Bearcats")</f>
        <v>VP Bearcats</v>
      </c>
      <c r="H178" s="2"/>
    </row>
    <row r="179">
      <c r="A179" s="2" t="str">
        <f>IFERROR(__xludf.DUMMYFUNCTION("""COMPUTED_VALUE"""),"W521")</f>
        <v>W521</v>
      </c>
      <c r="B179" s="2" t="str">
        <f>IFERROR(__xludf.DUMMYFUNCTION("""COMPUTED_VALUE"""),"M10")</f>
        <v>M10</v>
      </c>
      <c r="C179" s="2" t="str">
        <f>IFERROR(__xludf.DUMMYFUNCTION("""COMPUTED_VALUE"""),"Liam Scott")</f>
        <v>Liam Scott</v>
      </c>
      <c r="D179" s="2" t="str">
        <f>IFERROR(__xludf.DUMMYFUNCTION("""COMPUTED_VALUE"""),"C")</f>
        <v>C</v>
      </c>
      <c r="E179" s="2" t="str">
        <f>IFERROR(__xludf.DUMMYFUNCTION("""COMPUTED_VALUE"""),"R")</f>
        <v>R</v>
      </c>
      <c r="F179" s="2" t="str">
        <f>IFERROR(__xludf.DUMMYFUNCTION("""COMPUTED_VALUE"""),"MAA")</f>
        <v>MAA</v>
      </c>
      <c r="G179" s="2" t="str">
        <f>IFERROR(__xludf.DUMMYFUNCTION("""COMPUTED_VALUE"""),"West End Bruins")</f>
        <v>West End Bruins</v>
      </c>
      <c r="H179" s="2"/>
    </row>
    <row r="180">
      <c r="A180" s="2" t="str">
        <f>IFERROR(__xludf.DUMMYFUNCTION("""COMPUTED_VALUE"""),"W456")</f>
        <v>W456</v>
      </c>
      <c r="B180" s="2" t="str">
        <f>IFERROR(__xludf.DUMMYFUNCTION("""COMPUTED_VALUE"""),"M08")</f>
        <v>M08</v>
      </c>
      <c r="C180" s="2" t="str">
        <f>IFERROR(__xludf.DUMMYFUNCTION("""COMPUTED_VALUE"""),"Joshua Semple")</f>
        <v>Joshua Semple</v>
      </c>
      <c r="D180" s="2" t="str">
        <f>IFERROR(__xludf.DUMMYFUNCTION("""COMPUTED_VALUE"""),"D")</f>
        <v>D</v>
      </c>
      <c r="E180" s="2" t="str">
        <f>IFERROR(__xludf.DUMMYFUNCTION("""COMPUTED_VALUE"""),"L")</f>
        <v>L</v>
      </c>
      <c r="F180" s="2" t="str">
        <f>IFERROR(__xludf.DUMMYFUNCTION("""COMPUTED_VALUE"""),"MA")</f>
        <v>MA</v>
      </c>
      <c r="G180" s="2" t="str">
        <f>IFERROR(__xludf.DUMMYFUNCTION("""COMPUTED_VALUE"""),"Westfort Maroons")</f>
        <v>Westfort Maroons</v>
      </c>
      <c r="H180" s="2"/>
    </row>
    <row r="181">
      <c r="A181" s="2" t="str">
        <f>IFERROR(__xludf.DUMMYFUNCTION("""COMPUTED_VALUE"""),"W077")</f>
        <v>W077</v>
      </c>
      <c r="B181" s="2" t="str">
        <f>IFERROR(__xludf.DUMMYFUNCTION("""COMPUTED_VALUE"""),"M04")</f>
        <v>M04</v>
      </c>
      <c r="C181" s="2" t="str">
        <f>IFERROR(__xludf.DUMMYFUNCTION("""COMPUTED_VALUE"""),"Kaelen Sherman")</f>
        <v>Kaelen Sherman</v>
      </c>
      <c r="D181" s="2" t="str">
        <f>IFERROR(__xludf.DUMMYFUNCTION("""COMPUTED_VALUE"""),"RW")</f>
        <v>RW</v>
      </c>
      <c r="E181" s="2" t="str">
        <f>IFERROR(__xludf.DUMMYFUNCTION("""COMPUTED_VALUE"""),"R")</f>
        <v>R</v>
      </c>
      <c r="F181" s="2" t="str">
        <f>IFERROR(__xludf.DUMMYFUNCTION("""COMPUTED_VALUE"""),"BAA")</f>
        <v>BAA</v>
      </c>
      <c r="G181" s="2" t="str">
        <f>IFERROR(__xludf.DUMMYFUNCTION("""COMPUTED_VALUE"""),"Thunder Bay Beavers")</f>
        <v>Thunder Bay Beavers</v>
      </c>
      <c r="H181" s="2"/>
    </row>
    <row r="182">
      <c r="A182" s="2" t="str">
        <f>IFERROR(__xludf.DUMMYFUNCTION("""COMPUTED_VALUE"""),"W317")</f>
        <v>W317</v>
      </c>
      <c r="B182" s="2" t="str">
        <f>IFERROR(__xludf.DUMMYFUNCTION("""COMPUTED_VALUE"""),"M03")</f>
        <v>M03</v>
      </c>
      <c r="C182" s="2" t="str">
        <f>IFERROR(__xludf.DUMMYFUNCTION("""COMPUTED_VALUE"""),"Ethan Sherwood")</f>
        <v>Ethan Sherwood</v>
      </c>
      <c r="D182" s="2" t="str">
        <f>IFERROR(__xludf.DUMMYFUNCTION("""COMPUTED_VALUE"""),"RW")</f>
        <v>RW</v>
      </c>
      <c r="E182" s="2" t="str">
        <f>IFERROR(__xludf.DUMMYFUNCTION("""COMPUTED_VALUE"""),"L")</f>
        <v>L</v>
      </c>
      <c r="F182" s="2" t="str">
        <f>IFERROR(__xludf.DUMMYFUNCTION("""COMPUTED_VALUE"""),"BAA")</f>
        <v>BAA</v>
      </c>
      <c r="G182" s="2" t="str">
        <f>IFERROR(__xludf.DUMMYFUNCTION("""COMPUTED_VALUE"""),"Neebing Hawks")</f>
        <v>Neebing Hawks</v>
      </c>
      <c r="H182" s="2"/>
    </row>
    <row r="183">
      <c r="A183" s="2" t="str">
        <f>IFERROR(__xludf.DUMMYFUNCTION("""COMPUTED_VALUE"""),"B056")</f>
        <v>B056</v>
      </c>
      <c r="B183" s="2" t="str">
        <f>IFERROR(__xludf.DUMMYFUNCTION("""COMPUTED_VALUE"""),"M10")</f>
        <v>M10</v>
      </c>
      <c r="C183" s="2" t="str">
        <f>IFERROR(__xludf.DUMMYFUNCTION("""COMPUTED_VALUE"""),"Alex Smith")</f>
        <v>Alex Smith</v>
      </c>
      <c r="D183" s="2" t="str">
        <f>IFERROR(__xludf.DUMMYFUNCTION("""COMPUTED_VALUE"""),"C")</f>
        <v>C</v>
      </c>
      <c r="E183" s="2" t="str">
        <f>IFERROR(__xludf.DUMMYFUNCTION("""COMPUTED_VALUE"""),"L")</f>
        <v>L</v>
      </c>
      <c r="F183" s="2" t="str">
        <f>IFERROR(__xludf.DUMMYFUNCTION("""COMPUTED_VALUE"""),"AAA")</f>
        <v>AAA</v>
      </c>
      <c r="G183" s="2" t="str">
        <f>IFERROR(__xludf.DUMMYFUNCTION("""COMPUTED_VALUE"""),"Minor Midget Kings")</f>
        <v>Minor Midget Kings</v>
      </c>
      <c r="H183" s="2"/>
    </row>
    <row r="184">
      <c r="A184" s="2" t="str">
        <f>IFERROR(__xludf.DUMMYFUNCTION("""COMPUTED_VALUE"""),"W527")</f>
        <v>W527</v>
      </c>
      <c r="B184" s="2" t="str">
        <f>IFERROR(__xludf.DUMMYFUNCTION("""COMPUTED_VALUE"""),"M11")</f>
        <v>M11</v>
      </c>
      <c r="C184" s="2" t="str">
        <f>IFERROR(__xludf.DUMMYFUNCTION("""COMPUTED_VALUE"""),"Darian Smith")</f>
        <v>Darian Smith</v>
      </c>
      <c r="D184" s="2" t="str">
        <f>IFERROR(__xludf.DUMMYFUNCTION("""COMPUTED_VALUE"""),"D")</f>
        <v>D</v>
      </c>
      <c r="E184" s="2" t="str">
        <f>IFERROR(__xludf.DUMMYFUNCTION("""COMPUTED_VALUE"""),"L")</f>
        <v>L</v>
      </c>
      <c r="F184" s="2" t="str">
        <f>IFERROR(__xludf.DUMMYFUNCTION("""COMPUTED_VALUE"""),"MAA")</f>
        <v>MAA</v>
      </c>
      <c r="G184" s="2" t="str">
        <f>IFERROR(__xludf.DUMMYFUNCTION("""COMPUTED_VALUE"""),"West End Bruins")</f>
        <v>West End Bruins</v>
      </c>
      <c r="H184" s="2"/>
    </row>
    <row r="185">
      <c r="A185" s="2" t="str">
        <f>IFERROR(__xludf.DUMMYFUNCTION("""COMPUTED_VALUE"""),"G142")</f>
        <v>G142</v>
      </c>
      <c r="B185" s="2" t="str">
        <f>IFERROR(__xludf.DUMMYFUNCTION("""COMPUTED_VALUE"""),"M04")</f>
        <v>M04</v>
      </c>
      <c r="C185" s="2" t="str">
        <f>IFERROR(__xludf.DUMMYFUNCTION("""COMPUTED_VALUE"""),"Travis Smith")</f>
        <v>Travis Smith</v>
      </c>
      <c r="D185" s="2" t="str">
        <f>IFERROR(__xludf.DUMMYFUNCTION("""COMPUTED_VALUE"""),"G")</f>
        <v>G</v>
      </c>
      <c r="E185" s="2" t="str">
        <f>IFERROR(__xludf.DUMMYFUNCTION("""COMPUTED_VALUE"""),"L")</f>
        <v>L</v>
      </c>
      <c r="F185" s="2" t="str">
        <f>IFERROR(__xludf.DUMMYFUNCTION("""COMPUTED_VALUE"""),"BAA")</f>
        <v>BAA</v>
      </c>
      <c r="G185" s="2" t="str">
        <f>IFERROR(__xludf.DUMMYFUNCTION("""COMPUTED_VALUE"""),"North End Flames")</f>
        <v>North End Flames</v>
      </c>
      <c r="H185" s="2"/>
    </row>
    <row r="186">
      <c r="A186" s="2" t="str">
        <f>IFERROR(__xludf.DUMMYFUNCTION("""COMPUTED_VALUE"""),"W536")</f>
        <v>W536</v>
      </c>
      <c r="B186" s="2" t="str">
        <f>IFERROR(__xludf.DUMMYFUNCTION("""COMPUTED_VALUE"""),"M09")</f>
        <v>M09</v>
      </c>
      <c r="C186" s="2" t="str">
        <f>IFERROR(__xludf.DUMMYFUNCTION("""COMPUTED_VALUE"""),"Logan Stacknick")</f>
        <v>Logan Stacknick</v>
      </c>
      <c r="D186" s="2" t="str">
        <f>IFERROR(__xludf.DUMMYFUNCTION("""COMPUTED_VALUE"""),"RW")</f>
        <v>RW</v>
      </c>
      <c r="E186" s="2" t="str">
        <f>IFERROR(__xludf.DUMMYFUNCTION("""COMPUTED_VALUE"""),"L")</f>
        <v>L</v>
      </c>
      <c r="F186" s="2" t="str">
        <f>IFERROR(__xludf.DUMMYFUNCTION("""COMPUTED_VALUE"""),"MAA")</f>
        <v>MAA</v>
      </c>
      <c r="G186" s="2" t="str">
        <f>IFERROR(__xludf.DUMMYFUNCTION("""COMPUTED_VALUE"""),"West End Bruins")</f>
        <v>West End Bruins</v>
      </c>
      <c r="H186" s="2"/>
    </row>
    <row r="187">
      <c r="A187" s="2" t="str">
        <f>IFERROR(__xludf.DUMMYFUNCTION("""COMPUTED_VALUE"""),"B285")</f>
        <v>B285</v>
      </c>
      <c r="B187" s="2" t="str">
        <f>IFERROR(__xludf.DUMMYFUNCTION("""COMPUTED_VALUE"""),"M03")</f>
        <v>M03</v>
      </c>
      <c r="C187" s="2" t="str">
        <f>IFERROR(__xludf.DUMMYFUNCTION("""COMPUTED_VALUE"""),"Sebastien Stencill")</f>
        <v>Sebastien Stencill</v>
      </c>
      <c r="D187" s="2" t="str">
        <f>IFERROR(__xludf.DUMMYFUNCTION("""COMPUTED_VALUE"""),"LW")</f>
        <v>LW</v>
      </c>
      <c r="E187" s="2" t="str">
        <f>IFERROR(__xludf.DUMMYFUNCTION("""COMPUTED_VALUE"""),"R")</f>
        <v>R</v>
      </c>
      <c r="F187" s="2" t="str">
        <f>IFERROR(__xludf.DUMMYFUNCTION("""COMPUTED_VALUE"""),"BAA")</f>
        <v>BAA</v>
      </c>
      <c r="G187" s="2" t="str">
        <f>IFERROR(__xludf.DUMMYFUNCTION("""COMPUTED_VALUE"""),"North Bay Trappers")</f>
        <v>North Bay Trappers</v>
      </c>
      <c r="H187" s="2"/>
    </row>
    <row r="188">
      <c r="A188" s="2" t="str">
        <f>IFERROR(__xludf.DUMMYFUNCTION("""COMPUTED_VALUE"""),"G136")</f>
        <v>G136</v>
      </c>
      <c r="B188" s="2" t="str">
        <f>IFERROR(__xludf.DUMMYFUNCTION("""COMPUTED_VALUE"""),"M02")</f>
        <v>M02</v>
      </c>
      <c r="C188" s="2" t="str">
        <f>IFERROR(__xludf.DUMMYFUNCTION("""COMPUTED_VALUE"""),"Adam Strickland")</f>
        <v>Adam Strickland</v>
      </c>
      <c r="D188" s="2" t="str">
        <f>IFERROR(__xludf.DUMMYFUNCTION("""COMPUTED_VALUE"""),"G")</f>
        <v>G</v>
      </c>
      <c r="E188" s="2" t="str">
        <f>IFERROR(__xludf.DUMMYFUNCTION("""COMPUTED_VALUE"""),"R")</f>
        <v>R</v>
      </c>
      <c r="F188" s="2" t="str">
        <f>IFERROR(__xludf.DUMMYFUNCTION("""COMPUTED_VALUE"""),"BA")</f>
        <v>BA</v>
      </c>
      <c r="G188" s="2" t="str">
        <f>IFERROR(__xludf.DUMMYFUNCTION("""COMPUTED_VALUE"""),"South End Jr. Stars")</f>
        <v>South End Jr. Stars</v>
      </c>
      <c r="H188" s="2"/>
    </row>
    <row r="189">
      <c r="A189" s="2" t="str">
        <f>IFERROR(__xludf.DUMMYFUNCTION("""COMPUTED_VALUE"""),"B212")</f>
        <v>B212</v>
      </c>
      <c r="B189" s="2" t="str">
        <f>IFERROR(__xludf.DUMMYFUNCTION("""COMPUTED_VALUE"""),"M06")</f>
        <v>M06</v>
      </c>
      <c r="C189" s="2" t="str">
        <f>IFERROR(__xludf.DUMMYFUNCTION("""COMPUTED_VALUE"""),"Tyler Sullivan")</f>
        <v>Tyler Sullivan</v>
      </c>
      <c r="D189" s="2" t="str">
        <f>IFERROR(__xludf.DUMMYFUNCTION("""COMPUTED_VALUE"""),"LW")</f>
        <v>LW</v>
      </c>
      <c r="E189" s="2" t="str">
        <f>IFERROR(__xludf.DUMMYFUNCTION("""COMPUTED_VALUE"""),"L")</f>
        <v>L</v>
      </c>
      <c r="F189" s="2" t="str">
        <f>IFERROR(__xludf.DUMMYFUNCTION("""COMPUTED_VALUE"""),"MA")</f>
        <v>MA</v>
      </c>
      <c r="G189" s="2" t="str">
        <f>IFERROR(__xludf.DUMMYFUNCTION("""COMPUTED_VALUE"""),"South End Jr. Stars")</f>
        <v>South End Jr. Stars</v>
      </c>
      <c r="H189" s="2"/>
    </row>
    <row r="190">
      <c r="A190" s="2" t="str">
        <f>IFERROR(__xludf.DUMMYFUNCTION("""COMPUTED_VALUE"""),"G177")</f>
        <v>G177</v>
      </c>
      <c r="B190" s="2" t="str">
        <f>IFERROR(__xludf.DUMMYFUNCTION("""COMPUTED_VALUE"""),"M11")</f>
        <v>M11</v>
      </c>
      <c r="C190" s="2" t="str">
        <f>IFERROR(__xludf.DUMMYFUNCTION("""COMPUTED_VALUE"""),"Samuel Taylor")</f>
        <v>Samuel Taylor</v>
      </c>
      <c r="D190" s="2" t="str">
        <f>IFERROR(__xludf.DUMMYFUNCTION("""COMPUTED_VALUE"""),"G")</f>
        <v>G</v>
      </c>
      <c r="E190" s="2" t="str">
        <f>IFERROR(__xludf.DUMMYFUNCTION("""COMPUTED_VALUE"""),"L")</f>
        <v>L</v>
      </c>
      <c r="F190" s="2" t="str">
        <f>IFERROR(__xludf.DUMMYFUNCTION("""COMPUTED_VALUE"""),"MAA")</f>
        <v>MAA</v>
      </c>
      <c r="G190" s="2" t="str">
        <f>IFERROR(__xludf.DUMMYFUNCTION("""COMPUTED_VALUE"""),"VP Bearcats")</f>
        <v>VP Bearcats</v>
      </c>
      <c r="H190" s="2"/>
    </row>
    <row r="191">
      <c r="A191" s="2" t="str">
        <f>IFERROR(__xludf.DUMMYFUNCTION("""COMPUTED_VALUE"""),"B350")</f>
        <v>B350</v>
      </c>
      <c r="B191" s="2" t="str">
        <f>IFERROR(__xludf.DUMMYFUNCTION("""COMPUTED_VALUE"""),"M09")</f>
        <v>M09</v>
      </c>
      <c r="C191" s="2" t="str">
        <f>IFERROR(__xludf.DUMMYFUNCTION("""COMPUTED_VALUE"""),"Connor Thompson")</f>
        <v>Connor Thompson</v>
      </c>
      <c r="D191" s="2" t="str">
        <f>IFERROR(__xludf.DUMMYFUNCTION("""COMPUTED_VALUE"""),"RW")</f>
        <v>RW</v>
      </c>
      <c r="E191" s="2" t="str">
        <f>IFERROR(__xludf.DUMMYFUNCTION("""COMPUTED_VALUE"""),"R")</f>
        <v>R</v>
      </c>
      <c r="F191" s="2" t="str">
        <f>IFERROR(__xludf.DUMMYFUNCTION("""COMPUTED_VALUE"""),"MAA")</f>
        <v>MAA</v>
      </c>
      <c r="G191" s="2" t="str">
        <f>IFERROR(__xludf.DUMMYFUNCTION("""COMPUTED_VALUE"""),"Fort William Hurricanes")</f>
        <v>Fort William Hurricanes</v>
      </c>
      <c r="H191" s="2"/>
    </row>
    <row r="192">
      <c r="A192" s="2" t="str">
        <f>IFERROR(__xludf.DUMMYFUNCTION("""COMPUTED_VALUE"""),"W524")</f>
        <v>W524</v>
      </c>
      <c r="B192" s="2" t="str">
        <f>IFERROR(__xludf.DUMMYFUNCTION("""COMPUTED_VALUE"""),"M05")</f>
        <v>M05</v>
      </c>
      <c r="C192" s="2" t="str">
        <f>IFERROR(__xludf.DUMMYFUNCTION("""COMPUTED_VALUE"""),"Nathan Train")</f>
        <v>Nathan Train</v>
      </c>
      <c r="D192" s="2" t="str">
        <f>IFERROR(__xludf.DUMMYFUNCTION("""COMPUTED_VALUE"""),"D")</f>
        <v>D</v>
      </c>
      <c r="E192" s="2" t="str">
        <f>IFERROR(__xludf.DUMMYFUNCTION("""COMPUTED_VALUE"""),"R")</f>
        <v>R</v>
      </c>
      <c r="F192" s="2" t="str">
        <f>IFERROR(__xludf.DUMMYFUNCTION("""COMPUTED_VALUE"""),"MA")</f>
        <v>MA</v>
      </c>
      <c r="G192" s="2" t="str">
        <f>IFERROR(__xludf.DUMMYFUNCTION("""COMPUTED_VALUE"""),"Westfort Maroons")</f>
        <v>Westfort Maroons</v>
      </c>
      <c r="H192" s="2"/>
    </row>
    <row r="193">
      <c r="A193" s="2" t="str">
        <f>IFERROR(__xludf.DUMMYFUNCTION("""COMPUTED_VALUE"""),"W122")</f>
        <v>W122</v>
      </c>
      <c r="B193" s="2" t="str">
        <f>IFERROR(__xludf.DUMMYFUNCTION("""COMPUTED_VALUE"""),"M07")</f>
        <v>M07</v>
      </c>
      <c r="C193" s="2" t="str">
        <f>IFERROR(__xludf.DUMMYFUNCTION("""COMPUTED_VALUE"""),"Harrison Tsekouras")</f>
        <v>Harrison Tsekouras</v>
      </c>
      <c r="D193" s="2" t="str">
        <f>IFERROR(__xludf.DUMMYFUNCTION("""COMPUTED_VALUE"""),"D")</f>
        <v>D</v>
      </c>
      <c r="E193" s="2" t="str">
        <f>IFERROR(__xludf.DUMMYFUNCTION("""COMPUTED_VALUE"""),"L")</f>
        <v>L</v>
      </c>
      <c r="F193" s="2" t="str">
        <f>IFERROR(__xludf.DUMMYFUNCTION("""COMPUTED_VALUE"""),"MA")</f>
        <v>MA</v>
      </c>
      <c r="G193" s="2" t="str">
        <f>IFERROR(__xludf.DUMMYFUNCTION("""COMPUTED_VALUE"""),"South End Jr. Stars")</f>
        <v>South End Jr. Stars</v>
      </c>
      <c r="H193" s="2"/>
    </row>
    <row r="194">
      <c r="A194" s="2" t="str">
        <f>IFERROR(__xludf.DUMMYFUNCTION("""COMPUTED_VALUE"""),"W275")</f>
        <v>W275</v>
      </c>
      <c r="B194" s="2" t="str">
        <f>IFERROR(__xludf.DUMMYFUNCTION("""COMPUTED_VALUE"""),"M05")</f>
        <v>M05</v>
      </c>
      <c r="C194" s="2" t="str">
        <f>IFERROR(__xludf.DUMMYFUNCTION("""COMPUTED_VALUE"""),"Anthony Tucci")</f>
        <v>Anthony Tucci</v>
      </c>
      <c r="D194" s="2" t="str">
        <f>IFERROR(__xludf.DUMMYFUNCTION("""COMPUTED_VALUE"""),"LW")</f>
        <v>LW</v>
      </c>
      <c r="E194" s="2" t="str">
        <f>IFERROR(__xludf.DUMMYFUNCTION("""COMPUTED_VALUE"""),"L")</f>
        <v>L</v>
      </c>
      <c r="F194" s="2" t="str">
        <f>IFERROR(__xludf.DUMMYFUNCTION("""COMPUTED_VALUE"""),"MA")</f>
        <v>MA</v>
      </c>
      <c r="G194" s="2" t="str">
        <f>IFERROR(__xludf.DUMMYFUNCTION("""COMPUTED_VALUE"""),"Current River Comets")</f>
        <v>Current River Comets</v>
      </c>
      <c r="H194" s="2"/>
    </row>
    <row r="195">
      <c r="A195" s="2" t="str">
        <f>IFERROR(__xludf.DUMMYFUNCTION("""COMPUTED_VALUE"""),"B370")</f>
        <v>B370</v>
      </c>
      <c r="B195" s="2" t="str">
        <f>IFERROR(__xludf.DUMMYFUNCTION("""COMPUTED_VALUE"""),"M11")</f>
        <v>M11</v>
      </c>
      <c r="C195" s="2" t="str">
        <f>IFERROR(__xludf.DUMMYFUNCTION("""COMPUTED_VALUE"""),"Matthew Valiquette")</f>
        <v>Matthew Valiquette</v>
      </c>
      <c r="D195" s="2" t="str">
        <f>IFERROR(__xludf.DUMMYFUNCTION("""COMPUTED_VALUE"""),"C")</f>
        <v>C</v>
      </c>
      <c r="E195" s="2" t="str">
        <f>IFERROR(__xludf.DUMMYFUNCTION("""COMPUTED_VALUE"""),"L")</f>
        <v>L</v>
      </c>
      <c r="F195" s="2" t="str">
        <f>IFERROR(__xludf.DUMMYFUNCTION("""COMPUTED_VALUE"""),"MAA")</f>
        <v>MAA</v>
      </c>
      <c r="G195" s="2" t="str">
        <f>IFERROR(__xludf.DUMMYFUNCTION("""COMPUTED_VALUE"""),"VP Bearcats")</f>
        <v>VP Bearcats</v>
      </c>
      <c r="H195" s="2"/>
    </row>
    <row r="196">
      <c r="A196" s="2" t="str">
        <f>IFERROR(__xludf.DUMMYFUNCTION("""COMPUTED_VALUE"""),"W542")</f>
        <v>W542</v>
      </c>
      <c r="B196" s="2" t="str">
        <f>IFERROR(__xludf.DUMMYFUNCTION("""COMPUTED_VALUE"""),"M09")</f>
        <v>M09</v>
      </c>
      <c r="C196" s="2" t="str">
        <f>IFERROR(__xludf.DUMMYFUNCTION("""COMPUTED_VALUE"""),"Kai Vanska")</f>
        <v>Kai Vanska</v>
      </c>
      <c r="D196" s="2" t="str">
        <f>IFERROR(__xludf.DUMMYFUNCTION("""COMPUTED_VALUE"""),"C")</f>
        <v>C</v>
      </c>
      <c r="E196" s="2" t="str">
        <f>IFERROR(__xludf.DUMMYFUNCTION("""COMPUTED_VALUE"""),"L")</f>
        <v>L</v>
      </c>
      <c r="F196" s="2" t="str">
        <f>IFERROR(__xludf.DUMMYFUNCTION("""COMPUTED_VALUE"""),"AAA")</f>
        <v>AAA</v>
      </c>
      <c r="G196" s="2" t="str">
        <f>IFERROR(__xludf.DUMMYFUNCTION("""COMPUTED_VALUE"""),"Minor Midget Kings")</f>
        <v>Minor Midget Kings</v>
      </c>
      <c r="H196" s="2"/>
    </row>
    <row r="197">
      <c r="A197" s="2" t="str">
        <f>IFERROR(__xludf.DUMMYFUNCTION("""COMPUTED_VALUE"""),"W301")</f>
        <v>W301</v>
      </c>
      <c r="B197" s="2" t="str">
        <f>IFERROR(__xludf.DUMMYFUNCTION("""COMPUTED_VALUE"""),"M02")</f>
        <v>M02</v>
      </c>
      <c r="C197" s="2" t="str">
        <f>IFERROR(__xludf.DUMMYFUNCTION("""COMPUTED_VALUE"""),"Antwon Wabasse")</f>
        <v>Antwon Wabasse</v>
      </c>
      <c r="D197" s="2" t="str">
        <f>IFERROR(__xludf.DUMMYFUNCTION("""COMPUTED_VALUE"""),"LW")</f>
        <v>LW</v>
      </c>
      <c r="E197" s="2" t="str">
        <f>IFERROR(__xludf.DUMMYFUNCTION("""COMPUTED_VALUE"""),"L")</f>
        <v>L</v>
      </c>
      <c r="F197" s="2" t="str">
        <f>IFERROR(__xludf.DUMMYFUNCTION("""COMPUTED_VALUE"""),"BA")</f>
        <v>BA</v>
      </c>
      <c r="G197" s="2" t="str">
        <f>IFERROR(__xludf.DUMMYFUNCTION("""COMPUTED_VALUE"""),"Current River Comets")</f>
        <v>Current River Comets</v>
      </c>
      <c r="H197" s="2"/>
    </row>
    <row r="198">
      <c r="A198" s="2" t="str">
        <f>IFERROR(__xludf.DUMMYFUNCTION("""COMPUTED_VALUE"""),"B222")</f>
        <v>B222</v>
      </c>
      <c r="B198" s="2" t="str">
        <f>IFERROR(__xludf.DUMMYFUNCTION("""COMPUTED_VALUE"""),"M06")</f>
        <v>M06</v>
      </c>
      <c r="C198" s="2" t="str">
        <f>IFERROR(__xludf.DUMMYFUNCTION("""COMPUTED_VALUE"""),"Dylan Wade")</f>
        <v>Dylan Wade</v>
      </c>
      <c r="D198" s="2" t="str">
        <f>IFERROR(__xludf.DUMMYFUNCTION("""COMPUTED_VALUE"""),"LW")</f>
        <v>LW</v>
      </c>
      <c r="E198" s="2" t="str">
        <f>IFERROR(__xludf.DUMMYFUNCTION("""COMPUTED_VALUE"""),"L")</f>
        <v>L</v>
      </c>
      <c r="F198" s="2" t="str">
        <f>IFERROR(__xludf.DUMMYFUNCTION("""COMPUTED_VALUE"""),"MA")</f>
        <v>MA</v>
      </c>
      <c r="G198" s="2" t="str">
        <f>IFERROR(__xludf.DUMMYFUNCTION("""COMPUTED_VALUE"""),"Thunder Bay Beavers")</f>
        <v>Thunder Bay Beavers</v>
      </c>
      <c r="H198" s="2"/>
    </row>
    <row r="199">
      <c r="A199" s="2" t="str">
        <f>IFERROR(__xludf.DUMMYFUNCTION("""COMPUTED_VALUE"""),"W142")</f>
        <v>W142</v>
      </c>
      <c r="B199" s="2" t="str">
        <f>IFERROR(__xludf.DUMMYFUNCTION("""COMPUTED_VALUE"""),"M06")</f>
        <v>M06</v>
      </c>
      <c r="C199" s="2" t="str">
        <f>IFERROR(__xludf.DUMMYFUNCTION("""COMPUTED_VALUE"""),"Brandon (Ty) Waite")</f>
        <v>Brandon (Ty) Waite</v>
      </c>
      <c r="D199" s="2" t="str">
        <f>IFERROR(__xludf.DUMMYFUNCTION("""COMPUTED_VALUE"""),"C")</f>
        <v>C</v>
      </c>
      <c r="E199" s="2" t="str">
        <f>IFERROR(__xludf.DUMMYFUNCTION("""COMPUTED_VALUE"""),"L")</f>
        <v>L</v>
      </c>
      <c r="F199" s="2" t="str">
        <f>IFERROR(__xludf.DUMMYFUNCTION("""COMPUTED_VALUE"""),"MA")</f>
        <v>MA</v>
      </c>
      <c r="G199" s="2" t="str">
        <f>IFERROR(__xludf.DUMMYFUNCTION("""COMPUTED_VALUE"""),"Fort William Hurricanes")</f>
        <v>Fort William Hurricanes</v>
      </c>
      <c r="H199" s="2"/>
    </row>
    <row r="200">
      <c r="A200" s="2" t="str">
        <f>IFERROR(__xludf.DUMMYFUNCTION("""COMPUTED_VALUE"""),"W069")</f>
        <v>W069</v>
      </c>
      <c r="B200" s="2" t="str">
        <f>IFERROR(__xludf.DUMMYFUNCTION("""COMPUTED_VALUE"""),"M07")</f>
        <v>M07</v>
      </c>
      <c r="C200" s="2" t="str">
        <f>IFERROR(__xludf.DUMMYFUNCTION("""COMPUTED_VALUE"""),"Alexander Wanzuk")</f>
        <v>Alexander Wanzuk</v>
      </c>
      <c r="D200" s="2" t="str">
        <f>IFERROR(__xludf.DUMMYFUNCTION("""COMPUTED_VALUE"""),"C")</f>
        <v>C</v>
      </c>
      <c r="E200" s="2" t="str">
        <f>IFERROR(__xludf.DUMMYFUNCTION("""COMPUTED_VALUE"""),"L")</f>
        <v>L</v>
      </c>
      <c r="F200" s="2" t="str">
        <f>IFERROR(__xludf.DUMMYFUNCTION("""COMPUTED_VALUE"""),"MA")</f>
        <v>MA</v>
      </c>
      <c r="G200" s="2" t="str">
        <f>IFERROR(__xludf.DUMMYFUNCTION("""COMPUTED_VALUE"""),"West End Bruins")</f>
        <v>West End Bruins</v>
      </c>
      <c r="H200" s="2"/>
    </row>
    <row r="201">
      <c r="A201" s="2" t="str">
        <f>IFERROR(__xludf.DUMMYFUNCTION("""COMPUTED_VALUE"""),"B324")</f>
        <v>B324</v>
      </c>
      <c r="B201" s="2" t="str">
        <f>IFERROR(__xludf.DUMMYFUNCTION("""COMPUTED_VALUE"""),"M02")</f>
        <v>M02</v>
      </c>
      <c r="C201" s="2" t="str">
        <f>IFERROR(__xludf.DUMMYFUNCTION("""COMPUTED_VALUE"""),"Tristen Watkins")</f>
        <v>Tristen Watkins</v>
      </c>
      <c r="D201" s="2" t="str">
        <f>IFERROR(__xludf.DUMMYFUNCTION("""COMPUTED_VALUE"""),"D")</f>
        <v>D</v>
      </c>
      <c r="E201" s="2" t="str">
        <f>IFERROR(__xludf.DUMMYFUNCTION("""COMPUTED_VALUE"""),"R")</f>
        <v>R</v>
      </c>
      <c r="F201" s="2" t="str">
        <f>IFERROR(__xludf.DUMMYFUNCTION("""COMPUTED_VALUE"""),"BA")</f>
        <v>BA</v>
      </c>
      <c r="G201" s="2" t="str">
        <f>IFERROR(__xludf.DUMMYFUNCTION("""COMPUTED_VALUE"""),"Norwest Stars")</f>
        <v>Norwest Stars</v>
      </c>
      <c r="H201" s="2"/>
    </row>
    <row r="202">
      <c r="A202" s="2" t="str">
        <f>IFERROR(__xludf.DUMMYFUNCTION("""COMPUTED_VALUE"""),"W235")</f>
        <v>W235</v>
      </c>
      <c r="B202" s="2" t="str">
        <f>IFERROR(__xludf.DUMMYFUNCTION("""COMPUTED_VALUE"""),"M01")</f>
        <v>M01</v>
      </c>
      <c r="C202" s="2" t="str">
        <f>IFERROR(__xludf.DUMMYFUNCTION("""COMPUTED_VALUE"""),"Dawson Watts")</f>
        <v>Dawson Watts</v>
      </c>
      <c r="D202" s="2" t="str">
        <f>IFERROR(__xludf.DUMMYFUNCTION("""COMPUTED_VALUE"""),"D")</f>
        <v>D</v>
      </c>
      <c r="E202" s="2" t="str">
        <f>IFERROR(__xludf.DUMMYFUNCTION("""COMPUTED_VALUE"""),"L")</f>
        <v>L</v>
      </c>
      <c r="F202" s="2" t="str">
        <f>IFERROR(__xludf.DUMMYFUNCTION("""COMPUTED_VALUE"""),"BA")</f>
        <v>BA</v>
      </c>
      <c r="G202" s="2" t="str">
        <f>IFERROR(__xludf.DUMMYFUNCTION("""COMPUTED_VALUE"""),"Fort William Hurricanes")</f>
        <v>Fort William Hurricanes</v>
      </c>
      <c r="H202" s="2"/>
    </row>
    <row r="203">
      <c r="A203" s="2" t="str">
        <f>IFERROR(__xludf.DUMMYFUNCTION("""COMPUTED_VALUE"""),"W394")</f>
        <v>W394</v>
      </c>
      <c r="B203" s="2" t="str">
        <f>IFERROR(__xludf.DUMMYFUNCTION("""COMPUTED_VALUE"""),"M03")</f>
        <v>M03</v>
      </c>
      <c r="C203" s="2" t="str">
        <f>IFERROR(__xludf.DUMMYFUNCTION("""COMPUTED_VALUE"""),"Gunnar White")</f>
        <v>Gunnar White</v>
      </c>
      <c r="D203" s="2" t="str">
        <f>IFERROR(__xludf.DUMMYFUNCTION("""COMPUTED_VALUE"""),"RW")</f>
        <v>RW</v>
      </c>
      <c r="E203" s="2" t="str">
        <f>IFERROR(__xludf.DUMMYFUNCTION("""COMPUTED_VALUE"""),"R")</f>
        <v>R</v>
      </c>
      <c r="F203" s="2" t="str">
        <f>IFERROR(__xludf.DUMMYFUNCTION("""COMPUTED_VALUE"""),"BAA")</f>
        <v>BAA</v>
      </c>
      <c r="G203" s="2" t="str">
        <f>IFERROR(__xludf.DUMMYFUNCTION("""COMPUTED_VALUE"""),"Westfort Maroons")</f>
        <v>Westfort Maroons</v>
      </c>
      <c r="H203" s="2"/>
    </row>
    <row r="204">
      <c r="A204" s="2" t="str">
        <f>IFERROR(__xludf.DUMMYFUNCTION("""COMPUTED_VALUE"""),"W525")</f>
        <v>W525</v>
      </c>
      <c r="B204" s="2" t="str">
        <f>IFERROR(__xludf.DUMMYFUNCTION("""COMPUTED_VALUE"""),"M11")</f>
        <v>M11</v>
      </c>
      <c r="C204" s="2" t="str">
        <f>IFERROR(__xludf.DUMMYFUNCTION("""COMPUTED_VALUE"""),"John Whitfield")</f>
        <v>John Whitfield</v>
      </c>
      <c r="D204" s="2" t="str">
        <f>IFERROR(__xludf.DUMMYFUNCTION("""COMPUTED_VALUE"""),"C")</f>
        <v>C</v>
      </c>
      <c r="E204" s="2" t="str">
        <f>IFERROR(__xludf.DUMMYFUNCTION("""COMPUTED_VALUE"""),"R")</f>
        <v>R</v>
      </c>
      <c r="F204" s="2" t="str">
        <f>IFERROR(__xludf.DUMMYFUNCTION("""COMPUTED_VALUE"""),"BAA")</f>
        <v>BAA</v>
      </c>
      <c r="G204" s="2" t="str">
        <f>IFERROR(__xludf.DUMMYFUNCTION("""COMPUTED_VALUE"""),"North End Flames")</f>
        <v>North End Flames</v>
      </c>
      <c r="H204" s="2"/>
    </row>
    <row r="205">
      <c r="A205" s="2" t="str">
        <f>IFERROR(__xludf.DUMMYFUNCTION("""COMPUTED_VALUE"""),"W073")</f>
        <v>W073</v>
      </c>
      <c r="B205" s="2" t="str">
        <f>IFERROR(__xludf.DUMMYFUNCTION("""COMPUTED_VALUE"""),"M08")</f>
        <v>M08</v>
      </c>
      <c r="C205" s="2" t="str">
        <f>IFERROR(__xludf.DUMMYFUNCTION("""COMPUTED_VALUE"""),"Daniel Wiersema")</f>
        <v>Daniel Wiersema</v>
      </c>
      <c r="D205" s="2" t="str">
        <f>IFERROR(__xludf.DUMMYFUNCTION("""COMPUTED_VALUE"""),"LW")</f>
        <v>LW</v>
      </c>
      <c r="E205" s="2" t="str">
        <f>IFERROR(__xludf.DUMMYFUNCTION("""COMPUTED_VALUE"""),"L")</f>
        <v>L</v>
      </c>
      <c r="F205" s="2" t="str">
        <f>IFERROR(__xludf.DUMMYFUNCTION("""COMPUTED_VALUE"""),"MA")</f>
        <v>MA</v>
      </c>
      <c r="G205" s="2" t="str">
        <f>IFERROR(__xludf.DUMMYFUNCTION("""COMPUTED_VALUE"""),"South End Jr. Stars")</f>
        <v>South End Jr. Stars</v>
      </c>
      <c r="H205" s="2"/>
    </row>
    <row r="206">
      <c r="A206" s="2" t="str">
        <f>IFERROR(__xludf.DUMMYFUNCTION("""COMPUTED_VALUE"""),"B112")</f>
        <v>B112</v>
      </c>
      <c r="B206" s="2" t="str">
        <f>IFERROR(__xludf.DUMMYFUNCTION("""COMPUTED_VALUE"""),"M08")</f>
        <v>M08</v>
      </c>
      <c r="C206" s="2" t="str">
        <f>IFERROR(__xludf.DUMMYFUNCTION("""COMPUTED_VALUE"""),"Jack Williamson")</f>
        <v>Jack Williamson</v>
      </c>
      <c r="D206" s="2" t="str">
        <f>IFERROR(__xludf.DUMMYFUNCTION("""COMPUTED_VALUE"""),"C")</f>
        <v>C</v>
      </c>
      <c r="E206" s="2" t="str">
        <f>IFERROR(__xludf.DUMMYFUNCTION("""COMPUTED_VALUE"""),"L")</f>
        <v>L</v>
      </c>
      <c r="F206" s="2" t="str">
        <f>IFERROR(__xludf.DUMMYFUNCTION("""COMPUTED_VALUE"""),"MA")</f>
        <v>MA</v>
      </c>
      <c r="G206" s="2" t="str">
        <f>IFERROR(__xludf.DUMMYFUNCTION("""COMPUTED_VALUE"""),"Westfort Rangers")</f>
        <v>Westfort Rangers</v>
      </c>
      <c r="H206" s="2"/>
    </row>
    <row r="207">
      <c r="A207" s="2" t="str">
        <f>IFERROR(__xludf.DUMMYFUNCTION("""COMPUTED_VALUE"""),"B293")</f>
        <v>B293</v>
      </c>
      <c r="B207" s="2" t="str">
        <f>IFERROR(__xludf.DUMMYFUNCTION("""COMPUTED_VALUE"""),"M09")</f>
        <v>M09</v>
      </c>
      <c r="C207" s="2" t="str">
        <f>IFERROR(__xludf.DUMMYFUNCTION("""COMPUTED_VALUE"""),"Luke Wilson")</f>
        <v>Luke Wilson</v>
      </c>
      <c r="D207" s="2" t="str">
        <f>IFERROR(__xludf.DUMMYFUNCTION("""COMPUTED_VALUE"""),"D")</f>
        <v>D</v>
      </c>
      <c r="E207" s="2" t="str">
        <f>IFERROR(__xludf.DUMMYFUNCTION("""COMPUTED_VALUE"""),"L")</f>
        <v>L</v>
      </c>
      <c r="F207" s="2" t="str">
        <f>IFERROR(__xludf.DUMMYFUNCTION("""COMPUTED_VALUE"""),"MAA")</f>
        <v>MAA</v>
      </c>
      <c r="G207" s="2" t="str">
        <f>IFERROR(__xludf.DUMMYFUNCTION("""COMPUTED_VALUE"""),"West End Bruins")</f>
        <v>West End Bruins</v>
      </c>
      <c r="H207" s="2"/>
    </row>
    <row r="208">
      <c r="A208" s="2" t="str">
        <f>IFERROR(__xludf.DUMMYFUNCTION("""COMPUTED_VALUE"""),"W246")</f>
        <v>W246</v>
      </c>
      <c r="B208" s="2" t="str">
        <f>IFERROR(__xludf.DUMMYFUNCTION("""COMPUTED_VALUE"""),"M02")</f>
        <v>M02</v>
      </c>
      <c r="C208" s="2" t="str">
        <f>IFERROR(__xludf.DUMMYFUNCTION("""COMPUTED_VALUE"""),"Chase Wrigley")</f>
        <v>Chase Wrigley</v>
      </c>
      <c r="D208" s="2" t="str">
        <f>IFERROR(__xludf.DUMMYFUNCTION("""COMPUTED_VALUE"""),"D")</f>
        <v>D</v>
      </c>
      <c r="E208" s="2" t="str">
        <f>IFERROR(__xludf.DUMMYFUNCTION("""COMPUTED_VALUE"""),"R")</f>
        <v>R</v>
      </c>
      <c r="F208" s="2" t="str">
        <f>IFERROR(__xludf.DUMMYFUNCTION("""COMPUTED_VALUE"""),"BA")</f>
        <v>BA</v>
      </c>
      <c r="G208" s="2" t="str">
        <f>IFERROR(__xludf.DUMMYFUNCTION("""COMPUTED_VALUE"""),"KC Sabres")</f>
        <v>KC Sabres</v>
      </c>
      <c r="H208" s="2"/>
    </row>
    <row r="209">
      <c r="A209" s="2" t="str">
        <f>IFERROR(__xludf.DUMMYFUNCTION("""COMPUTED_VALUE"""),"B171")</f>
        <v>B171</v>
      </c>
      <c r="B209" s="2" t="str">
        <f>IFERROR(__xludf.DUMMYFUNCTION("""COMPUTED_VALUE"""),"M02")</f>
        <v>M02</v>
      </c>
      <c r="C209" s="2" t="str">
        <f>IFERROR(__xludf.DUMMYFUNCTION("""COMPUTED_VALUE"""),"Cooper Yesno")</f>
        <v>Cooper Yesno</v>
      </c>
      <c r="D209" s="2" t="str">
        <f>IFERROR(__xludf.DUMMYFUNCTION("""COMPUTED_VALUE"""),"RW")</f>
        <v>RW</v>
      </c>
      <c r="E209" s="2" t="str">
        <f>IFERROR(__xludf.DUMMYFUNCTION("""COMPUTED_VALUE"""),"R")</f>
        <v>R</v>
      </c>
      <c r="F209" s="2" t="str">
        <f>IFERROR(__xludf.DUMMYFUNCTION("""COMPUTED_VALUE"""),"BA")</f>
        <v>BA</v>
      </c>
      <c r="G209" s="2" t="str">
        <f>IFERROR(__xludf.DUMMYFUNCTION("""COMPUTED_VALUE"""),"Thunder Bay Elks 82s")</f>
        <v>Thunder Bay Elks 82s</v>
      </c>
      <c r="H209" s="2"/>
    </row>
    <row r="210">
      <c r="A210" s="2" t="str">
        <f>IFERROR(__xludf.DUMMYFUNCTION("""COMPUTED_VALUE"""),"W367")</f>
        <v>W367</v>
      </c>
      <c r="B210" s="2" t="str">
        <f>IFERROR(__xludf.DUMMYFUNCTION("""COMPUTED_VALUE"""),"M05")</f>
        <v>M05</v>
      </c>
      <c r="C210" s="2" t="str">
        <f>IFERROR(__xludf.DUMMYFUNCTION("""COMPUTED_VALUE"""),"Jordan Youmans")</f>
        <v>Jordan Youmans</v>
      </c>
      <c r="D210" s="2" t="str">
        <f>IFERROR(__xludf.DUMMYFUNCTION("""COMPUTED_VALUE"""),"C")</f>
        <v>C</v>
      </c>
      <c r="E210" s="2" t="str">
        <f>IFERROR(__xludf.DUMMYFUNCTION("""COMPUTED_VALUE"""),"L")</f>
        <v>L</v>
      </c>
      <c r="F210" s="2" t="str">
        <f>IFERROR(__xludf.DUMMYFUNCTION("""COMPUTED_VALUE"""),"MA")</f>
        <v>MA</v>
      </c>
      <c r="G210" s="2" t="str">
        <f>IFERROR(__xludf.DUMMYFUNCTION("""COMPUTED_VALUE"""),"Thunder Bay Beavers")</f>
        <v>Thunder Bay Beavers</v>
      </c>
      <c r="H210" s="2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9.63"/>
    <col customWidth="1" min="2" max="2" width="6.0"/>
    <col customWidth="1" min="3" max="3" width="18.38"/>
    <col customWidth="1" min="4" max="4" width="4.0"/>
    <col customWidth="1" min="5" max="5" width="4.75"/>
    <col customWidth="1" min="6" max="6" width="7.75"/>
    <col customWidth="1" min="7" max="7" width="18.38"/>
    <col customWidth="1" min="8" max="8" width="28.88"/>
    <col customWidth="1" min="9" max="9" width="33.0"/>
  </cols>
  <sheetData>
    <row r="1">
      <c r="A1" s="1" t="str">
        <f>IFERROR(__xludf.DUMMYFUNCTION("query(importrange(""1DzsPzSIS41YSYv9KhF1xAeQf3VOBKmB4sFr3MNiYsg0"", ""Master!A1:Q700""),""select Col4, Col5, Col8, Col9, Col10, Col11, Col12, Col13 where Col1 = 'U18' and Col5 like 'M%'  order by Col4"", 1)"),"Jersey")</f>
        <v>Jersey</v>
      </c>
      <c r="B1" s="1" t="str">
        <f>IFERROR(__xludf.DUMMYFUNCTION("""COMPUTED_VALUE"""),"Group")</f>
        <v>Group</v>
      </c>
      <c r="C1" s="1" t="str">
        <f>IFERROR(__xludf.DUMMYFUNCTION("""COMPUTED_VALUE"""),"Name")</f>
        <v>Name</v>
      </c>
      <c r="D1" s="1" t="str">
        <f>IFERROR(__xludf.DUMMYFUNCTION("""COMPUTED_VALUE"""),"Pos")</f>
        <v>Pos</v>
      </c>
      <c r="E1" s="1" t="str">
        <f>IFERROR(__xludf.DUMMYFUNCTION("""COMPUTED_VALUE"""),"Shot")</f>
        <v>Shot</v>
      </c>
      <c r="F1" s="1" t="str">
        <f>IFERROR(__xludf.DUMMYFUNCTION("""COMPUTED_VALUE"""),"Div 2019")</f>
        <v>Div 2019</v>
      </c>
      <c r="G1" s="1" t="str">
        <f>IFERROR(__xludf.DUMMYFUNCTION("""COMPUTED_VALUE"""),"Team 2019")</f>
        <v>Team 2019</v>
      </c>
      <c r="H1" s="1" t="str">
        <f>IFERROR(__xludf.DUMMYFUNCTION("""COMPUTED_VALUE"""),"Notes")</f>
        <v>Notes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2" t="str">
        <f>IFERROR(__xludf.DUMMYFUNCTION("""COMPUTED_VALUE"""),"B006")</f>
        <v>B006</v>
      </c>
      <c r="B2" s="2" t="str">
        <f>IFERROR(__xludf.DUMMYFUNCTION("""COMPUTED_VALUE"""),"M11")</f>
        <v>M11</v>
      </c>
      <c r="C2" s="2" t="str">
        <f>IFERROR(__xludf.DUMMYFUNCTION("""COMPUTED_VALUE"""),"Nolan Height")</f>
        <v>Nolan Height</v>
      </c>
      <c r="D2" s="2" t="str">
        <f>IFERROR(__xludf.DUMMYFUNCTION("""COMPUTED_VALUE"""),"C")</f>
        <v>C</v>
      </c>
      <c r="E2" s="2" t="str">
        <f>IFERROR(__xludf.DUMMYFUNCTION("""COMPUTED_VALUE"""),"R")</f>
        <v>R</v>
      </c>
      <c r="F2" s="2" t="str">
        <f>IFERROR(__xludf.DUMMYFUNCTION("""COMPUTED_VALUE"""),"AAA")</f>
        <v>AAA</v>
      </c>
      <c r="G2" s="2" t="str">
        <f>IFERROR(__xludf.DUMMYFUNCTION("""COMPUTED_VALUE"""),"Minor Midget Kings")</f>
        <v>Minor Midget Kings</v>
      </c>
      <c r="H2" s="2"/>
    </row>
    <row r="3">
      <c r="A3" s="2" t="str">
        <f>IFERROR(__xludf.DUMMYFUNCTION("""COMPUTED_VALUE"""),"B019")</f>
        <v>B019</v>
      </c>
      <c r="B3" s="2" t="str">
        <f>IFERROR(__xludf.DUMMYFUNCTION("""COMPUTED_VALUE"""),"M07")</f>
        <v>M07</v>
      </c>
      <c r="C3" s="2" t="str">
        <f>IFERROR(__xludf.DUMMYFUNCTION("""COMPUTED_VALUE"""),"Ethan Osmar")</f>
        <v>Ethan Osmar</v>
      </c>
      <c r="D3" s="2" t="str">
        <f>IFERROR(__xludf.DUMMYFUNCTION("""COMPUTED_VALUE"""),"LW")</f>
        <v>LW</v>
      </c>
      <c r="E3" s="2" t="str">
        <f>IFERROR(__xludf.DUMMYFUNCTION("""COMPUTED_VALUE"""),"L")</f>
        <v>L</v>
      </c>
      <c r="F3" s="2" t="str">
        <f>IFERROR(__xludf.DUMMYFUNCTION("""COMPUTED_VALUE"""),"MA")</f>
        <v>MA</v>
      </c>
      <c r="G3" s="2" t="str">
        <f>IFERROR(__xludf.DUMMYFUNCTION("""COMPUTED_VALUE"""),"South End Jr. Stars")</f>
        <v>South End Jr. Stars</v>
      </c>
      <c r="H3" s="2"/>
    </row>
    <row r="4">
      <c r="A4" s="2" t="str">
        <f>IFERROR(__xludf.DUMMYFUNCTION("""COMPUTED_VALUE"""),"B021")</f>
        <v>B021</v>
      </c>
      <c r="B4" s="2" t="str">
        <f>IFERROR(__xludf.DUMMYFUNCTION("""COMPUTED_VALUE"""),"M03")</f>
        <v>M03</v>
      </c>
      <c r="C4" s="2" t="str">
        <f>IFERROR(__xludf.DUMMYFUNCTION("""COMPUTED_VALUE"""),"Noah Power")</f>
        <v>Noah Power</v>
      </c>
      <c r="D4" s="2" t="str">
        <f>IFERROR(__xludf.DUMMYFUNCTION("""COMPUTED_VALUE"""),"C")</f>
        <v>C</v>
      </c>
      <c r="E4" s="2" t="str">
        <f>IFERROR(__xludf.DUMMYFUNCTION("""COMPUTED_VALUE"""),"L")</f>
        <v>L</v>
      </c>
      <c r="F4" s="2" t="str">
        <f>IFERROR(__xludf.DUMMYFUNCTION("""COMPUTED_VALUE"""),"BAA")</f>
        <v>BAA</v>
      </c>
      <c r="G4" s="2" t="str">
        <f>IFERROR(__xludf.DUMMYFUNCTION("""COMPUTED_VALUE"""),"North End Flames")</f>
        <v>North End Flames</v>
      </c>
      <c r="H4" s="2"/>
    </row>
    <row r="5">
      <c r="A5" s="2" t="str">
        <f>IFERROR(__xludf.DUMMYFUNCTION("""COMPUTED_VALUE"""),"B024")</f>
        <v>B024</v>
      </c>
      <c r="B5" s="2" t="str">
        <f>IFERROR(__xludf.DUMMYFUNCTION("""COMPUTED_VALUE"""),"M02")</f>
        <v>M02</v>
      </c>
      <c r="C5" s="2" t="str">
        <f>IFERROR(__xludf.DUMMYFUNCTION("""COMPUTED_VALUE"""),"Isaac Hill")</f>
        <v>Isaac Hill</v>
      </c>
      <c r="D5" s="2" t="str">
        <f>IFERROR(__xludf.DUMMYFUNCTION("""COMPUTED_VALUE"""),"D")</f>
        <v>D</v>
      </c>
      <c r="E5" s="2" t="str">
        <f>IFERROR(__xludf.DUMMYFUNCTION("""COMPUTED_VALUE"""),"L")</f>
        <v>L</v>
      </c>
      <c r="F5" s="2" t="str">
        <f>IFERROR(__xludf.DUMMYFUNCTION("""COMPUTED_VALUE"""),"BA")</f>
        <v>BA</v>
      </c>
      <c r="G5" s="2" t="str">
        <f>IFERROR(__xludf.DUMMYFUNCTION("""COMPUTED_VALUE"""),"Current River Comets")</f>
        <v>Current River Comets</v>
      </c>
      <c r="H5" s="2"/>
    </row>
    <row r="6">
      <c r="A6" s="2" t="str">
        <f>IFERROR(__xludf.DUMMYFUNCTION("""COMPUTED_VALUE"""),"B026")</f>
        <v>B026</v>
      </c>
      <c r="B6" s="2" t="str">
        <f>IFERROR(__xludf.DUMMYFUNCTION("""COMPUTED_VALUE"""),"M11")</f>
        <v>M11</v>
      </c>
      <c r="C6" s="2" t="str">
        <f>IFERROR(__xludf.DUMMYFUNCTION("""COMPUTED_VALUE"""),"Samuel Sargent")</f>
        <v>Samuel Sargent</v>
      </c>
      <c r="D6" s="2" t="str">
        <f>IFERROR(__xludf.DUMMYFUNCTION("""COMPUTED_VALUE"""),"C")</f>
        <v>C</v>
      </c>
      <c r="E6" s="2" t="str">
        <f>IFERROR(__xludf.DUMMYFUNCTION("""COMPUTED_VALUE"""),"L")</f>
        <v>L</v>
      </c>
      <c r="F6" s="2" t="str">
        <f>IFERROR(__xludf.DUMMYFUNCTION("""COMPUTED_VALUE"""),"BAAA")</f>
        <v>BAAA</v>
      </c>
      <c r="G6" s="2" t="str">
        <f>IFERROR(__xludf.DUMMYFUNCTION("""COMPUTED_VALUE"""),"Bantam Kings")</f>
        <v>Bantam Kings</v>
      </c>
      <c r="H6" s="2"/>
    </row>
    <row r="7">
      <c r="A7" s="2" t="str">
        <f>IFERROR(__xludf.DUMMYFUNCTION("""COMPUTED_VALUE"""),"B030")</f>
        <v>B030</v>
      </c>
      <c r="B7" s="2" t="str">
        <f>IFERROR(__xludf.DUMMYFUNCTION("""COMPUTED_VALUE"""),"M03")</f>
        <v>M03</v>
      </c>
      <c r="C7" s="2" t="str">
        <f>IFERROR(__xludf.DUMMYFUNCTION("""COMPUTED_VALUE"""),"Ethan Dyll")</f>
        <v>Ethan Dyll</v>
      </c>
      <c r="D7" s="2" t="str">
        <f>IFERROR(__xludf.DUMMYFUNCTION("""COMPUTED_VALUE"""),"RW")</f>
        <v>RW</v>
      </c>
      <c r="E7" s="2" t="str">
        <f>IFERROR(__xludf.DUMMYFUNCTION("""COMPUTED_VALUE"""),"R")</f>
        <v>R</v>
      </c>
      <c r="F7" s="2" t="str">
        <f>IFERROR(__xludf.DUMMYFUNCTION("""COMPUTED_VALUE"""),"BAA")</f>
        <v>BAA</v>
      </c>
      <c r="G7" s="2" t="str">
        <f>IFERROR(__xludf.DUMMYFUNCTION("""COMPUTED_VALUE"""),"South End Rangers")</f>
        <v>South End Rangers</v>
      </c>
      <c r="H7" s="2"/>
    </row>
    <row r="8">
      <c r="A8" s="2" t="str">
        <f>IFERROR(__xludf.DUMMYFUNCTION("""COMPUTED_VALUE"""),"B038")</f>
        <v>B038</v>
      </c>
      <c r="B8" s="2" t="str">
        <f>IFERROR(__xludf.DUMMYFUNCTION("""COMPUTED_VALUE"""),"M01")</f>
        <v>M01</v>
      </c>
      <c r="C8" s="2" t="str">
        <f>IFERROR(__xludf.DUMMYFUNCTION("""COMPUTED_VALUE"""),"Austin Green")</f>
        <v>Austin Green</v>
      </c>
      <c r="D8" s="2" t="str">
        <f>IFERROR(__xludf.DUMMYFUNCTION("""COMPUTED_VALUE"""),"LW")</f>
        <v>LW</v>
      </c>
      <c r="E8" s="2" t="str">
        <f>IFERROR(__xludf.DUMMYFUNCTION("""COMPUTED_VALUE"""),"L")</f>
        <v>L</v>
      </c>
      <c r="F8" s="2" t="str">
        <f>IFERROR(__xludf.DUMMYFUNCTION("""COMPUTED_VALUE"""),"BA")</f>
        <v>BA</v>
      </c>
      <c r="G8" s="2" t="str">
        <f>IFERROR(__xludf.DUMMYFUNCTION("""COMPUTED_VALUE"""),"Fort William Hurricanes")</f>
        <v>Fort William Hurricanes</v>
      </c>
      <c r="H8" s="2"/>
    </row>
    <row r="9">
      <c r="A9" s="2" t="str">
        <f>IFERROR(__xludf.DUMMYFUNCTION("""COMPUTED_VALUE"""),"B044")</f>
        <v>B044</v>
      </c>
      <c r="B9" s="2" t="str">
        <f>IFERROR(__xludf.DUMMYFUNCTION("""COMPUTED_VALUE"""),"M02")</f>
        <v>M02</v>
      </c>
      <c r="C9" s="2" t="str">
        <f>IFERROR(__xludf.DUMMYFUNCTION("""COMPUTED_VALUE"""),"Dylan Meekis")</f>
        <v>Dylan Meekis</v>
      </c>
      <c r="D9" s="2" t="str">
        <f>IFERROR(__xludf.DUMMYFUNCTION("""COMPUTED_VALUE"""),"D")</f>
        <v>D</v>
      </c>
      <c r="E9" s="2" t="str">
        <f>IFERROR(__xludf.DUMMYFUNCTION("""COMPUTED_VALUE"""),"L")</f>
        <v>L</v>
      </c>
      <c r="F9" s="2" t="str">
        <f>IFERROR(__xludf.DUMMYFUNCTION("""COMPUTED_VALUE"""),"DNP")</f>
        <v>DNP</v>
      </c>
      <c r="G9" s="2" t="str">
        <f>IFERROR(__xludf.DUMMYFUNCTION("""COMPUTED_VALUE"""),"Did Not Play")</f>
        <v>Did Not Play</v>
      </c>
      <c r="H9" s="2"/>
    </row>
    <row r="10">
      <c r="A10" s="2" t="str">
        <f>IFERROR(__xludf.DUMMYFUNCTION("""COMPUTED_VALUE"""),"B046")</f>
        <v>B046</v>
      </c>
      <c r="B10" s="2" t="str">
        <f>IFERROR(__xludf.DUMMYFUNCTION("""COMPUTED_VALUE"""),"M08")</f>
        <v>M08</v>
      </c>
      <c r="C10" s="2" t="str">
        <f>IFERROR(__xludf.DUMMYFUNCTION("""COMPUTED_VALUE"""),"Devon Lamke")</f>
        <v>Devon Lamke</v>
      </c>
      <c r="D10" s="2" t="str">
        <f>IFERROR(__xludf.DUMMYFUNCTION("""COMPUTED_VALUE"""),"D")</f>
        <v>D</v>
      </c>
      <c r="E10" s="2" t="str">
        <f>IFERROR(__xludf.DUMMYFUNCTION("""COMPUTED_VALUE"""),"L")</f>
        <v>L</v>
      </c>
      <c r="F10" s="2" t="str">
        <f>IFERROR(__xludf.DUMMYFUNCTION("""COMPUTED_VALUE"""),"MA")</f>
        <v>MA</v>
      </c>
      <c r="G10" s="2" t="str">
        <f>IFERROR(__xludf.DUMMYFUNCTION("""COMPUTED_VALUE"""),"Westfort Maroons")</f>
        <v>Westfort Maroons</v>
      </c>
      <c r="H10" s="2"/>
    </row>
    <row r="11">
      <c r="A11" s="2" t="str">
        <f>IFERROR(__xludf.DUMMYFUNCTION("""COMPUTED_VALUE"""),"B048")</f>
        <v>B048</v>
      </c>
      <c r="B11" s="2" t="str">
        <f>IFERROR(__xludf.DUMMYFUNCTION("""COMPUTED_VALUE"""),"M07")</f>
        <v>M07</v>
      </c>
      <c r="C11" s="2" t="str">
        <f>IFERROR(__xludf.DUMMYFUNCTION("""COMPUTED_VALUE"""),"Garrett Hrubeniuk")</f>
        <v>Garrett Hrubeniuk</v>
      </c>
      <c r="D11" s="2" t="str">
        <f>IFERROR(__xludf.DUMMYFUNCTION("""COMPUTED_VALUE"""),"D")</f>
        <v>D</v>
      </c>
      <c r="E11" s="2" t="str">
        <f>IFERROR(__xludf.DUMMYFUNCTION("""COMPUTED_VALUE"""),"R")</f>
        <v>R</v>
      </c>
      <c r="F11" s="2" t="str">
        <f>IFERROR(__xludf.DUMMYFUNCTION("""COMPUTED_VALUE"""),"MA")</f>
        <v>MA</v>
      </c>
      <c r="G11" s="2" t="str">
        <f>IFERROR(__xludf.DUMMYFUNCTION("""COMPUTED_VALUE"""),"North End Flames")</f>
        <v>North End Flames</v>
      </c>
      <c r="H11" s="2"/>
    </row>
    <row r="12">
      <c r="A12" s="2" t="str">
        <f>IFERROR(__xludf.DUMMYFUNCTION("""COMPUTED_VALUE"""),"B056")</f>
        <v>B056</v>
      </c>
      <c r="B12" s="2" t="str">
        <f>IFERROR(__xludf.DUMMYFUNCTION("""COMPUTED_VALUE"""),"M10")</f>
        <v>M10</v>
      </c>
      <c r="C12" s="2" t="str">
        <f>IFERROR(__xludf.DUMMYFUNCTION("""COMPUTED_VALUE"""),"Alex Smith")</f>
        <v>Alex Smith</v>
      </c>
      <c r="D12" s="2" t="str">
        <f>IFERROR(__xludf.DUMMYFUNCTION("""COMPUTED_VALUE"""),"C")</f>
        <v>C</v>
      </c>
      <c r="E12" s="2" t="str">
        <f>IFERROR(__xludf.DUMMYFUNCTION("""COMPUTED_VALUE"""),"L")</f>
        <v>L</v>
      </c>
      <c r="F12" s="2" t="str">
        <f>IFERROR(__xludf.DUMMYFUNCTION("""COMPUTED_VALUE"""),"AAA")</f>
        <v>AAA</v>
      </c>
      <c r="G12" s="2" t="str">
        <f>IFERROR(__xludf.DUMMYFUNCTION("""COMPUTED_VALUE"""),"Minor Midget Kings")</f>
        <v>Minor Midget Kings</v>
      </c>
      <c r="H12" s="2"/>
    </row>
    <row r="13">
      <c r="A13" s="2" t="str">
        <f>IFERROR(__xludf.DUMMYFUNCTION("""COMPUTED_VALUE"""),"B065")</f>
        <v>B065</v>
      </c>
      <c r="B13" s="2" t="str">
        <f>IFERROR(__xludf.DUMMYFUNCTION("""COMPUTED_VALUE"""),"M01")</f>
        <v>M01</v>
      </c>
      <c r="C13" s="2" t="str">
        <f>IFERROR(__xludf.DUMMYFUNCTION("""COMPUTED_VALUE"""),"Cory Kuoppa-Aho")</f>
        <v>Cory Kuoppa-Aho</v>
      </c>
      <c r="D13" s="2" t="str">
        <f>IFERROR(__xludf.DUMMYFUNCTION("""COMPUTED_VALUE"""),"RW")</f>
        <v>RW</v>
      </c>
      <c r="E13" s="2" t="str">
        <f>IFERROR(__xludf.DUMMYFUNCTION("""COMPUTED_VALUE"""),"R")</f>
        <v>R</v>
      </c>
      <c r="F13" s="2" t="str">
        <f>IFERROR(__xludf.DUMMYFUNCTION("""COMPUTED_VALUE"""),"BA")</f>
        <v>BA</v>
      </c>
      <c r="G13" s="2" t="str">
        <f>IFERROR(__xludf.DUMMYFUNCTION("""COMPUTED_VALUE"""),"Westfort Maroons")</f>
        <v>Westfort Maroons</v>
      </c>
      <c r="H13" s="2"/>
    </row>
    <row r="14">
      <c r="A14" s="2" t="str">
        <f>IFERROR(__xludf.DUMMYFUNCTION("""COMPUTED_VALUE"""),"B071")</f>
        <v>B071</v>
      </c>
      <c r="B14" s="2" t="str">
        <f>IFERROR(__xludf.DUMMYFUNCTION("""COMPUTED_VALUE"""),"M06")</f>
        <v>M06</v>
      </c>
      <c r="C14" s="2" t="str">
        <f>IFERROR(__xludf.DUMMYFUNCTION("""COMPUTED_VALUE"""),"Matthew Dahl")</f>
        <v>Matthew Dahl</v>
      </c>
      <c r="D14" s="2" t="str">
        <f>IFERROR(__xludf.DUMMYFUNCTION("""COMPUTED_VALUE"""),"RW")</f>
        <v>RW</v>
      </c>
      <c r="E14" s="2" t="str">
        <f>IFERROR(__xludf.DUMMYFUNCTION("""COMPUTED_VALUE"""),"R")</f>
        <v>R</v>
      </c>
      <c r="F14" s="2" t="str">
        <f>IFERROR(__xludf.DUMMYFUNCTION("""COMPUTED_VALUE"""),"MA")</f>
        <v>MA</v>
      </c>
      <c r="G14" s="2" t="str">
        <f>IFERROR(__xludf.DUMMYFUNCTION("""COMPUTED_VALUE"""),"Fort William Hurricanes")</f>
        <v>Fort William Hurricanes</v>
      </c>
      <c r="H14" s="2"/>
    </row>
    <row r="15">
      <c r="A15" s="2" t="str">
        <f>IFERROR(__xludf.DUMMYFUNCTION("""COMPUTED_VALUE"""),"B072")</f>
        <v>B072</v>
      </c>
      <c r="B15" s="2" t="str">
        <f>IFERROR(__xludf.DUMMYFUNCTION("""COMPUTED_VALUE"""),"M06")</f>
        <v>M06</v>
      </c>
      <c r="C15" s="2" t="str">
        <f>IFERROR(__xludf.DUMMYFUNCTION("""COMPUTED_VALUE"""),"Tyler Kinisky")</f>
        <v>Tyler Kinisky</v>
      </c>
      <c r="D15" s="2" t="str">
        <f>IFERROR(__xludf.DUMMYFUNCTION("""COMPUTED_VALUE"""),"C")</f>
        <v>C</v>
      </c>
      <c r="E15" s="2" t="str">
        <f>IFERROR(__xludf.DUMMYFUNCTION("""COMPUTED_VALUE"""),"L")</f>
        <v>L</v>
      </c>
      <c r="F15" s="2" t="str">
        <f>IFERROR(__xludf.DUMMYFUNCTION("""COMPUTED_VALUE"""),"MA")</f>
        <v>MA</v>
      </c>
      <c r="G15" s="2" t="str">
        <f>IFERROR(__xludf.DUMMYFUNCTION("""COMPUTED_VALUE"""),"Thunder Bay Elks 82s")</f>
        <v>Thunder Bay Elks 82s</v>
      </c>
      <c r="H15" s="2"/>
    </row>
    <row r="16">
      <c r="A16" s="2" t="str">
        <f>IFERROR(__xludf.DUMMYFUNCTION("""COMPUTED_VALUE"""),"B090")</f>
        <v>B090</v>
      </c>
      <c r="B16" s="2" t="str">
        <f>IFERROR(__xludf.DUMMYFUNCTION("""COMPUTED_VALUE"""),"M02")</f>
        <v>M02</v>
      </c>
      <c r="C16" s="2" t="str">
        <f>IFERROR(__xludf.DUMMYFUNCTION("""COMPUTED_VALUE"""),"Jaden Piilo")</f>
        <v>Jaden Piilo</v>
      </c>
      <c r="D16" s="2" t="str">
        <f>IFERROR(__xludf.DUMMYFUNCTION("""COMPUTED_VALUE"""),"D")</f>
        <v>D</v>
      </c>
      <c r="E16" s="2" t="str">
        <f>IFERROR(__xludf.DUMMYFUNCTION("""COMPUTED_VALUE"""),"L")</f>
        <v>L</v>
      </c>
      <c r="F16" s="2" t="str">
        <f>IFERROR(__xludf.DUMMYFUNCTION("""COMPUTED_VALUE"""),"DNP")</f>
        <v>DNP</v>
      </c>
      <c r="G16" s="2" t="str">
        <f>IFERROR(__xludf.DUMMYFUNCTION("""COMPUTED_VALUE"""),"Did Not Play")</f>
        <v>Did Not Play</v>
      </c>
      <c r="H16" s="2"/>
    </row>
    <row r="17">
      <c r="A17" s="2" t="str">
        <f>IFERROR(__xludf.DUMMYFUNCTION("""COMPUTED_VALUE"""),"B102")</f>
        <v>B102</v>
      </c>
      <c r="B17" s="2" t="str">
        <f>IFERROR(__xludf.DUMMYFUNCTION("""COMPUTED_VALUE"""),"M08")</f>
        <v>M08</v>
      </c>
      <c r="C17" s="2" t="str">
        <f>IFERROR(__xludf.DUMMYFUNCTION("""COMPUTED_VALUE"""),"Payton Alexander")</f>
        <v>Payton Alexander</v>
      </c>
      <c r="D17" s="2" t="str">
        <f>IFERROR(__xludf.DUMMYFUNCTION("""COMPUTED_VALUE"""),"D")</f>
        <v>D</v>
      </c>
      <c r="E17" s="2" t="str">
        <f>IFERROR(__xludf.DUMMYFUNCTION("""COMPUTED_VALUE"""),"R")</f>
        <v>R</v>
      </c>
      <c r="F17" s="2" t="str">
        <f>IFERROR(__xludf.DUMMYFUNCTION("""COMPUTED_VALUE"""),"MA")</f>
        <v>MA</v>
      </c>
      <c r="G17" s="2" t="str">
        <f>IFERROR(__xludf.DUMMYFUNCTION("""COMPUTED_VALUE"""),"North End Flames")</f>
        <v>North End Flames</v>
      </c>
      <c r="H17" s="2"/>
    </row>
    <row r="18">
      <c r="A18" s="2" t="str">
        <f>IFERROR(__xludf.DUMMYFUNCTION("""COMPUTED_VALUE"""),"B107")</f>
        <v>B107</v>
      </c>
      <c r="B18" s="2" t="str">
        <f>IFERROR(__xludf.DUMMYFUNCTION("""COMPUTED_VALUE"""),"M10")</f>
        <v>M10</v>
      </c>
      <c r="C18" s="2" t="str">
        <f>IFERROR(__xludf.DUMMYFUNCTION("""COMPUTED_VALUE"""),"Jarod Lemieux")</f>
        <v>Jarod Lemieux</v>
      </c>
      <c r="D18" s="2" t="str">
        <f>IFERROR(__xludf.DUMMYFUNCTION("""COMPUTED_VALUE"""),"LW")</f>
        <v>LW</v>
      </c>
      <c r="E18" s="2" t="str">
        <f>IFERROR(__xludf.DUMMYFUNCTION("""COMPUTED_VALUE"""),"L")</f>
        <v>L</v>
      </c>
      <c r="F18" s="2" t="str">
        <f>IFERROR(__xludf.DUMMYFUNCTION("""COMPUTED_VALUE"""),"BAA")</f>
        <v>BAA</v>
      </c>
      <c r="G18" s="2" t="str">
        <f>IFERROR(__xludf.DUMMYFUNCTION("""COMPUTED_VALUE"""),"Norwest Stars")</f>
        <v>Norwest Stars</v>
      </c>
      <c r="H18" s="2"/>
    </row>
    <row r="19">
      <c r="A19" s="2" t="str">
        <f>IFERROR(__xludf.DUMMYFUNCTION("""COMPUTED_VALUE"""),"B112")</f>
        <v>B112</v>
      </c>
      <c r="B19" s="2" t="str">
        <f>IFERROR(__xludf.DUMMYFUNCTION("""COMPUTED_VALUE"""),"M08")</f>
        <v>M08</v>
      </c>
      <c r="C19" s="2" t="str">
        <f>IFERROR(__xludf.DUMMYFUNCTION("""COMPUTED_VALUE"""),"Jack Williamson")</f>
        <v>Jack Williamson</v>
      </c>
      <c r="D19" s="2" t="str">
        <f>IFERROR(__xludf.DUMMYFUNCTION("""COMPUTED_VALUE"""),"C")</f>
        <v>C</v>
      </c>
      <c r="E19" s="2" t="str">
        <f>IFERROR(__xludf.DUMMYFUNCTION("""COMPUTED_VALUE"""),"L")</f>
        <v>L</v>
      </c>
      <c r="F19" s="2" t="str">
        <f>IFERROR(__xludf.DUMMYFUNCTION("""COMPUTED_VALUE"""),"MA")</f>
        <v>MA</v>
      </c>
      <c r="G19" s="2" t="str">
        <f>IFERROR(__xludf.DUMMYFUNCTION("""COMPUTED_VALUE"""),"Westfort Rangers")</f>
        <v>Westfort Rangers</v>
      </c>
      <c r="H19" s="2"/>
    </row>
    <row r="20">
      <c r="A20" s="2" t="str">
        <f>IFERROR(__xludf.DUMMYFUNCTION("""COMPUTED_VALUE"""),"B122")</f>
        <v>B122</v>
      </c>
      <c r="B20" s="2" t="str">
        <f>IFERROR(__xludf.DUMMYFUNCTION("""COMPUTED_VALUE"""),"M10")</f>
        <v>M10</v>
      </c>
      <c r="C20" s="2" t="str">
        <f>IFERROR(__xludf.DUMMYFUNCTION("""COMPUTED_VALUE"""),"Ashton Beck")</f>
        <v>Ashton Beck</v>
      </c>
      <c r="D20" s="2" t="str">
        <f>IFERROR(__xludf.DUMMYFUNCTION("""COMPUTED_VALUE"""),"LW")</f>
        <v>LW</v>
      </c>
      <c r="E20" s="2" t="str">
        <f>IFERROR(__xludf.DUMMYFUNCTION("""COMPUTED_VALUE"""),"L")</f>
        <v>L</v>
      </c>
      <c r="F20" s="2" t="str">
        <f>IFERROR(__xludf.DUMMYFUNCTION("""COMPUTED_VALUE"""),"MAA")</f>
        <v>MAA</v>
      </c>
      <c r="G20" s="2" t="str">
        <f>IFERROR(__xludf.DUMMYFUNCTION("""COMPUTED_VALUE"""),"Current River Comets")</f>
        <v>Current River Comets</v>
      </c>
      <c r="H20" s="2"/>
    </row>
    <row r="21">
      <c r="A21" s="2" t="str">
        <f>IFERROR(__xludf.DUMMYFUNCTION("""COMPUTED_VALUE"""),"B126")</f>
        <v>B126</v>
      </c>
      <c r="B21" s="2" t="str">
        <f>IFERROR(__xludf.DUMMYFUNCTION("""COMPUTED_VALUE"""),"M07")</f>
        <v>M07</v>
      </c>
      <c r="C21" s="2" t="str">
        <f>IFERROR(__xludf.DUMMYFUNCTION("""COMPUTED_VALUE"""),"Joshua Mckillop")</f>
        <v>Joshua Mckillop</v>
      </c>
      <c r="D21" s="2" t="str">
        <f>IFERROR(__xludf.DUMMYFUNCTION("""COMPUTED_VALUE"""),"C")</f>
        <v>C</v>
      </c>
      <c r="E21" s="2" t="str">
        <f>IFERROR(__xludf.DUMMYFUNCTION("""COMPUTED_VALUE"""),"R")</f>
        <v>R</v>
      </c>
      <c r="F21" s="2" t="str">
        <f>IFERROR(__xludf.DUMMYFUNCTION("""COMPUTED_VALUE"""),"MA")</f>
        <v>MA</v>
      </c>
      <c r="G21" s="2" t="str">
        <f>IFERROR(__xludf.DUMMYFUNCTION("""COMPUTED_VALUE"""),"Westfort Rangers")</f>
        <v>Westfort Rangers</v>
      </c>
      <c r="H21" s="2"/>
    </row>
    <row r="22">
      <c r="A22" s="2" t="str">
        <f>IFERROR(__xludf.DUMMYFUNCTION("""COMPUTED_VALUE"""),"B136")</f>
        <v>B136</v>
      </c>
      <c r="B22" s="2" t="str">
        <f>IFERROR(__xludf.DUMMYFUNCTION("""COMPUTED_VALUE"""),"M05")</f>
        <v>M05</v>
      </c>
      <c r="C22" s="2" t="str">
        <f>IFERROR(__xludf.DUMMYFUNCTION("""COMPUTED_VALUE"""),"Tyler Anderson")</f>
        <v>Tyler Anderson</v>
      </c>
      <c r="D22" s="2" t="str">
        <f>IFERROR(__xludf.DUMMYFUNCTION("""COMPUTED_VALUE"""),"C")</f>
        <v>C</v>
      </c>
      <c r="E22" s="2" t="str">
        <f>IFERROR(__xludf.DUMMYFUNCTION("""COMPUTED_VALUE"""),"L")</f>
        <v>L</v>
      </c>
      <c r="F22" s="2" t="str">
        <f>IFERROR(__xludf.DUMMYFUNCTION("""COMPUTED_VALUE"""),"MA")</f>
        <v>MA</v>
      </c>
      <c r="G22" s="2" t="str">
        <f>IFERROR(__xludf.DUMMYFUNCTION("""COMPUTED_VALUE"""),"Thunder Bay Beavers")</f>
        <v>Thunder Bay Beavers</v>
      </c>
      <c r="H22" s="2"/>
    </row>
    <row r="23">
      <c r="A23" s="2" t="str">
        <f>IFERROR(__xludf.DUMMYFUNCTION("""COMPUTED_VALUE"""),"B142")</f>
        <v>B142</v>
      </c>
      <c r="B23" s="2" t="str">
        <f>IFERROR(__xludf.DUMMYFUNCTION("""COMPUTED_VALUE"""),"M04")</f>
        <v>M04</v>
      </c>
      <c r="C23" s="2" t="str">
        <f>IFERROR(__xludf.DUMMYFUNCTION("""COMPUTED_VALUE"""),"Nathan Greaves")</f>
        <v>Nathan Greaves</v>
      </c>
      <c r="D23" s="2" t="str">
        <f>IFERROR(__xludf.DUMMYFUNCTION("""COMPUTED_VALUE"""),"RW")</f>
        <v>RW</v>
      </c>
      <c r="E23" s="2" t="str">
        <f>IFERROR(__xludf.DUMMYFUNCTION("""COMPUTED_VALUE"""),"L")</f>
        <v>L</v>
      </c>
      <c r="F23" s="2" t="str">
        <f>IFERROR(__xludf.DUMMYFUNCTION("""COMPUTED_VALUE"""),"BAA")</f>
        <v>BAA</v>
      </c>
      <c r="G23" s="2" t="str">
        <f>IFERROR(__xludf.DUMMYFUNCTION("""COMPUTED_VALUE"""),"North End Flames")</f>
        <v>North End Flames</v>
      </c>
      <c r="H23" s="2"/>
    </row>
    <row r="24">
      <c r="A24" s="2" t="str">
        <f>IFERROR(__xludf.DUMMYFUNCTION("""COMPUTED_VALUE"""),"B145")</f>
        <v>B145</v>
      </c>
      <c r="B24" s="2" t="str">
        <f>IFERROR(__xludf.DUMMYFUNCTION("""COMPUTED_VALUE"""),"M04")</f>
        <v>M04</v>
      </c>
      <c r="C24" s="2" t="str">
        <f>IFERROR(__xludf.DUMMYFUNCTION("""COMPUTED_VALUE"""),"Brett Graver")</f>
        <v>Brett Graver</v>
      </c>
      <c r="D24" s="2" t="str">
        <f>IFERROR(__xludf.DUMMYFUNCTION("""COMPUTED_VALUE"""),"LW")</f>
        <v>LW</v>
      </c>
      <c r="E24" s="2" t="str">
        <f>IFERROR(__xludf.DUMMYFUNCTION("""COMPUTED_VALUE"""),"L")</f>
        <v>L</v>
      </c>
      <c r="F24" s="2" t="str">
        <f>IFERROR(__xludf.DUMMYFUNCTION("""COMPUTED_VALUE"""),"BAA")</f>
        <v>BAA</v>
      </c>
      <c r="G24" s="2" t="str">
        <f>IFERROR(__xludf.DUMMYFUNCTION("""COMPUTED_VALUE"""),"South End Rangers")</f>
        <v>South End Rangers</v>
      </c>
      <c r="H24" s="2"/>
    </row>
    <row r="25">
      <c r="A25" s="2" t="str">
        <f>IFERROR(__xludf.DUMMYFUNCTION("""COMPUTED_VALUE"""),"B146")</f>
        <v>B146</v>
      </c>
      <c r="B25" s="2" t="str">
        <f>IFERROR(__xludf.DUMMYFUNCTION("""COMPUTED_VALUE"""),"M04")</f>
        <v>M04</v>
      </c>
      <c r="C25" s="2" t="str">
        <f>IFERROR(__xludf.DUMMYFUNCTION("""COMPUTED_VALUE"""),"Keaton Cristofaro")</f>
        <v>Keaton Cristofaro</v>
      </c>
      <c r="D25" s="2" t="str">
        <f>IFERROR(__xludf.DUMMYFUNCTION("""COMPUTED_VALUE"""),"D")</f>
        <v>D</v>
      </c>
      <c r="E25" s="2" t="str">
        <f>IFERROR(__xludf.DUMMYFUNCTION("""COMPUTED_VALUE"""),"L")</f>
        <v>L</v>
      </c>
      <c r="F25" s="2" t="str">
        <f>IFERROR(__xludf.DUMMYFUNCTION("""COMPUTED_VALUE"""),"BAA")</f>
        <v>BAA</v>
      </c>
      <c r="G25" s="2" t="str">
        <f>IFERROR(__xludf.DUMMYFUNCTION("""COMPUTED_VALUE"""),"Neebing Hawks")</f>
        <v>Neebing Hawks</v>
      </c>
      <c r="H25" s="2"/>
    </row>
    <row r="26">
      <c r="A26" s="2" t="str">
        <f>IFERROR(__xludf.DUMMYFUNCTION("""COMPUTED_VALUE"""),"B147")</f>
        <v>B147</v>
      </c>
      <c r="B26" s="2" t="str">
        <f>IFERROR(__xludf.DUMMYFUNCTION("""COMPUTED_VALUE"""),"M03")</f>
        <v>M03</v>
      </c>
      <c r="C26" s="2" t="str">
        <f>IFERROR(__xludf.DUMMYFUNCTION("""COMPUTED_VALUE"""),"Hunter Meunier")</f>
        <v>Hunter Meunier</v>
      </c>
      <c r="D26" s="2" t="str">
        <f>IFERROR(__xludf.DUMMYFUNCTION("""COMPUTED_VALUE"""),"D")</f>
        <v>D</v>
      </c>
      <c r="E26" s="2" t="str">
        <f>IFERROR(__xludf.DUMMYFUNCTION("""COMPUTED_VALUE"""),"R")</f>
        <v>R</v>
      </c>
      <c r="F26" s="2" t="str">
        <f>IFERROR(__xludf.DUMMYFUNCTION("""COMPUTED_VALUE"""),"BAA")</f>
        <v>BAA</v>
      </c>
      <c r="G26" s="2" t="str">
        <f>IFERROR(__xludf.DUMMYFUNCTION("""COMPUTED_VALUE"""),"North End Flames")</f>
        <v>North End Flames</v>
      </c>
      <c r="H26" s="2"/>
    </row>
    <row r="27">
      <c r="A27" s="2" t="str">
        <f>IFERROR(__xludf.DUMMYFUNCTION("""COMPUTED_VALUE"""),"B149")</f>
        <v>B149</v>
      </c>
      <c r="B27" s="2" t="str">
        <f>IFERROR(__xludf.DUMMYFUNCTION("""COMPUTED_VALUE"""),"M05")</f>
        <v>M05</v>
      </c>
      <c r="C27" s="2" t="str">
        <f>IFERROR(__xludf.DUMMYFUNCTION("""COMPUTED_VALUE"""),"Samuel Migay")</f>
        <v>Samuel Migay</v>
      </c>
      <c r="D27" s="2" t="str">
        <f>IFERROR(__xludf.DUMMYFUNCTION("""COMPUTED_VALUE"""),"C")</f>
        <v>C</v>
      </c>
      <c r="E27" s="2" t="str">
        <f>IFERROR(__xludf.DUMMYFUNCTION("""COMPUTED_VALUE"""),"L")</f>
        <v>L</v>
      </c>
      <c r="F27" s="2" t="str">
        <f>IFERROR(__xludf.DUMMYFUNCTION("""COMPUTED_VALUE"""),"MA")</f>
        <v>MA</v>
      </c>
      <c r="G27" s="2" t="str">
        <f>IFERROR(__xludf.DUMMYFUNCTION("""COMPUTED_VALUE"""),"North End Flames")</f>
        <v>North End Flames</v>
      </c>
      <c r="H27" s="2"/>
    </row>
    <row r="28">
      <c r="A28" s="2" t="str">
        <f>IFERROR(__xludf.DUMMYFUNCTION("""COMPUTED_VALUE"""),"B152")</f>
        <v>B152</v>
      </c>
      <c r="B28" s="2" t="str">
        <f>IFERROR(__xludf.DUMMYFUNCTION("""COMPUTED_VALUE"""),"M05")</f>
        <v>M05</v>
      </c>
      <c r="C28" s="2" t="str">
        <f>IFERROR(__xludf.DUMMYFUNCTION("""COMPUTED_VALUE"""),"Brandon Beebe")</f>
        <v>Brandon Beebe</v>
      </c>
      <c r="D28" s="2" t="str">
        <f>IFERROR(__xludf.DUMMYFUNCTION("""COMPUTED_VALUE"""),"D")</f>
        <v>D</v>
      </c>
      <c r="E28" s="2" t="str">
        <f>IFERROR(__xludf.DUMMYFUNCTION("""COMPUTED_VALUE"""),"R")</f>
        <v>R</v>
      </c>
      <c r="F28" s="2" t="str">
        <f>IFERROR(__xludf.DUMMYFUNCTION("""COMPUTED_VALUE"""),"MA")</f>
        <v>MA</v>
      </c>
      <c r="G28" s="2" t="str">
        <f>IFERROR(__xludf.DUMMYFUNCTION("""COMPUTED_VALUE"""),"Thunder Bay Beavers")</f>
        <v>Thunder Bay Beavers</v>
      </c>
      <c r="H28" s="2"/>
    </row>
    <row r="29">
      <c r="A29" s="2" t="str">
        <f>IFERROR(__xludf.DUMMYFUNCTION("""COMPUTED_VALUE"""),"B159")</f>
        <v>B159</v>
      </c>
      <c r="B29" s="2" t="str">
        <f>IFERROR(__xludf.DUMMYFUNCTION("""COMPUTED_VALUE"""),"M06")</f>
        <v>M06</v>
      </c>
      <c r="C29" s="2" t="str">
        <f>IFERROR(__xludf.DUMMYFUNCTION("""COMPUTED_VALUE"""),"Seth Broersma")</f>
        <v>Seth Broersma</v>
      </c>
      <c r="D29" s="2" t="str">
        <f>IFERROR(__xludf.DUMMYFUNCTION("""COMPUTED_VALUE"""),"C")</f>
        <v>C</v>
      </c>
      <c r="E29" s="2" t="str">
        <f>IFERROR(__xludf.DUMMYFUNCTION("""COMPUTED_VALUE"""),"R")</f>
        <v>R</v>
      </c>
      <c r="F29" s="2" t="str">
        <f>IFERROR(__xludf.DUMMYFUNCTION("""COMPUTED_VALUE"""),"MA")</f>
        <v>MA</v>
      </c>
      <c r="G29" s="2" t="str">
        <f>IFERROR(__xludf.DUMMYFUNCTION("""COMPUTED_VALUE"""),"Thunder Bay Beavers")</f>
        <v>Thunder Bay Beavers</v>
      </c>
      <c r="H29" s="2"/>
    </row>
    <row r="30">
      <c r="A30" s="2" t="str">
        <f>IFERROR(__xludf.DUMMYFUNCTION("""COMPUTED_VALUE"""),"B166")</f>
        <v>B166</v>
      </c>
      <c r="B30" s="2" t="str">
        <f>IFERROR(__xludf.DUMMYFUNCTION("""COMPUTED_VALUE"""),"M11")</f>
        <v>M11</v>
      </c>
      <c r="C30" s="2" t="str">
        <f>IFERROR(__xludf.DUMMYFUNCTION("""COMPUTED_VALUE"""),"Alex Arella")</f>
        <v>Alex Arella</v>
      </c>
      <c r="D30" s="2" t="str">
        <f>IFERROR(__xludf.DUMMYFUNCTION("""COMPUTED_VALUE"""),"LW")</f>
        <v>LW</v>
      </c>
      <c r="E30" s="2" t="str">
        <f>IFERROR(__xludf.DUMMYFUNCTION("""COMPUTED_VALUE"""),"L")</f>
        <v>L</v>
      </c>
      <c r="F30" s="2" t="str">
        <f>IFERROR(__xludf.DUMMYFUNCTION("""COMPUTED_VALUE"""),"MAA")</f>
        <v>MAA</v>
      </c>
      <c r="G30" s="2" t="str">
        <f>IFERROR(__xludf.DUMMYFUNCTION("""COMPUTED_VALUE"""),"Fort William Canadiens")</f>
        <v>Fort William Canadiens</v>
      </c>
      <c r="H30" s="2"/>
    </row>
    <row r="31">
      <c r="A31" s="2" t="str">
        <f>IFERROR(__xludf.DUMMYFUNCTION("""COMPUTED_VALUE"""),"B167")</f>
        <v>B167</v>
      </c>
      <c r="B31" s="2" t="str">
        <f>IFERROR(__xludf.DUMMYFUNCTION("""COMPUTED_VALUE"""),"M01")</f>
        <v>M01</v>
      </c>
      <c r="C31" s="2" t="str">
        <f>IFERROR(__xludf.DUMMYFUNCTION("""COMPUTED_VALUE"""),"Jari Little")</f>
        <v>Jari Little</v>
      </c>
      <c r="D31" s="2" t="str">
        <f>IFERROR(__xludf.DUMMYFUNCTION("""COMPUTED_VALUE"""),"D")</f>
        <v>D</v>
      </c>
      <c r="E31" s="2" t="str">
        <f>IFERROR(__xludf.DUMMYFUNCTION("""COMPUTED_VALUE"""),"L")</f>
        <v>L</v>
      </c>
      <c r="F31" s="2" t="str">
        <f>IFERROR(__xludf.DUMMYFUNCTION("""COMPUTED_VALUE"""),"BA")</f>
        <v>BA</v>
      </c>
      <c r="G31" s="2" t="str">
        <f>IFERROR(__xludf.DUMMYFUNCTION("""COMPUTED_VALUE"""),"Westfort Maroons")</f>
        <v>Westfort Maroons</v>
      </c>
      <c r="H31" s="2"/>
    </row>
    <row r="32">
      <c r="A32" s="2" t="str">
        <f>IFERROR(__xludf.DUMMYFUNCTION("""COMPUTED_VALUE"""),"B168")</f>
        <v>B168</v>
      </c>
      <c r="B32" s="2" t="str">
        <f>IFERROR(__xludf.DUMMYFUNCTION("""COMPUTED_VALUE"""),"M05")</f>
        <v>M05</v>
      </c>
      <c r="C32" s="2" t="str">
        <f>IFERROR(__xludf.DUMMYFUNCTION("""COMPUTED_VALUE"""),"Connor Chaykowski")</f>
        <v>Connor Chaykowski</v>
      </c>
      <c r="D32" s="2" t="str">
        <f>IFERROR(__xludf.DUMMYFUNCTION("""COMPUTED_VALUE"""),"RW")</f>
        <v>RW</v>
      </c>
      <c r="E32" s="2" t="str">
        <f>IFERROR(__xludf.DUMMYFUNCTION("""COMPUTED_VALUE"""),"L")</f>
        <v>L</v>
      </c>
      <c r="F32" s="2" t="str">
        <f>IFERROR(__xludf.DUMMYFUNCTION("""COMPUTED_VALUE"""),"MA")</f>
        <v>MA</v>
      </c>
      <c r="G32" s="2" t="str">
        <f>IFERROR(__xludf.DUMMYFUNCTION("""COMPUTED_VALUE"""),"Current River Comets")</f>
        <v>Current River Comets</v>
      </c>
      <c r="H32" s="2"/>
    </row>
    <row r="33">
      <c r="A33" s="2" t="str">
        <f>IFERROR(__xludf.DUMMYFUNCTION("""COMPUTED_VALUE"""),"B169")</f>
        <v>B169</v>
      </c>
      <c r="B33" s="2" t="str">
        <f>IFERROR(__xludf.DUMMYFUNCTION("""COMPUTED_VALUE"""),"M04")</f>
        <v>M04</v>
      </c>
      <c r="C33" s="2" t="str">
        <f>IFERROR(__xludf.DUMMYFUNCTION("""COMPUTED_VALUE"""),"Jack Mcleod")</f>
        <v>Jack Mcleod</v>
      </c>
      <c r="D33" s="2" t="str">
        <f>IFERROR(__xludf.DUMMYFUNCTION("""COMPUTED_VALUE"""),"D")</f>
        <v>D</v>
      </c>
      <c r="E33" s="2" t="str">
        <f>IFERROR(__xludf.DUMMYFUNCTION("""COMPUTED_VALUE"""),"L")</f>
        <v>L</v>
      </c>
      <c r="F33" s="2" t="str">
        <f>IFERROR(__xludf.DUMMYFUNCTION("""COMPUTED_VALUE"""),"BAA")</f>
        <v>BAA</v>
      </c>
      <c r="G33" s="2" t="str">
        <f>IFERROR(__xludf.DUMMYFUNCTION("""COMPUTED_VALUE"""),"Thunder Bay Beavers")</f>
        <v>Thunder Bay Beavers</v>
      </c>
      <c r="H33" s="2"/>
    </row>
    <row r="34">
      <c r="A34" s="2" t="str">
        <f>IFERROR(__xludf.DUMMYFUNCTION("""COMPUTED_VALUE"""),"B170")</f>
        <v>B170</v>
      </c>
      <c r="B34" s="2" t="str">
        <f>IFERROR(__xludf.DUMMYFUNCTION("""COMPUTED_VALUE"""),"M09")</f>
        <v>M09</v>
      </c>
      <c r="C34" s="2" t="str">
        <f>IFERROR(__xludf.DUMMYFUNCTION("""COMPUTED_VALUE"""),"Marcus Grillo")</f>
        <v>Marcus Grillo</v>
      </c>
      <c r="D34" s="2" t="str">
        <f>IFERROR(__xludf.DUMMYFUNCTION("""COMPUTED_VALUE"""),"C")</f>
        <v>C</v>
      </c>
      <c r="E34" s="2" t="str">
        <f>IFERROR(__xludf.DUMMYFUNCTION("""COMPUTED_VALUE"""),"L")</f>
        <v>L</v>
      </c>
      <c r="F34" s="2" t="str">
        <f>IFERROR(__xludf.DUMMYFUNCTION("""COMPUTED_VALUE"""),"MAA")</f>
        <v>MAA</v>
      </c>
      <c r="G34" s="2" t="str">
        <f>IFERROR(__xludf.DUMMYFUNCTION("""COMPUTED_VALUE"""),"Fort William Hurricanes")</f>
        <v>Fort William Hurricanes</v>
      </c>
      <c r="H34" s="2"/>
    </row>
    <row r="35">
      <c r="A35" s="2" t="str">
        <f>IFERROR(__xludf.DUMMYFUNCTION("""COMPUTED_VALUE"""),"B171")</f>
        <v>B171</v>
      </c>
      <c r="B35" s="2" t="str">
        <f>IFERROR(__xludf.DUMMYFUNCTION("""COMPUTED_VALUE"""),"M02")</f>
        <v>M02</v>
      </c>
      <c r="C35" s="2" t="str">
        <f>IFERROR(__xludf.DUMMYFUNCTION("""COMPUTED_VALUE"""),"Cooper Yesno")</f>
        <v>Cooper Yesno</v>
      </c>
      <c r="D35" s="2" t="str">
        <f>IFERROR(__xludf.DUMMYFUNCTION("""COMPUTED_VALUE"""),"RW")</f>
        <v>RW</v>
      </c>
      <c r="E35" s="2" t="str">
        <f>IFERROR(__xludf.DUMMYFUNCTION("""COMPUTED_VALUE"""),"R")</f>
        <v>R</v>
      </c>
      <c r="F35" s="2" t="str">
        <f>IFERROR(__xludf.DUMMYFUNCTION("""COMPUTED_VALUE"""),"BA")</f>
        <v>BA</v>
      </c>
      <c r="G35" s="2" t="str">
        <f>IFERROR(__xludf.DUMMYFUNCTION("""COMPUTED_VALUE"""),"Thunder Bay Elks 82s")</f>
        <v>Thunder Bay Elks 82s</v>
      </c>
      <c r="H35" s="2"/>
    </row>
    <row r="36">
      <c r="A36" s="2" t="str">
        <f>IFERROR(__xludf.DUMMYFUNCTION("""COMPUTED_VALUE"""),"B173")</f>
        <v>B173</v>
      </c>
      <c r="B36" s="2" t="str">
        <f>IFERROR(__xludf.DUMMYFUNCTION("""COMPUTED_VALUE"""),"M05")</f>
        <v>M05</v>
      </c>
      <c r="C36" s="2" t="str">
        <f>IFERROR(__xludf.DUMMYFUNCTION("""COMPUTED_VALUE"""),"Tanner Crane")</f>
        <v>Tanner Crane</v>
      </c>
      <c r="D36" s="2" t="str">
        <f>IFERROR(__xludf.DUMMYFUNCTION("""COMPUTED_VALUE"""),"LW")</f>
        <v>LW</v>
      </c>
      <c r="E36" s="2" t="str">
        <f>IFERROR(__xludf.DUMMYFUNCTION("""COMPUTED_VALUE"""),"L")</f>
        <v>L</v>
      </c>
      <c r="F36" s="2" t="str">
        <f>IFERROR(__xludf.DUMMYFUNCTION("""COMPUTED_VALUE"""),"MA")</f>
        <v>MA</v>
      </c>
      <c r="G36" s="2" t="str">
        <f>IFERROR(__xludf.DUMMYFUNCTION("""COMPUTED_VALUE"""),"Thunder Bay Elks 82s")</f>
        <v>Thunder Bay Elks 82s</v>
      </c>
      <c r="H36" s="2"/>
    </row>
    <row r="37">
      <c r="A37" s="2" t="str">
        <f>IFERROR(__xludf.DUMMYFUNCTION("""COMPUTED_VALUE"""),"B177")</f>
        <v>B177</v>
      </c>
      <c r="B37" s="2" t="str">
        <f>IFERROR(__xludf.DUMMYFUNCTION("""COMPUTED_VALUE"""),"M05")</f>
        <v>M05</v>
      </c>
      <c r="C37" s="2" t="str">
        <f>IFERROR(__xludf.DUMMYFUNCTION("""COMPUTED_VALUE"""),"Matthew Caccamo")</f>
        <v>Matthew Caccamo</v>
      </c>
      <c r="D37" s="2" t="str">
        <f>IFERROR(__xludf.DUMMYFUNCTION("""COMPUTED_VALUE"""),"RW")</f>
        <v>RW</v>
      </c>
      <c r="E37" s="2" t="str">
        <f>IFERROR(__xludf.DUMMYFUNCTION("""COMPUTED_VALUE"""),"R")</f>
        <v>R</v>
      </c>
      <c r="F37" s="2" t="str">
        <f>IFERROR(__xludf.DUMMYFUNCTION("""COMPUTED_VALUE"""),"MA")</f>
        <v>MA</v>
      </c>
      <c r="G37" s="2" t="str">
        <f>IFERROR(__xludf.DUMMYFUNCTION("""COMPUTED_VALUE"""),"KC Sabres")</f>
        <v>KC Sabres</v>
      </c>
      <c r="H37" s="2"/>
    </row>
    <row r="38">
      <c r="A38" s="2" t="str">
        <f>IFERROR(__xludf.DUMMYFUNCTION("""COMPUTED_VALUE"""),"B180")</f>
        <v>B180</v>
      </c>
      <c r="B38" s="2" t="str">
        <f>IFERROR(__xludf.DUMMYFUNCTION("""COMPUTED_VALUE"""),"M05")</f>
        <v>M05</v>
      </c>
      <c r="C38" s="2" t="str">
        <f>IFERROR(__xludf.DUMMYFUNCTION("""COMPUTED_VALUE"""),"Zack Cano")</f>
        <v>Zack Cano</v>
      </c>
      <c r="D38" s="2" t="str">
        <f>IFERROR(__xludf.DUMMYFUNCTION("""COMPUTED_VALUE"""),"D")</f>
        <v>D</v>
      </c>
      <c r="E38" s="2" t="str">
        <f>IFERROR(__xludf.DUMMYFUNCTION("""COMPUTED_VALUE"""),"L")</f>
        <v>L</v>
      </c>
      <c r="F38" s="2" t="str">
        <f>IFERROR(__xludf.DUMMYFUNCTION("""COMPUTED_VALUE"""),"MA")</f>
        <v>MA</v>
      </c>
      <c r="G38" s="2" t="str">
        <f>IFERROR(__xludf.DUMMYFUNCTION("""COMPUTED_VALUE"""),"Thunder Bay Elks 82s")</f>
        <v>Thunder Bay Elks 82s</v>
      </c>
      <c r="H38" s="2"/>
    </row>
    <row r="39">
      <c r="A39" s="2" t="str">
        <f>IFERROR(__xludf.DUMMYFUNCTION("""COMPUTED_VALUE"""),"B181")</f>
        <v>B181</v>
      </c>
      <c r="B39" s="2" t="str">
        <f>IFERROR(__xludf.DUMMYFUNCTION("""COMPUTED_VALUE"""),"M06")</f>
        <v>M06</v>
      </c>
      <c r="C39" s="2" t="str">
        <f>IFERROR(__xludf.DUMMYFUNCTION("""COMPUTED_VALUE"""),"Sean Hole")</f>
        <v>Sean Hole</v>
      </c>
      <c r="D39" s="2" t="str">
        <f>IFERROR(__xludf.DUMMYFUNCTION("""COMPUTED_VALUE"""),"D")</f>
        <v>D</v>
      </c>
      <c r="E39" s="2" t="str">
        <f>IFERROR(__xludf.DUMMYFUNCTION("""COMPUTED_VALUE"""),"R")</f>
        <v>R</v>
      </c>
      <c r="F39" s="2" t="str">
        <f>IFERROR(__xludf.DUMMYFUNCTION("""COMPUTED_VALUE"""),"MA")</f>
        <v>MA</v>
      </c>
      <c r="G39" s="2" t="str">
        <f>IFERROR(__xludf.DUMMYFUNCTION("""COMPUTED_VALUE"""),"Thunder Bay Elks 82s")</f>
        <v>Thunder Bay Elks 82s</v>
      </c>
      <c r="H39" s="2"/>
    </row>
    <row r="40">
      <c r="A40" s="2" t="str">
        <f>IFERROR(__xludf.DUMMYFUNCTION("""COMPUTED_VALUE"""),"B188")</f>
        <v>B188</v>
      </c>
      <c r="B40" s="2" t="str">
        <f>IFERROR(__xludf.DUMMYFUNCTION("""COMPUTED_VALUE"""),"M02")</f>
        <v>M02</v>
      </c>
      <c r="C40" s="2" t="str">
        <f>IFERROR(__xludf.DUMMYFUNCTION("""COMPUTED_VALUE"""),"Dustin Paradis")</f>
        <v>Dustin Paradis</v>
      </c>
      <c r="D40" s="2" t="str">
        <f>IFERROR(__xludf.DUMMYFUNCTION("""COMPUTED_VALUE"""),"RW")</f>
        <v>RW</v>
      </c>
      <c r="E40" s="2" t="str">
        <f>IFERROR(__xludf.DUMMYFUNCTION("""COMPUTED_VALUE"""),"R")</f>
        <v>R</v>
      </c>
      <c r="F40" s="2" t="str">
        <f>IFERROR(__xludf.DUMMYFUNCTION("""COMPUTED_VALUE"""),"BA")</f>
        <v>BA</v>
      </c>
      <c r="G40" s="2" t="str">
        <f>IFERROR(__xludf.DUMMYFUNCTION("""COMPUTED_VALUE"""),"Fort William Hurricanes")</f>
        <v>Fort William Hurricanes</v>
      </c>
      <c r="H40" s="2"/>
    </row>
    <row r="41">
      <c r="A41" s="2" t="str">
        <f>IFERROR(__xludf.DUMMYFUNCTION("""COMPUTED_VALUE"""),"B190")</f>
        <v>B190</v>
      </c>
      <c r="B41" s="2" t="str">
        <f>IFERROR(__xludf.DUMMYFUNCTION("""COMPUTED_VALUE"""),"M07")</f>
        <v>M07</v>
      </c>
      <c r="C41" s="2" t="str">
        <f>IFERROR(__xludf.DUMMYFUNCTION("""COMPUTED_VALUE"""),"Stephen Jones")</f>
        <v>Stephen Jones</v>
      </c>
      <c r="D41" s="2" t="str">
        <f>IFERROR(__xludf.DUMMYFUNCTION("""COMPUTED_VALUE"""),"D")</f>
        <v>D</v>
      </c>
      <c r="E41" s="2" t="str">
        <f>IFERROR(__xludf.DUMMYFUNCTION("""COMPUTED_VALUE"""),"L")</f>
        <v>L</v>
      </c>
      <c r="F41" s="2" t="str">
        <f>IFERROR(__xludf.DUMMYFUNCTION("""COMPUTED_VALUE"""),"BA")</f>
        <v>BA</v>
      </c>
      <c r="G41" s="2" t="str">
        <f>IFERROR(__xludf.DUMMYFUNCTION("""COMPUTED_VALUE"""),"South End Jr. Stars")</f>
        <v>South End Jr. Stars</v>
      </c>
      <c r="H41" s="2" t="str">
        <f>IFERROR(__xludf.DUMMYFUNCTION("""COMPUTED_VALUE"""),"jersey assigned on Oct 5")</f>
        <v>jersey assigned on Oct 5</v>
      </c>
    </row>
    <row r="42">
      <c r="A42" s="2" t="str">
        <f>IFERROR(__xludf.DUMMYFUNCTION("""COMPUTED_VALUE"""),"B193")</f>
        <v>B193</v>
      </c>
      <c r="B42" s="2" t="str">
        <f>IFERROR(__xludf.DUMMYFUNCTION("""COMPUTED_VALUE"""),"M04")</f>
        <v>M04</v>
      </c>
      <c r="C42" s="2" t="str">
        <f>IFERROR(__xludf.DUMMYFUNCTION("""COMPUTED_VALUE"""),"Gage Hordy")</f>
        <v>Gage Hordy</v>
      </c>
      <c r="D42" s="2" t="str">
        <f>IFERROR(__xludf.DUMMYFUNCTION("""COMPUTED_VALUE"""),"C")</f>
        <v>C</v>
      </c>
      <c r="E42" s="2" t="str">
        <f>IFERROR(__xludf.DUMMYFUNCTION("""COMPUTED_VALUE"""),"L")</f>
        <v>L</v>
      </c>
      <c r="F42" s="2" t="str">
        <f>IFERROR(__xludf.DUMMYFUNCTION("""COMPUTED_VALUE"""),"BAA")</f>
        <v>BAA</v>
      </c>
      <c r="G42" s="2" t="str">
        <f>IFERROR(__xludf.DUMMYFUNCTION("""COMPUTED_VALUE"""),"North End Flames")</f>
        <v>North End Flames</v>
      </c>
      <c r="H42" s="2"/>
    </row>
    <row r="43">
      <c r="A43" s="2" t="str">
        <f>IFERROR(__xludf.DUMMYFUNCTION("""COMPUTED_VALUE"""),"B212")</f>
        <v>B212</v>
      </c>
      <c r="B43" s="2" t="str">
        <f>IFERROR(__xludf.DUMMYFUNCTION("""COMPUTED_VALUE"""),"M06")</f>
        <v>M06</v>
      </c>
      <c r="C43" s="2" t="str">
        <f>IFERROR(__xludf.DUMMYFUNCTION("""COMPUTED_VALUE"""),"Tyler Sullivan")</f>
        <v>Tyler Sullivan</v>
      </c>
      <c r="D43" s="2" t="str">
        <f>IFERROR(__xludf.DUMMYFUNCTION("""COMPUTED_VALUE"""),"LW")</f>
        <v>LW</v>
      </c>
      <c r="E43" s="2" t="str">
        <f>IFERROR(__xludf.DUMMYFUNCTION("""COMPUTED_VALUE"""),"L")</f>
        <v>L</v>
      </c>
      <c r="F43" s="2" t="str">
        <f>IFERROR(__xludf.DUMMYFUNCTION("""COMPUTED_VALUE"""),"MA")</f>
        <v>MA</v>
      </c>
      <c r="G43" s="2" t="str">
        <f>IFERROR(__xludf.DUMMYFUNCTION("""COMPUTED_VALUE"""),"South End Jr. Stars")</f>
        <v>South End Jr. Stars</v>
      </c>
      <c r="H43" s="2"/>
    </row>
    <row r="44">
      <c r="A44" s="2" t="str">
        <f>IFERROR(__xludf.DUMMYFUNCTION("""COMPUTED_VALUE"""),"B214")</f>
        <v>B214</v>
      </c>
      <c r="B44" s="2" t="str">
        <f>IFERROR(__xludf.DUMMYFUNCTION("""COMPUTED_VALUE"""),"M08")</f>
        <v>M08</v>
      </c>
      <c r="C44" s="2" t="str">
        <f>IFERROR(__xludf.DUMMYFUNCTION("""COMPUTED_VALUE"""),"Carter Pare")</f>
        <v>Carter Pare</v>
      </c>
      <c r="D44" s="2" t="str">
        <f>IFERROR(__xludf.DUMMYFUNCTION("""COMPUTED_VALUE"""),"LW")</f>
        <v>LW</v>
      </c>
      <c r="E44" s="2" t="str">
        <f>IFERROR(__xludf.DUMMYFUNCTION("""COMPUTED_VALUE"""),"L")</f>
        <v>L</v>
      </c>
      <c r="F44" s="2" t="str">
        <f>IFERROR(__xludf.DUMMYFUNCTION("""COMPUTED_VALUE"""),"MA")</f>
        <v>MA</v>
      </c>
      <c r="G44" s="2" t="str">
        <f>IFERROR(__xludf.DUMMYFUNCTION("""COMPUTED_VALUE"""),"West End Bruins")</f>
        <v>West End Bruins</v>
      </c>
      <c r="H44" s="2"/>
    </row>
    <row r="45">
      <c r="A45" s="2" t="str">
        <f>IFERROR(__xludf.DUMMYFUNCTION("""COMPUTED_VALUE"""),"B215")</f>
        <v>B215</v>
      </c>
      <c r="B45" s="2" t="str">
        <f>IFERROR(__xludf.DUMMYFUNCTION("""COMPUTED_VALUE"""),"M05")</f>
        <v>M05</v>
      </c>
      <c r="C45" s="2" t="str">
        <f>IFERROR(__xludf.DUMMYFUNCTION("""COMPUTED_VALUE"""),"Ben Cordone")</f>
        <v>Ben Cordone</v>
      </c>
      <c r="D45" s="2" t="str">
        <f>IFERROR(__xludf.DUMMYFUNCTION("""COMPUTED_VALUE"""),"RW")</f>
        <v>RW</v>
      </c>
      <c r="E45" s="2" t="str">
        <f>IFERROR(__xludf.DUMMYFUNCTION("""COMPUTED_VALUE"""),"R")</f>
        <v>R</v>
      </c>
      <c r="F45" s="2" t="str">
        <f>IFERROR(__xludf.DUMMYFUNCTION("""COMPUTED_VALUE"""),"MA")</f>
        <v>MA</v>
      </c>
      <c r="G45" s="2" t="str">
        <f>IFERROR(__xludf.DUMMYFUNCTION("""COMPUTED_VALUE"""),"West End Bruins")</f>
        <v>West End Bruins</v>
      </c>
      <c r="H45" s="2"/>
    </row>
    <row r="46">
      <c r="A46" s="2" t="str">
        <f>IFERROR(__xludf.DUMMYFUNCTION("""COMPUTED_VALUE"""),"B222")</f>
        <v>B222</v>
      </c>
      <c r="B46" s="2" t="str">
        <f>IFERROR(__xludf.DUMMYFUNCTION("""COMPUTED_VALUE"""),"M06")</f>
        <v>M06</v>
      </c>
      <c r="C46" s="2" t="str">
        <f>IFERROR(__xludf.DUMMYFUNCTION("""COMPUTED_VALUE"""),"Dylan Wade")</f>
        <v>Dylan Wade</v>
      </c>
      <c r="D46" s="2" t="str">
        <f>IFERROR(__xludf.DUMMYFUNCTION("""COMPUTED_VALUE"""),"LW")</f>
        <v>LW</v>
      </c>
      <c r="E46" s="2" t="str">
        <f>IFERROR(__xludf.DUMMYFUNCTION("""COMPUTED_VALUE"""),"L")</f>
        <v>L</v>
      </c>
      <c r="F46" s="2" t="str">
        <f>IFERROR(__xludf.DUMMYFUNCTION("""COMPUTED_VALUE"""),"MA")</f>
        <v>MA</v>
      </c>
      <c r="G46" s="2" t="str">
        <f>IFERROR(__xludf.DUMMYFUNCTION("""COMPUTED_VALUE"""),"Thunder Bay Beavers")</f>
        <v>Thunder Bay Beavers</v>
      </c>
      <c r="H46" s="2"/>
    </row>
    <row r="47">
      <c r="A47" s="2" t="str">
        <f>IFERROR(__xludf.DUMMYFUNCTION("""COMPUTED_VALUE"""),"B224")</f>
        <v>B224</v>
      </c>
      <c r="B47" s="2" t="str">
        <f>IFERROR(__xludf.DUMMYFUNCTION("""COMPUTED_VALUE"""),"M03")</f>
        <v>M03</v>
      </c>
      <c r="C47" s="2" t="str">
        <f>IFERROR(__xludf.DUMMYFUNCTION("""COMPUTED_VALUE"""),"Luke Roberge")</f>
        <v>Luke Roberge</v>
      </c>
      <c r="D47" s="2" t="str">
        <f>IFERROR(__xludf.DUMMYFUNCTION("""COMPUTED_VALUE"""),"RW")</f>
        <v>RW</v>
      </c>
      <c r="E47" s="2" t="str">
        <f>IFERROR(__xludf.DUMMYFUNCTION("""COMPUTED_VALUE"""),"R")</f>
        <v>R</v>
      </c>
      <c r="F47" s="2" t="str">
        <f>IFERROR(__xludf.DUMMYFUNCTION("""COMPUTED_VALUE"""),"BAA")</f>
        <v>BAA</v>
      </c>
      <c r="G47" s="2" t="str">
        <f>IFERROR(__xludf.DUMMYFUNCTION("""COMPUTED_VALUE"""),"South End Rangers")</f>
        <v>South End Rangers</v>
      </c>
      <c r="H47" s="2"/>
    </row>
    <row r="48">
      <c r="A48" s="2" t="str">
        <f>IFERROR(__xludf.DUMMYFUNCTION("""COMPUTED_VALUE"""),"B229")</f>
        <v>B229</v>
      </c>
      <c r="B48" s="2" t="str">
        <f>IFERROR(__xludf.DUMMYFUNCTION("""COMPUTED_VALUE"""),"M01")</f>
        <v>M01</v>
      </c>
      <c r="C48" s="2" t="str">
        <f>IFERROR(__xludf.DUMMYFUNCTION("""COMPUTED_VALUE"""),"Ty Currie")</f>
        <v>Ty Currie</v>
      </c>
      <c r="D48" s="2" t="str">
        <f>IFERROR(__xludf.DUMMYFUNCTION("""COMPUTED_VALUE"""),"D")</f>
        <v>D</v>
      </c>
      <c r="E48" s="2" t="str">
        <f>IFERROR(__xludf.DUMMYFUNCTION("""COMPUTED_VALUE"""),"R")</f>
        <v>R</v>
      </c>
      <c r="F48" s="2" t="str">
        <f>IFERROR(__xludf.DUMMYFUNCTION("""COMPUTED_VALUE"""),"BA")</f>
        <v>BA</v>
      </c>
      <c r="G48" s="2" t="str">
        <f>IFERROR(__xludf.DUMMYFUNCTION("""COMPUTED_VALUE"""),"Westfort Rangers")</f>
        <v>Westfort Rangers</v>
      </c>
      <c r="H48" s="2"/>
    </row>
    <row r="49">
      <c r="A49" s="2" t="str">
        <f>IFERROR(__xludf.DUMMYFUNCTION("""COMPUTED_VALUE"""),"B244")</f>
        <v>B244</v>
      </c>
      <c r="B49" s="2" t="str">
        <f>IFERROR(__xludf.DUMMYFUNCTION("""COMPUTED_VALUE"""),"M01")</f>
        <v>M01</v>
      </c>
      <c r="C49" s="2" t="str">
        <f>IFERROR(__xludf.DUMMYFUNCTION("""COMPUTED_VALUE"""),"Summer Bagley")</f>
        <v>Summer Bagley</v>
      </c>
      <c r="D49" s="2" t="str">
        <f>IFERROR(__xludf.DUMMYFUNCTION("""COMPUTED_VALUE"""),"D")</f>
        <v>D</v>
      </c>
      <c r="E49" s="2" t="str">
        <f>IFERROR(__xludf.DUMMYFUNCTION("""COMPUTED_VALUE"""),"R")</f>
        <v>R</v>
      </c>
      <c r="F49" s="2" t="str">
        <f>IFERROR(__xludf.DUMMYFUNCTION("""COMPUTED_VALUE"""),"DNP")</f>
        <v>DNP</v>
      </c>
      <c r="G49" s="2" t="str">
        <f>IFERROR(__xludf.DUMMYFUNCTION("""COMPUTED_VALUE"""),"Did Not Play")</f>
        <v>Did Not Play</v>
      </c>
      <c r="H49" s="2"/>
    </row>
    <row r="50">
      <c r="A50" s="2" t="str">
        <f>IFERROR(__xludf.DUMMYFUNCTION("""COMPUTED_VALUE"""),"B247")</f>
        <v>B247</v>
      </c>
      <c r="B50" s="2" t="str">
        <f>IFERROR(__xludf.DUMMYFUNCTION("""COMPUTED_VALUE"""),"M03")</f>
        <v>M03</v>
      </c>
      <c r="C50" s="2" t="str">
        <f>IFERROR(__xludf.DUMMYFUNCTION("""COMPUTED_VALUE"""),"Jared Pike")</f>
        <v>Jared Pike</v>
      </c>
      <c r="D50" s="2" t="str">
        <f>IFERROR(__xludf.DUMMYFUNCTION("""COMPUTED_VALUE"""),"D")</f>
        <v>D</v>
      </c>
      <c r="E50" s="2" t="str">
        <f>IFERROR(__xludf.DUMMYFUNCTION("""COMPUTED_VALUE"""),"L")</f>
        <v>L</v>
      </c>
      <c r="F50" s="2" t="str">
        <f>IFERROR(__xludf.DUMMYFUNCTION("""COMPUTED_VALUE"""),"BAA")</f>
        <v>BAA</v>
      </c>
      <c r="G50" s="2" t="str">
        <f>IFERROR(__xludf.DUMMYFUNCTION("""COMPUTED_VALUE"""),"Norwest Stars")</f>
        <v>Norwest Stars</v>
      </c>
      <c r="H50" s="2"/>
    </row>
    <row r="51">
      <c r="A51" s="2" t="str">
        <f>IFERROR(__xludf.DUMMYFUNCTION("""COMPUTED_VALUE"""),"B248")</f>
        <v>B248</v>
      </c>
      <c r="B51" s="2" t="str">
        <f>IFERROR(__xludf.DUMMYFUNCTION("""COMPUTED_VALUE"""),"M09")</f>
        <v>M09</v>
      </c>
      <c r="C51" s="2" t="str">
        <f>IFERROR(__xludf.DUMMYFUNCTION("""COMPUTED_VALUE"""),"Alexander Lemarquand")</f>
        <v>Alexander Lemarquand</v>
      </c>
      <c r="D51" s="2" t="str">
        <f>IFERROR(__xludf.DUMMYFUNCTION("""COMPUTED_VALUE"""),"D")</f>
        <v>D</v>
      </c>
      <c r="E51" s="2" t="str">
        <f>IFERROR(__xludf.DUMMYFUNCTION("""COMPUTED_VALUE"""),"L")</f>
        <v>L</v>
      </c>
      <c r="F51" s="2" t="str">
        <f>IFERROR(__xludf.DUMMYFUNCTION("""COMPUTED_VALUE"""),"MAA")</f>
        <v>MAA</v>
      </c>
      <c r="G51" s="2" t="str">
        <f>IFERROR(__xludf.DUMMYFUNCTION("""COMPUTED_VALUE"""),"Fort William Hurricanes")</f>
        <v>Fort William Hurricanes</v>
      </c>
      <c r="H51" s="2"/>
    </row>
    <row r="52">
      <c r="A52" s="2" t="str">
        <f>IFERROR(__xludf.DUMMYFUNCTION("""COMPUTED_VALUE"""),"B260")</f>
        <v>B260</v>
      </c>
      <c r="B52" s="2" t="str">
        <f>IFERROR(__xludf.DUMMYFUNCTION("""COMPUTED_VALUE"""),"M03")</f>
        <v>M03</v>
      </c>
      <c r="C52" s="2" t="str">
        <f>IFERROR(__xludf.DUMMYFUNCTION("""COMPUTED_VALUE"""),"Michael Ahtila")</f>
        <v>Michael Ahtila</v>
      </c>
      <c r="D52" s="2" t="str">
        <f>IFERROR(__xludf.DUMMYFUNCTION("""COMPUTED_VALUE"""),"D")</f>
        <v>D</v>
      </c>
      <c r="E52" s="2" t="str">
        <f>IFERROR(__xludf.DUMMYFUNCTION("""COMPUTED_VALUE"""),"L")</f>
        <v>L</v>
      </c>
      <c r="F52" s="2" t="str">
        <f>IFERROR(__xludf.DUMMYFUNCTION("""COMPUTED_VALUE"""),"BAA")</f>
        <v>BAA</v>
      </c>
      <c r="G52" s="2" t="str">
        <f>IFERROR(__xludf.DUMMYFUNCTION("""COMPUTED_VALUE"""),"Norwest Stars")</f>
        <v>Norwest Stars</v>
      </c>
      <c r="H52" s="2"/>
    </row>
    <row r="53">
      <c r="A53" s="2" t="str">
        <f>IFERROR(__xludf.DUMMYFUNCTION("""COMPUTED_VALUE"""),"B269")</f>
        <v>B269</v>
      </c>
      <c r="B53" s="2" t="str">
        <f>IFERROR(__xludf.DUMMYFUNCTION("""COMPUTED_VALUE"""),"M11")</f>
        <v>M11</v>
      </c>
      <c r="C53" s="2" t="str">
        <f>IFERROR(__xludf.DUMMYFUNCTION("""COMPUTED_VALUE"""),"Nick Filice")</f>
        <v>Nick Filice</v>
      </c>
      <c r="D53" s="2" t="str">
        <f>IFERROR(__xludf.DUMMYFUNCTION("""COMPUTED_VALUE"""),"C")</f>
        <v>C</v>
      </c>
      <c r="E53" s="2" t="str">
        <f>IFERROR(__xludf.DUMMYFUNCTION("""COMPUTED_VALUE"""),"L")</f>
        <v>L</v>
      </c>
      <c r="F53" s="2" t="str">
        <f>IFERROR(__xludf.DUMMYFUNCTION("""COMPUTED_VALUE"""),"MAA")</f>
        <v>MAA</v>
      </c>
      <c r="G53" s="2" t="str">
        <f>IFERROR(__xludf.DUMMYFUNCTION("""COMPUTED_VALUE"""),"Current River Comets")</f>
        <v>Current River Comets</v>
      </c>
      <c r="H53" s="2"/>
    </row>
    <row r="54">
      <c r="A54" s="2" t="str">
        <f>IFERROR(__xludf.DUMMYFUNCTION("""COMPUTED_VALUE"""),"B270")</f>
        <v>B270</v>
      </c>
      <c r="B54" s="2" t="str">
        <f>IFERROR(__xludf.DUMMYFUNCTION("""COMPUTED_VALUE"""),"M04")</f>
        <v>M04</v>
      </c>
      <c r="C54" s="2" t="str">
        <f>IFERROR(__xludf.DUMMYFUNCTION("""COMPUTED_VALUE"""),"Julian Neufeld")</f>
        <v>Julian Neufeld</v>
      </c>
      <c r="D54" s="2" t="str">
        <f>IFERROR(__xludf.DUMMYFUNCTION("""COMPUTED_VALUE"""),"D")</f>
        <v>D</v>
      </c>
      <c r="E54" s="2" t="str">
        <f>IFERROR(__xludf.DUMMYFUNCTION("""COMPUTED_VALUE"""),"L")</f>
        <v>L</v>
      </c>
      <c r="F54" s="2" t="str">
        <f>IFERROR(__xludf.DUMMYFUNCTION("""COMPUTED_VALUE"""),"BAA")</f>
        <v>BAA</v>
      </c>
      <c r="G54" s="2" t="str">
        <f>IFERROR(__xludf.DUMMYFUNCTION("""COMPUTED_VALUE"""),"Thunder Bay Beavers")</f>
        <v>Thunder Bay Beavers</v>
      </c>
      <c r="H54" s="2"/>
    </row>
    <row r="55">
      <c r="A55" s="2" t="str">
        <f>IFERROR(__xludf.DUMMYFUNCTION("""COMPUTED_VALUE"""),"B271")</f>
        <v>B271</v>
      </c>
      <c r="B55" s="2" t="str">
        <f>IFERROR(__xludf.DUMMYFUNCTION("""COMPUTED_VALUE"""),"M07")</f>
        <v>M07</v>
      </c>
      <c r="C55" s="2" t="str">
        <f>IFERROR(__xludf.DUMMYFUNCTION("""COMPUTED_VALUE"""),"Jacob Jones")</f>
        <v>Jacob Jones</v>
      </c>
      <c r="D55" s="2" t="str">
        <f>IFERROR(__xludf.DUMMYFUNCTION("""COMPUTED_VALUE"""),"D")</f>
        <v>D</v>
      </c>
      <c r="E55" s="2" t="str">
        <f>IFERROR(__xludf.DUMMYFUNCTION("""COMPUTED_VALUE"""),"R")</f>
        <v>R</v>
      </c>
      <c r="F55" s="2" t="str">
        <f>IFERROR(__xludf.DUMMYFUNCTION("""COMPUTED_VALUE"""),"MA")</f>
        <v>MA</v>
      </c>
      <c r="G55" s="2" t="str">
        <f>IFERROR(__xludf.DUMMYFUNCTION("""COMPUTED_VALUE"""),"West End Bruins")</f>
        <v>West End Bruins</v>
      </c>
      <c r="H55" s="2" t="str">
        <f>IFERROR(__xludf.DUMMYFUNCTION("""COMPUTED_VALUE"""),"jersey assigned on Oct 5")</f>
        <v>jersey assigned on Oct 5</v>
      </c>
    </row>
    <row r="56">
      <c r="A56" s="2" t="str">
        <f>IFERROR(__xludf.DUMMYFUNCTION("""COMPUTED_VALUE"""),"B274")</f>
        <v>B274</v>
      </c>
      <c r="B56" s="2" t="str">
        <f>IFERROR(__xludf.DUMMYFUNCTION("""COMPUTED_VALUE"""),"M08")</f>
        <v>M08</v>
      </c>
      <c r="C56" s="2" t="str">
        <f>IFERROR(__xludf.DUMMYFUNCTION("""COMPUTED_VALUE"""),"Lucas Marchese")</f>
        <v>Lucas Marchese</v>
      </c>
      <c r="D56" s="2" t="str">
        <f>IFERROR(__xludf.DUMMYFUNCTION("""COMPUTED_VALUE"""),"RW")</f>
        <v>RW</v>
      </c>
      <c r="E56" s="2" t="str">
        <f>IFERROR(__xludf.DUMMYFUNCTION("""COMPUTED_VALUE"""),"R")</f>
        <v>R</v>
      </c>
      <c r="F56" s="2" t="str">
        <f>IFERROR(__xludf.DUMMYFUNCTION("""COMPUTED_VALUE"""),"BA")</f>
        <v>BA</v>
      </c>
      <c r="G56" s="2" t="str">
        <f>IFERROR(__xludf.DUMMYFUNCTION("""COMPUTED_VALUE"""),"Current River Comets")</f>
        <v>Current River Comets</v>
      </c>
      <c r="H56" s="2"/>
    </row>
    <row r="57">
      <c r="A57" s="2" t="str">
        <f>IFERROR(__xludf.DUMMYFUNCTION("""COMPUTED_VALUE"""),"B276")</f>
        <v>B276</v>
      </c>
      <c r="B57" s="2" t="str">
        <f>IFERROR(__xludf.DUMMYFUNCTION("""COMPUTED_VALUE"""),"M10")</f>
        <v>M10</v>
      </c>
      <c r="C57" s="2" t="str">
        <f>IFERROR(__xludf.DUMMYFUNCTION("""COMPUTED_VALUE"""),"Ryan Caccamo")</f>
        <v>Ryan Caccamo</v>
      </c>
      <c r="D57" s="2" t="str">
        <f>IFERROR(__xludf.DUMMYFUNCTION("""COMPUTED_VALUE"""),"C")</f>
        <v>C</v>
      </c>
      <c r="E57" s="2" t="str">
        <f>IFERROR(__xludf.DUMMYFUNCTION("""COMPUTED_VALUE"""),"L")</f>
        <v>L</v>
      </c>
      <c r="F57" s="2" t="str">
        <f>IFERROR(__xludf.DUMMYFUNCTION("""COMPUTED_VALUE"""),"MAA")</f>
        <v>MAA</v>
      </c>
      <c r="G57" s="2" t="str">
        <f>IFERROR(__xludf.DUMMYFUNCTION("""COMPUTED_VALUE"""),"VP Bearcats")</f>
        <v>VP Bearcats</v>
      </c>
      <c r="H57" s="2"/>
    </row>
    <row r="58">
      <c r="A58" s="2" t="str">
        <f>IFERROR(__xludf.DUMMYFUNCTION("""COMPUTED_VALUE"""),"B278")</f>
        <v>B278</v>
      </c>
      <c r="B58" s="2" t="str">
        <f>IFERROR(__xludf.DUMMYFUNCTION("""COMPUTED_VALUE"""),"M04")</f>
        <v>M04</v>
      </c>
      <c r="C58" s="2" t="str">
        <f>IFERROR(__xludf.DUMMYFUNCTION("""COMPUTED_VALUE"""),"Cayden Oborne")</f>
        <v>Cayden Oborne</v>
      </c>
      <c r="D58" s="2" t="str">
        <f>IFERROR(__xludf.DUMMYFUNCTION("""COMPUTED_VALUE"""),"RW")</f>
        <v>RW</v>
      </c>
      <c r="E58" s="2" t="str">
        <f>IFERROR(__xludf.DUMMYFUNCTION("""COMPUTED_VALUE"""),"R")</f>
        <v>R</v>
      </c>
      <c r="F58" s="2" t="str">
        <f>IFERROR(__xludf.DUMMYFUNCTION("""COMPUTED_VALUE"""),"BAA")</f>
        <v>BAA</v>
      </c>
      <c r="G58" s="2" t="str">
        <f>IFERROR(__xludf.DUMMYFUNCTION("""COMPUTED_VALUE"""),"South End Rangers")</f>
        <v>South End Rangers</v>
      </c>
      <c r="H58" s="2"/>
    </row>
    <row r="59">
      <c r="A59" s="2" t="str">
        <f>IFERROR(__xludf.DUMMYFUNCTION("""COMPUTED_VALUE"""),"B281")</f>
        <v>B281</v>
      </c>
      <c r="B59" s="2" t="str">
        <f>IFERROR(__xludf.DUMMYFUNCTION("""COMPUTED_VALUE"""),"M08")</f>
        <v>M08</v>
      </c>
      <c r="C59" s="2" t="str">
        <f>IFERROR(__xludf.DUMMYFUNCTION("""COMPUTED_VALUE"""),"Adam Dubinsky")</f>
        <v>Adam Dubinsky</v>
      </c>
      <c r="D59" s="2" t="str">
        <f>IFERROR(__xludf.DUMMYFUNCTION("""COMPUTED_VALUE"""),"C")</f>
        <v>C</v>
      </c>
      <c r="E59" s="2" t="str">
        <f>IFERROR(__xludf.DUMMYFUNCTION("""COMPUTED_VALUE"""),"R")</f>
        <v>R</v>
      </c>
      <c r="F59" s="2" t="str">
        <f>IFERROR(__xludf.DUMMYFUNCTION("""COMPUTED_VALUE"""),"MA")</f>
        <v>MA</v>
      </c>
      <c r="G59" s="2" t="str">
        <f>IFERROR(__xludf.DUMMYFUNCTION("""COMPUTED_VALUE"""),"West End Bruins")</f>
        <v>West End Bruins</v>
      </c>
      <c r="H59" s="2"/>
    </row>
    <row r="60">
      <c r="A60" s="2" t="str">
        <f>IFERROR(__xludf.DUMMYFUNCTION("""COMPUTED_VALUE"""),"B282")</f>
        <v>B282</v>
      </c>
      <c r="B60" s="2" t="str">
        <f>IFERROR(__xludf.DUMMYFUNCTION("""COMPUTED_VALUE"""),"M08")</f>
        <v>M08</v>
      </c>
      <c r="C60" s="2" t="str">
        <f>IFERROR(__xludf.DUMMYFUNCTION("""COMPUTED_VALUE"""),"Andrew Romeo")</f>
        <v>Andrew Romeo</v>
      </c>
      <c r="D60" s="2" t="str">
        <f>IFERROR(__xludf.DUMMYFUNCTION("""COMPUTED_VALUE"""),"LW")</f>
        <v>LW</v>
      </c>
      <c r="E60" s="2" t="str">
        <f>IFERROR(__xludf.DUMMYFUNCTION("""COMPUTED_VALUE"""),"L")</f>
        <v>L</v>
      </c>
      <c r="F60" s="2" t="str">
        <f>IFERROR(__xludf.DUMMYFUNCTION("""COMPUTED_VALUE"""),"BAA")</f>
        <v>BAA</v>
      </c>
      <c r="G60" s="2" t="str">
        <f>IFERROR(__xludf.DUMMYFUNCTION("""COMPUTED_VALUE"""),"Westfort Maroons")</f>
        <v>Westfort Maroons</v>
      </c>
      <c r="H60" s="2"/>
    </row>
    <row r="61">
      <c r="A61" s="2" t="str">
        <f>IFERROR(__xludf.DUMMYFUNCTION("""COMPUTED_VALUE"""),"B283")</f>
        <v>B283</v>
      </c>
      <c r="B61" s="2" t="str">
        <f>IFERROR(__xludf.DUMMYFUNCTION("""COMPUTED_VALUE"""),"M02")</f>
        <v>M02</v>
      </c>
      <c r="C61" s="2" t="str">
        <f>IFERROR(__xludf.DUMMYFUNCTION("""COMPUTED_VALUE"""),"Ben Donlon")</f>
        <v>Ben Donlon</v>
      </c>
      <c r="D61" s="2" t="str">
        <f>IFERROR(__xludf.DUMMYFUNCTION("""COMPUTED_VALUE"""),"D")</f>
        <v>D</v>
      </c>
      <c r="E61" s="2" t="str">
        <f>IFERROR(__xludf.DUMMYFUNCTION("""COMPUTED_VALUE"""),"R")</f>
        <v>R</v>
      </c>
      <c r="F61" s="2" t="str">
        <f>IFERROR(__xludf.DUMMYFUNCTION("""COMPUTED_VALUE"""),"BA")</f>
        <v>BA</v>
      </c>
      <c r="G61" s="2" t="str">
        <f>IFERROR(__xludf.DUMMYFUNCTION("""COMPUTED_VALUE"""),"West End Bruins")</f>
        <v>West End Bruins</v>
      </c>
      <c r="H61" s="2"/>
    </row>
    <row r="62">
      <c r="A62" s="2" t="str">
        <f>IFERROR(__xludf.DUMMYFUNCTION("""COMPUTED_VALUE"""),"B285")</f>
        <v>B285</v>
      </c>
      <c r="B62" s="2" t="str">
        <f>IFERROR(__xludf.DUMMYFUNCTION("""COMPUTED_VALUE"""),"M03")</f>
        <v>M03</v>
      </c>
      <c r="C62" s="2" t="str">
        <f>IFERROR(__xludf.DUMMYFUNCTION("""COMPUTED_VALUE"""),"Sebastien Stencill")</f>
        <v>Sebastien Stencill</v>
      </c>
      <c r="D62" s="2" t="str">
        <f>IFERROR(__xludf.DUMMYFUNCTION("""COMPUTED_VALUE"""),"LW")</f>
        <v>LW</v>
      </c>
      <c r="E62" s="2" t="str">
        <f>IFERROR(__xludf.DUMMYFUNCTION("""COMPUTED_VALUE"""),"R")</f>
        <v>R</v>
      </c>
      <c r="F62" s="2" t="str">
        <f>IFERROR(__xludf.DUMMYFUNCTION("""COMPUTED_VALUE"""),"BAA")</f>
        <v>BAA</v>
      </c>
      <c r="G62" s="2" t="str">
        <f>IFERROR(__xludf.DUMMYFUNCTION("""COMPUTED_VALUE"""),"North Bay Trappers")</f>
        <v>North Bay Trappers</v>
      </c>
      <c r="H62" s="2"/>
    </row>
    <row r="63">
      <c r="A63" s="2" t="str">
        <f>IFERROR(__xludf.DUMMYFUNCTION("""COMPUTED_VALUE"""),"B293")</f>
        <v>B293</v>
      </c>
      <c r="B63" s="2" t="str">
        <f>IFERROR(__xludf.DUMMYFUNCTION("""COMPUTED_VALUE"""),"M09")</f>
        <v>M09</v>
      </c>
      <c r="C63" s="2" t="str">
        <f>IFERROR(__xludf.DUMMYFUNCTION("""COMPUTED_VALUE"""),"Luke Wilson")</f>
        <v>Luke Wilson</v>
      </c>
      <c r="D63" s="2" t="str">
        <f>IFERROR(__xludf.DUMMYFUNCTION("""COMPUTED_VALUE"""),"D")</f>
        <v>D</v>
      </c>
      <c r="E63" s="2" t="str">
        <f>IFERROR(__xludf.DUMMYFUNCTION("""COMPUTED_VALUE"""),"L")</f>
        <v>L</v>
      </c>
      <c r="F63" s="2" t="str">
        <f>IFERROR(__xludf.DUMMYFUNCTION("""COMPUTED_VALUE"""),"MAA")</f>
        <v>MAA</v>
      </c>
      <c r="G63" s="2" t="str">
        <f>IFERROR(__xludf.DUMMYFUNCTION("""COMPUTED_VALUE"""),"West End Bruins")</f>
        <v>West End Bruins</v>
      </c>
      <c r="H63" s="2"/>
    </row>
    <row r="64">
      <c r="A64" s="2" t="str">
        <f>IFERROR(__xludf.DUMMYFUNCTION("""COMPUTED_VALUE"""),"B297")</f>
        <v>B297</v>
      </c>
      <c r="B64" s="2" t="str">
        <f>IFERROR(__xludf.DUMMYFUNCTION("""COMPUTED_VALUE"""),"M10")</f>
        <v>M10</v>
      </c>
      <c r="C64" s="2" t="str">
        <f>IFERROR(__xludf.DUMMYFUNCTION("""COMPUTED_VALUE"""),"Dylan Darosa")</f>
        <v>Dylan Darosa</v>
      </c>
      <c r="D64" s="2" t="str">
        <f>IFERROR(__xludf.DUMMYFUNCTION("""COMPUTED_VALUE"""),"C")</f>
        <v>C</v>
      </c>
      <c r="E64" s="2" t="str">
        <f>IFERROR(__xludf.DUMMYFUNCTION("""COMPUTED_VALUE"""),"L")</f>
        <v>L</v>
      </c>
      <c r="F64" s="2" t="str">
        <f>IFERROR(__xludf.DUMMYFUNCTION("""COMPUTED_VALUE"""),"MAA")</f>
        <v>MAA</v>
      </c>
      <c r="G64" s="2" t="str">
        <f>IFERROR(__xludf.DUMMYFUNCTION("""COMPUTED_VALUE"""),"Current River Comets")</f>
        <v>Current River Comets</v>
      </c>
      <c r="H64" s="2"/>
    </row>
    <row r="65">
      <c r="A65" s="2" t="str">
        <f>IFERROR(__xludf.DUMMYFUNCTION("""COMPUTED_VALUE"""),"B299")</f>
        <v>B299</v>
      </c>
      <c r="B65" s="2" t="str">
        <f>IFERROR(__xludf.DUMMYFUNCTION("""COMPUTED_VALUE"""),"M04")</f>
        <v>M04</v>
      </c>
      <c r="C65" s="2" t="str">
        <f>IFERROR(__xludf.DUMMYFUNCTION("""COMPUTED_VALUE"""),"Michael Arnone")</f>
        <v>Michael Arnone</v>
      </c>
      <c r="D65" s="2" t="str">
        <f>IFERROR(__xludf.DUMMYFUNCTION("""COMPUTED_VALUE"""),"LW")</f>
        <v>LW</v>
      </c>
      <c r="E65" s="2" t="str">
        <f>IFERROR(__xludf.DUMMYFUNCTION("""COMPUTED_VALUE"""),"L")</f>
        <v>L</v>
      </c>
      <c r="F65" s="2" t="str">
        <f>IFERROR(__xludf.DUMMYFUNCTION("""COMPUTED_VALUE"""),"BAA")</f>
        <v>BAA</v>
      </c>
      <c r="G65" s="2" t="str">
        <f>IFERROR(__xludf.DUMMYFUNCTION("""COMPUTED_VALUE"""),"Neebing Hawks")</f>
        <v>Neebing Hawks</v>
      </c>
      <c r="H65" s="2"/>
    </row>
    <row r="66">
      <c r="A66" s="2" t="str">
        <f>IFERROR(__xludf.DUMMYFUNCTION("""COMPUTED_VALUE"""),"B303")</f>
        <v>B303</v>
      </c>
      <c r="B66" s="2" t="str">
        <f>IFERROR(__xludf.DUMMYFUNCTION("""COMPUTED_VALUE"""),"M02")</f>
        <v>M02</v>
      </c>
      <c r="C66" s="2" t="str">
        <f>IFERROR(__xludf.DUMMYFUNCTION("""COMPUTED_VALUE"""),"Ethan Fell")</f>
        <v>Ethan Fell</v>
      </c>
      <c r="D66" s="2" t="str">
        <f>IFERROR(__xludf.DUMMYFUNCTION("""COMPUTED_VALUE"""),"C")</f>
        <v>C</v>
      </c>
      <c r="E66" s="2" t="str">
        <f>IFERROR(__xludf.DUMMYFUNCTION("""COMPUTED_VALUE"""),"R")</f>
        <v>R</v>
      </c>
      <c r="F66" s="2" t="str">
        <f>IFERROR(__xludf.DUMMYFUNCTION("""COMPUTED_VALUE"""),"BA")</f>
        <v>BA</v>
      </c>
      <c r="G66" s="2" t="str">
        <f>IFERROR(__xludf.DUMMYFUNCTION("""COMPUTED_VALUE"""),"South End Jr. Stars")</f>
        <v>South End Jr. Stars</v>
      </c>
      <c r="H66" s="2"/>
    </row>
    <row r="67">
      <c r="A67" s="2" t="str">
        <f>IFERROR(__xludf.DUMMYFUNCTION("""COMPUTED_VALUE"""),"B309")</f>
        <v>B309</v>
      </c>
      <c r="B67" s="2" t="str">
        <f>IFERROR(__xludf.DUMMYFUNCTION("""COMPUTED_VALUE"""),"M03")</f>
        <v>M03</v>
      </c>
      <c r="C67" s="2" t="str">
        <f>IFERROR(__xludf.DUMMYFUNCTION("""COMPUTED_VALUE"""),"Keewaedin Crews")</f>
        <v>Keewaedin Crews</v>
      </c>
      <c r="D67" s="2" t="str">
        <f>IFERROR(__xludf.DUMMYFUNCTION("""COMPUTED_VALUE"""),"D")</f>
        <v>D</v>
      </c>
      <c r="E67" s="2" t="str">
        <f>IFERROR(__xludf.DUMMYFUNCTION("""COMPUTED_VALUE"""),"L")</f>
        <v>L</v>
      </c>
      <c r="F67" s="2" t="str">
        <f>IFERROR(__xludf.DUMMYFUNCTION("""COMPUTED_VALUE"""),"BAA")</f>
        <v>BAA</v>
      </c>
      <c r="G67" s="2" t="str">
        <f>IFERROR(__xludf.DUMMYFUNCTION("""COMPUTED_VALUE"""),"Thunder Bay Beavers")</f>
        <v>Thunder Bay Beavers</v>
      </c>
      <c r="H67" s="2"/>
    </row>
    <row r="68">
      <c r="A68" s="2" t="str">
        <f>IFERROR(__xludf.DUMMYFUNCTION("""COMPUTED_VALUE"""),"B314")</f>
        <v>B314</v>
      </c>
      <c r="B68" s="2" t="str">
        <f>IFERROR(__xludf.DUMMYFUNCTION("""COMPUTED_VALUE"""),"M11")</f>
        <v>M11</v>
      </c>
      <c r="C68" s="2" t="str">
        <f>IFERROR(__xludf.DUMMYFUNCTION("""COMPUTED_VALUE"""),"Mitchell Moore")</f>
        <v>Mitchell Moore</v>
      </c>
      <c r="D68" s="2" t="str">
        <f>IFERROR(__xludf.DUMMYFUNCTION("""COMPUTED_VALUE"""),"C")</f>
        <v>C</v>
      </c>
      <c r="E68" s="2" t="str">
        <f>IFERROR(__xludf.DUMMYFUNCTION("""COMPUTED_VALUE"""),"L")</f>
        <v>L</v>
      </c>
      <c r="F68" s="2" t="str">
        <f>IFERROR(__xludf.DUMMYFUNCTION("""COMPUTED_VALUE"""),"MAA")</f>
        <v>MAA</v>
      </c>
      <c r="G68" s="2" t="str">
        <f>IFERROR(__xludf.DUMMYFUNCTION("""COMPUTED_VALUE"""),"West End Bruins")</f>
        <v>West End Bruins</v>
      </c>
      <c r="H68" s="2"/>
    </row>
    <row r="69">
      <c r="A69" s="2" t="str">
        <f>IFERROR(__xludf.DUMMYFUNCTION("""COMPUTED_VALUE"""),"B319")</f>
        <v>B319</v>
      </c>
      <c r="B69" s="2" t="str">
        <f>IFERROR(__xludf.DUMMYFUNCTION("""COMPUTED_VALUE"""),"M11")</f>
        <v>M11</v>
      </c>
      <c r="C69" s="2" t="str">
        <f>IFERROR(__xludf.DUMMYFUNCTION("""COMPUTED_VALUE"""),"Jarek Francoeur")</f>
        <v>Jarek Francoeur</v>
      </c>
      <c r="D69" s="2" t="str">
        <f>IFERROR(__xludf.DUMMYFUNCTION("""COMPUTED_VALUE"""),"RW")</f>
        <v>RW</v>
      </c>
      <c r="E69" s="2" t="str">
        <f>IFERROR(__xludf.DUMMYFUNCTION("""COMPUTED_VALUE"""),"R")</f>
        <v>R</v>
      </c>
      <c r="F69" s="2" t="str">
        <f>IFERROR(__xludf.DUMMYFUNCTION("""COMPUTED_VALUE"""),"BAAA")</f>
        <v>BAAA</v>
      </c>
      <c r="G69" s="2" t="str">
        <f>IFERROR(__xludf.DUMMYFUNCTION("""COMPUTED_VALUE"""),"Bantam Kings")</f>
        <v>Bantam Kings</v>
      </c>
      <c r="H69" s="2"/>
    </row>
    <row r="70">
      <c r="A70" s="2" t="str">
        <f>IFERROR(__xludf.DUMMYFUNCTION("""COMPUTED_VALUE"""),"B321")</f>
        <v>B321</v>
      </c>
      <c r="B70" s="2" t="str">
        <f>IFERROR(__xludf.DUMMYFUNCTION("""COMPUTED_VALUE"""),"M07")</f>
        <v>M07</v>
      </c>
      <c r="C70" s="2" t="str">
        <f>IFERROR(__xludf.DUMMYFUNCTION("""COMPUTED_VALUE"""),"Ryan Herman")</f>
        <v>Ryan Herman</v>
      </c>
      <c r="D70" s="2" t="str">
        <f>IFERROR(__xludf.DUMMYFUNCTION("""COMPUTED_VALUE"""),"RW")</f>
        <v>RW</v>
      </c>
      <c r="E70" s="2" t="str">
        <f>IFERROR(__xludf.DUMMYFUNCTION("""COMPUTED_VALUE"""),"R")</f>
        <v>R</v>
      </c>
      <c r="F70" s="2" t="str">
        <f>IFERROR(__xludf.DUMMYFUNCTION("""COMPUTED_VALUE"""),"MA")</f>
        <v>MA</v>
      </c>
      <c r="G70" s="2" t="str">
        <f>IFERROR(__xludf.DUMMYFUNCTION("""COMPUTED_VALUE"""),"Thunder Bay Elks 82s")</f>
        <v>Thunder Bay Elks 82s</v>
      </c>
      <c r="H70" s="2"/>
    </row>
    <row r="71">
      <c r="A71" s="2" t="str">
        <f>IFERROR(__xludf.DUMMYFUNCTION("""COMPUTED_VALUE"""),"B324")</f>
        <v>B324</v>
      </c>
      <c r="B71" s="2" t="str">
        <f>IFERROR(__xludf.DUMMYFUNCTION("""COMPUTED_VALUE"""),"M02")</f>
        <v>M02</v>
      </c>
      <c r="C71" s="2" t="str">
        <f>IFERROR(__xludf.DUMMYFUNCTION("""COMPUTED_VALUE"""),"Tristen Watkins")</f>
        <v>Tristen Watkins</v>
      </c>
      <c r="D71" s="2" t="str">
        <f>IFERROR(__xludf.DUMMYFUNCTION("""COMPUTED_VALUE"""),"D")</f>
        <v>D</v>
      </c>
      <c r="E71" s="2" t="str">
        <f>IFERROR(__xludf.DUMMYFUNCTION("""COMPUTED_VALUE"""),"R")</f>
        <v>R</v>
      </c>
      <c r="F71" s="2" t="str">
        <f>IFERROR(__xludf.DUMMYFUNCTION("""COMPUTED_VALUE"""),"BA")</f>
        <v>BA</v>
      </c>
      <c r="G71" s="2" t="str">
        <f>IFERROR(__xludf.DUMMYFUNCTION("""COMPUTED_VALUE"""),"Norwest Stars")</f>
        <v>Norwest Stars</v>
      </c>
      <c r="H71" s="2"/>
    </row>
    <row r="72">
      <c r="A72" s="2" t="str">
        <f>IFERROR(__xludf.DUMMYFUNCTION("""COMPUTED_VALUE"""),"B334")</f>
        <v>B334</v>
      </c>
      <c r="B72" s="2" t="str">
        <f>IFERROR(__xludf.DUMMYFUNCTION("""COMPUTED_VALUE"""),"M03")</f>
        <v>M03</v>
      </c>
      <c r="C72" s="2" t="str">
        <f>IFERROR(__xludf.DUMMYFUNCTION("""COMPUTED_VALUE"""),"Matthew Campagna")</f>
        <v>Matthew Campagna</v>
      </c>
      <c r="D72" s="2" t="str">
        <f>IFERROR(__xludf.DUMMYFUNCTION("""COMPUTED_VALUE"""),"RW")</f>
        <v>RW</v>
      </c>
      <c r="E72" s="2" t="str">
        <f>IFERROR(__xludf.DUMMYFUNCTION("""COMPUTED_VALUE"""),"R")</f>
        <v>R</v>
      </c>
      <c r="F72" s="2" t="str">
        <f>IFERROR(__xludf.DUMMYFUNCTION("""COMPUTED_VALUE"""),"BAA")</f>
        <v>BAA</v>
      </c>
      <c r="G72" s="2" t="str">
        <f>IFERROR(__xludf.DUMMYFUNCTION("""COMPUTED_VALUE"""),"Thunder Bay Beavers")</f>
        <v>Thunder Bay Beavers</v>
      </c>
      <c r="H72" s="2"/>
    </row>
    <row r="73">
      <c r="A73" s="2" t="str">
        <f>IFERROR(__xludf.DUMMYFUNCTION("""COMPUTED_VALUE"""),"B337")</f>
        <v>B337</v>
      </c>
      <c r="B73" s="2" t="str">
        <f>IFERROR(__xludf.DUMMYFUNCTION("""COMPUTED_VALUE"""),"M09")</f>
        <v>M09</v>
      </c>
      <c r="C73" s="2" t="str">
        <f>IFERROR(__xludf.DUMMYFUNCTION("""COMPUTED_VALUE"""),"Isaac Cain")</f>
        <v>Isaac Cain</v>
      </c>
      <c r="D73" s="2" t="str">
        <f>IFERROR(__xludf.DUMMYFUNCTION("""COMPUTED_VALUE"""),"LW")</f>
        <v>LW</v>
      </c>
      <c r="E73" s="2" t="str">
        <f>IFERROR(__xludf.DUMMYFUNCTION("""COMPUTED_VALUE"""),"L")</f>
        <v>L</v>
      </c>
      <c r="F73" s="2" t="str">
        <f>IFERROR(__xludf.DUMMYFUNCTION("""COMPUTED_VALUE"""),"BAA")</f>
        <v>BAA</v>
      </c>
      <c r="G73" s="2" t="str">
        <f>IFERROR(__xludf.DUMMYFUNCTION("""COMPUTED_VALUE"""),"North End Flames")</f>
        <v>North End Flames</v>
      </c>
      <c r="H73" s="2"/>
    </row>
    <row r="74">
      <c r="A74" s="2" t="str">
        <f>IFERROR(__xludf.DUMMYFUNCTION("""COMPUTED_VALUE"""),"B339")</f>
        <v>B339</v>
      </c>
      <c r="B74" s="2" t="str">
        <f>IFERROR(__xludf.DUMMYFUNCTION("""COMPUTED_VALUE"""),"M11")</f>
        <v>M11</v>
      </c>
      <c r="C74" s="2" t="str">
        <f>IFERROR(__xludf.DUMMYFUNCTION("""COMPUTED_VALUE"""),"Thomas Kibiuk")</f>
        <v>Thomas Kibiuk</v>
      </c>
      <c r="D74" s="2" t="str">
        <f>IFERROR(__xludf.DUMMYFUNCTION("""COMPUTED_VALUE"""),"D")</f>
        <v>D</v>
      </c>
      <c r="E74" s="2" t="str">
        <f>IFERROR(__xludf.DUMMYFUNCTION("""COMPUTED_VALUE"""),"L")</f>
        <v>L</v>
      </c>
      <c r="F74" s="2" t="str">
        <f>IFERROR(__xludf.DUMMYFUNCTION("""COMPUTED_VALUE"""),"MAA")</f>
        <v>MAA</v>
      </c>
      <c r="G74" s="2" t="str">
        <f>IFERROR(__xludf.DUMMYFUNCTION("""COMPUTED_VALUE"""),"Fort William Canadiens")</f>
        <v>Fort William Canadiens</v>
      </c>
      <c r="H74" s="2"/>
    </row>
    <row r="75">
      <c r="A75" s="2" t="str">
        <f>IFERROR(__xludf.DUMMYFUNCTION("""COMPUTED_VALUE"""),"B341")</f>
        <v>B341</v>
      </c>
      <c r="B75" s="2" t="str">
        <f>IFERROR(__xludf.DUMMYFUNCTION("""COMPUTED_VALUE"""),"M01")</f>
        <v>M01</v>
      </c>
      <c r="C75" s="2" t="str">
        <f>IFERROR(__xludf.DUMMYFUNCTION("""COMPUTED_VALUE"""),"Dante Riccio")</f>
        <v>Dante Riccio</v>
      </c>
      <c r="D75" s="2" t="str">
        <f>IFERROR(__xludf.DUMMYFUNCTION("""COMPUTED_VALUE"""),"D")</f>
        <v>D</v>
      </c>
      <c r="E75" s="2" t="str">
        <f>IFERROR(__xludf.DUMMYFUNCTION("""COMPUTED_VALUE"""),"R")</f>
        <v>R</v>
      </c>
      <c r="F75" s="2" t="str">
        <f>IFERROR(__xludf.DUMMYFUNCTION("""COMPUTED_VALUE"""),"BA")</f>
        <v>BA</v>
      </c>
      <c r="G75" s="2" t="str">
        <f>IFERROR(__xludf.DUMMYFUNCTION("""COMPUTED_VALUE"""),"Westfort Maroons")</f>
        <v>Westfort Maroons</v>
      </c>
      <c r="H75" s="2"/>
    </row>
    <row r="76">
      <c r="A76" s="2" t="str">
        <f>IFERROR(__xludf.DUMMYFUNCTION("""COMPUTED_VALUE"""),"B346")</f>
        <v>B346</v>
      </c>
      <c r="B76" s="2" t="str">
        <f>IFERROR(__xludf.DUMMYFUNCTION("""COMPUTED_VALUE"""),"M06")</f>
        <v>M06</v>
      </c>
      <c r="C76" s="2" t="str">
        <f>IFERROR(__xludf.DUMMYFUNCTION("""COMPUTED_VALUE"""),"Michael Nigro")</f>
        <v>Michael Nigro</v>
      </c>
      <c r="D76" s="2" t="str">
        <f>IFERROR(__xludf.DUMMYFUNCTION("""COMPUTED_VALUE"""),"RW")</f>
        <v>RW</v>
      </c>
      <c r="E76" s="2" t="str">
        <f>IFERROR(__xludf.DUMMYFUNCTION("""COMPUTED_VALUE"""),"R")</f>
        <v>R</v>
      </c>
      <c r="F76" s="2" t="str">
        <f>IFERROR(__xludf.DUMMYFUNCTION("""COMPUTED_VALUE"""),"MA")</f>
        <v>MA</v>
      </c>
      <c r="G76" s="2" t="str">
        <f>IFERROR(__xludf.DUMMYFUNCTION("""COMPUTED_VALUE"""),"South End Jr. Stars")</f>
        <v>South End Jr. Stars</v>
      </c>
      <c r="H76" s="2"/>
    </row>
    <row r="77">
      <c r="A77" s="2" t="str">
        <f>IFERROR(__xludf.DUMMYFUNCTION("""COMPUTED_VALUE"""),"B349")</f>
        <v>B349</v>
      </c>
      <c r="B77" s="2" t="str">
        <f>IFERROR(__xludf.DUMMYFUNCTION("""COMPUTED_VALUE"""),"M07")</f>
        <v>M07</v>
      </c>
      <c r="C77" s="2" t="str">
        <f>IFERROR(__xludf.DUMMYFUNCTION("""COMPUTED_VALUE"""),"Zachary Abbott")</f>
        <v>Zachary Abbott</v>
      </c>
      <c r="D77" s="2" t="str">
        <f>IFERROR(__xludf.DUMMYFUNCTION("""COMPUTED_VALUE"""),"D")</f>
        <v>D</v>
      </c>
      <c r="E77" s="2" t="str">
        <f>IFERROR(__xludf.DUMMYFUNCTION("""COMPUTED_VALUE"""),"R")</f>
        <v>R</v>
      </c>
      <c r="F77" s="2" t="str">
        <f>IFERROR(__xludf.DUMMYFUNCTION("""COMPUTED_VALUE"""),"MA")</f>
        <v>MA</v>
      </c>
      <c r="G77" s="2" t="str">
        <f>IFERROR(__xludf.DUMMYFUNCTION("""COMPUTED_VALUE"""),"Westfort Rangers")</f>
        <v>Westfort Rangers</v>
      </c>
      <c r="H77" s="2"/>
    </row>
    <row r="78">
      <c r="A78" s="2" t="str">
        <f>IFERROR(__xludf.DUMMYFUNCTION("""COMPUTED_VALUE"""),"B350")</f>
        <v>B350</v>
      </c>
      <c r="B78" s="2" t="str">
        <f>IFERROR(__xludf.DUMMYFUNCTION("""COMPUTED_VALUE"""),"M09")</f>
        <v>M09</v>
      </c>
      <c r="C78" s="2" t="str">
        <f>IFERROR(__xludf.DUMMYFUNCTION("""COMPUTED_VALUE"""),"Connor Thompson")</f>
        <v>Connor Thompson</v>
      </c>
      <c r="D78" s="2" t="str">
        <f>IFERROR(__xludf.DUMMYFUNCTION("""COMPUTED_VALUE"""),"RW")</f>
        <v>RW</v>
      </c>
      <c r="E78" s="2" t="str">
        <f>IFERROR(__xludf.DUMMYFUNCTION("""COMPUTED_VALUE"""),"R")</f>
        <v>R</v>
      </c>
      <c r="F78" s="2" t="str">
        <f>IFERROR(__xludf.DUMMYFUNCTION("""COMPUTED_VALUE"""),"MAA")</f>
        <v>MAA</v>
      </c>
      <c r="G78" s="2" t="str">
        <f>IFERROR(__xludf.DUMMYFUNCTION("""COMPUTED_VALUE"""),"Fort William Hurricanes")</f>
        <v>Fort William Hurricanes</v>
      </c>
      <c r="H78" s="2"/>
    </row>
    <row r="79">
      <c r="A79" s="2" t="str">
        <f>IFERROR(__xludf.DUMMYFUNCTION("""COMPUTED_VALUE"""),"B365")</f>
        <v>B365</v>
      </c>
      <c r="B79" s="2" t="str">
        <f>IFERROR(__xludf.DUMMYFUNCTION("""COMPUTED_VALUE"""),"M08")</f>
        <v>M08</v>
      </c>
      <c r="C79" s="2" t="str">
        <f>IFERROR(__xludf.DUMMYFUNCTION("""COMPUTED_VALUE"""),"Emery Mckay")</f>
        <v>Emery Mckay</v>
      </c>
      <c r="D79" s="2" t="str">
        <f>IFERROR(__xludf.DUMMYFUNCTION("""COMPUTED_VALUE"""),"LW")</f>
        <v>LW</v>
      </c>
      <c r="E79" s="2" t="str">
        <f>IFERROR(__xludf.DUMMYFUNCTION("""COMPUTED_VALUE"""),"L")</f>
        <v>L</v>
      </c>
      <c r="F79" s="2" t="str">
        <f>IFERROR(__xludf.DUMMYFUNCTION("""COMPUTED_VALUE"""),"BAA")</f>
        <v>BAA</v>
      </c>
      <c r="G79" s="2" t="str">
        <f>IFERROR(__xludf.DUMMYFUNCTION("""COMPUTED_VALUE"""),"Thunder Bay Beavers")</f>
        <v>Thunder Bay Beavers</v>
      </c>
      <c r="H79" s="2"/>
    </row>
    <row r="80">
      <c r="A80" s="2" t="str">
        <f>IFERROR(__xludf.DUMMYFUNCTION("""COMPUTED_VALUE"""),"B369")</f>
        <v>B369</v>
      </c>
      <c r="B80" s="2" t="str">
        <f>IFERROR(__xludf.DUMMYFUNCTION("""COMPUTED_VALUE"""),"M10")</f>
        <v>M10</v>
      </c>
      <c r="C80" s="2" t="str">
        <f>IFERROR(__xludf.DUMMYFUNCTION("""COMPUTED_VALUE"""),"Lucas Radbourne")</f>
        <v>Lucas Radbourne</v>
      </c>
      <c r="D80" s="2" t="str">
        <f>IFERROR(__xludf.DUMMYFUNCTION("""COMPUTED_VALUE"""),"D")</f>
        <v>D</v>
      </c>
      <c r="E80" s="2" t="str">
        <f>IFERROR(__xludf.DUMMYFUNCTION("""COMPUTED_VALUE"""),"L")</f>
        <v>L</v>
      </c>
      <c r="F80" s="2" t="str">
        <f>IFERROR(__xludf.DUMMYFUNCTION("""COMPUTED_VALUE"""),"MAA")</f>
        <v>MAA</v>
      </c>
      <c r="G80" s="2" t="str">
        <f>IFERROR(__xludf.DUMMYFUNCTION("""COMPUTED_VALUE"""),"VP Bearcats")</f>
        <v>VP Bearcats</v>
      </c>
      <c r="H80" s="2"/>
    </row>
    <row r="81">
      <c r="A81" s="2" t="str">
        <f>IFERROR(__xludf.DUMMYFUNCTION("""COMPUTED_VALUE"""),"B370")</f>
        <v>B370</v>
      </c>
      <c r="B81" s="2" t="str">
        <f>IFERROR(__xludf.DUMMYFUNCTION("""COMPUTED_VALUE"""),"M11")</f>
        <v>M11</v>
      </c>
      <c r="C81" s="2" t="str">
        <f>IFERROR(__xludf.DUMMYFUNCTION("""COMPUTED_VALUE"""),"Matthew Valiquette")</f>
        <v>Matthew Valiquette</v>
      </c>
      <c r="D81" s="2" t="str">
        <f>IFERROR(__xludf.DUMMYFUNCTION("""COMPUTED_VALUE"""),"C")</f>
        <v>C</v>
      </c>
      <c r="E81" s="2" t="str">
        <f>IFERROR(__xludf.DUMMYFUNCTION("""COMPUTED_VALUE"""),"L")</f>
        <v>L</v>
      </c>
      <c r="F81" s="2" t="str">
        <f>IFERROR(__xludf.DUMMYFUNCTION("""COMPUTED_VALUE"""),"MAA")</f>
        <v>MAA</v>
      </c>
      <c r="G81" s="2" t="str">
        <f>IFERROR(__xludf.DUMMYFUNCTION("""COMPUTED_VALUE"""),"VP Bearcats")</f>
        <v>VP Bearcats</v>
      </c>
      <c r="H81" s="2"/>
    </row>
    <row r="82">
      <c r="A82" s="2" t="str">
        <f>IFERROR(__xludf.DUMMYFUNCTION("""COMPUTED_VALUE"""),"B375")</f>
        <v>B375</v>
      </c>
      <c r="B82" s="2" t="str">
        <f>IFERROR(__xludf.DUMMYFUNCTION("""COMPUTED_VALUE"""),"M11")</f>
        <v>M11</v>
      </c>
      <c r="C82" s="2" t="str">
        <f>IFERROR(__xludf.DUMMYFUNCTION("""COMPUTED_VALUE"""),"Cameron Atkins")</f>
        <v>Cameron Atkins</v>
      </c>
      <c r="D82" s="2" t="str">
        <f>IFERROR(__xludf.DUMMYFUNCTION("""COMPUTED_VALUE"""),"D")</f>
        <v>D</v>
      </c>
      <c r="E82" s="2" t="str">
        <f>IFERROR(__xludf.DUMMYFUNCTION("""COMPUTED_VALUE"""),"L")</f>
        <v>L</v>
      </c>
      <c r="F82" s="2" t="str">
        <f>IFERROR(__xludf.DUMMYFUNCTION("""COMPUTED_VALUE"""),"MAA")</f>
        <v>MAA</v>
      </c>
      <c r="G82" s="2" t="str">
        <f>IFERROR(__xludf.DUMMYFUNCTION("""COMPUTED_VALUE"""),"West End Bruins")</f>
        <v>West End Bruins</v>
      </c>
      <c r="H82" s="2"/>
    </row>
    <row r="83">
      <c r="A83" s="2" t="str">
        <f>IFERROR(__xludf.DUMMYFUNCTION("""COMPUTED_VALUE"""),"B377")</f>
        <v>B377</v>
      </c>
      <c r="B83" s="2" t="str">
        <f>IFERROR(__xludf.DUMMYFUNCTION("""COMPUTED_VALUE"""),"M10")</f>
        <v>M10</v>
      </c>
      <c r="C83" s="2" t="str">
        <f>IFERROR(__xludf.DUMMYFUNCTION("""COMPUTED_VALUE"""),"Bryce Isbell")</f>
        <v>Bryce Isbell</v>
      </c>
      <c r="D83" s="2" t="str">
        <f>IFERROR(__xludf.DUMMYFUNCTION("""COMPUTED_VALUE"""),"D")</f>
        <v>D</v>
      </c>
      <c r="E83" s="2" t="str">
        <f>IFERROR(__xludf.DUMMYFUNCTION("""COMPUTED_VALUE"""),"L")</f>
        <v>L</v>
      </c>
      <c r="F83" s="2" t="str">
        <f>IFERROR(__xludf.DUMMYFUNCTION("""COMPUTED_VALUE"""),"MAA")</f>
        <v>MAA</v>
      </c>
      <c r="G83" s="2" t="str">
        <f>IFERROR(__xludf.DUMMYFUNCTION("""COMPUTED_VALUE"""),"VP Bearcats")</f>
        <v>VP Bearcats</v>
      </c>
      <c r="H83" s="2"/>
    </row>
    <row r="84">
      <c r="A84" s="2" t="str">
        <f>IFERROR(__xludf.DUMMYFUNCTION("""COMPUTED_VALUE"""),"B378")</f>
        <v>B378</v>
      </c>
      <c r="B84" s="2" t="str">
        <f>IFERROR(__xludf.DUMMYFUNCTION("""COMPUTED_VALUE"""),"M09")</f>
        <v>M09</v>
      </c>
      <c r="C84" s="2" t="str">
        <f>IFERROR(__xludf.DUMMYFUNCTION("""COMPUTED_VALUE"""),"Kohl Johnson")</f>
        <v>Kohl Johnson</v>
      </c>
      <c r="D84" s="2" t="str">
        <f>IFERROR(__xludf.DUMMYFUNCTION("""COMPUTED_VALUE"""),"D")</f>
        <v>D</v>
      </c>
      <c r="E84" s="2" t="str">
        <f>IFERROR(__xludf.DUMMYFUNCTION("""COMPUTED_VALUE"""),"R")</f>
        <v>R</v>
      </c>
      <c r="F84" s="2" t="str">
        <f>IFERROR(__xludf.DUMMYFUNCTION("""COMPUTED_VALUE"""),"MAA")</f>
        <v>MAA</v>
      </c>
      <c r="G84" s="2" t="str">
        <f>IFERROR(__xludf.DUMMYFUNCTION("""COMPUTED_VALUE"""),"Fort William Canadiens")</f>
        <v>Fort William Canadiens</v>
      </c>
      <c r="H84" s="2"/>
    </row>
    <row r="85">
      <c r="A85" s="2" t="str">
        <f>IFERROR(__xludf.DUMMYFUNCTION("""COMPUTED_VALUE"""),"B384")</f>
        <v>B384</v>
      </c>
      <c r="B85" s="2" t="str">
        <f>IFERROR(__xludf.DUMMYFUNCTION("""COMPUTED_VALUE"""),"M10")</f>
        <v>M10</v>
      </c>
      <c r="C85" s="2" t="str">
        <f>IFERROR(__xludf.DUMMYFUNCTION("""COMPUTED_VALUE"""),"Evan Maslack")</f>
        <v>Evan Maslack</v>
      </c>
      <c r="D85" s="2" t="str">
        <f>IFERROR(__xludf.DUMMYFUNCTION("""COMPUTED_VALUE"""),"C")</f>
        <v>C</v>
      </c>
      <c r="E85" s="2" t="str">
        <f>IFERROR(__xludf.DUMMYFUNCTION("""COMPUTED_VALUE"""),"L")</f>
        <v>L</v>
      </c>
      <c r="F85" s="2" t="str">
        <f>IFERROR(__xludf.DUMMYFUNCTION("""COMPUTED_VALUE"""),"MAA")</f>
        <v>MAA</v>
      </c>
      <c r="G85" s="2" t="str">
        <f>IFERROR(__xludf.DUMMYFUNCTION("""COMPUTED_VALUE"""),"Fort William Canadiens")</f>
        <v>Fort William Canadiens</v>
      </c>
      <c r="H85" s="2"/>
    </row>
    <row r="86">
      <c r="A86" s="2" t="str">
        <f>IFERROR(__xludf.DUMMYFUNCTION("""COMPUTED_VALUE"""),"B387")</f>
        <v>B387</v>
      </c>
      <c r="B86" s="2" t="str">
        <f>IFERROR(__xludf.DUMMYFUNCTION("""COMPUTED_VALUE"""),"M01")</f>
        <v>M01</v>
      </c>
      <c r="C86" s="2" t="str">
        <f>IFERROR(__xludf.DUMMYFUNCTION("""COMPUTED_VALUE"""),"Lucas Petersen-Brown")</f>
        <v>Lucas Petersen-Brown</v>
      </c>
      <c r="D86" s="2" t="str">
        <f>IFERROR(__xludf.DUMMYFUNCTION("""COMPUTED_VALUE"""),"RW")</f>
        <v>RW</v>
      </c>
      <c r="E86" s="2" t="str">
        <f>IFERROR(__xludf.DUMMYFUNCTION("""COMPUTED_VALUE"""),"L")</f>
        <v>L</v>
      </c>
      <c r="F86" s="2" t="str">
        <f>IFERROR(__xludf.DUMMYFUNCTION("""COMPUTED_VALUE"""),"MA")</f>
        <v>MA</v>
      </c>
      <c r="G86" s="2" t="str">
        <f>IFERROR(__xludf.DUMMYFUNCTION("""COMPUTED_VALUE"""),"Thunder Bay Beavers")</f>
        <v>Thunder Bay Beavers</v>
      </c>
      <c r="H86" s="2"/>
    </row>
    <row r="87">
      <c r="A87" s="2" t="str">
        <f>IFERROR(__xludf.DUMMYFUNCTION("""COMPUTED_VALUE"""),"B389")</f>
        <v>B389</v>
      </c>
      <c r="B87" s="2" t="str">
        <f>IFERROR(__xludf.DUMMYFUNCTION("""COMPUTED_VALUE"""),"M11")</f>
        <v>M11</v>
      </c>
      <c r="C87" s="2" t="str">
        <f>IFERROR(__xludf.DUMMYFUNCTION("""COMPUTED_VALUE"""),"Emerson Pelletier")</f>
        <v>Emerson Pelletier</v>
      </c>
      <c r="D87" s="2" t="str">
        <f>IFERROR(__xludf.DUMMYFUNCTION("""COMPUTED_VALUE"""),"D")</f>
        <v>D</v>
      </c>
      <c r="E87" s="2" t="str">
        <f>IFERROR(__xludf.DUMMYFUNCTION("""COMPUTED_VALUE"""),"L")</f>
        <v>L</v>
      </c>
      <c r="F87" s="2" t="str">
        <f>IFERROR(__xludf.DUMMYFUNCTION("""COMPUTED_VALUE"""),"MAA")</f>
        <v>MAA</v>
      </c>
      <c r="G87" s="2" t="str">
        <f>IFERROR(__xludf.DUMMYFUNCTION("""COMPUTED_VALUE"""),"Current River Comets")</f>
        <v>Current River Comets</v>
      </c>
      <c r="H87" s="2"/>
    </row>
    <row r="88">
      <c r="A88" s="2" t="str">
        <f>IFERROR(__xludf.DUMMYFUNCTION("""COMPUTED_VALUE"""),"B390")</f>
        <v>B390</v>
      </c>
      <c r="B88" s="2" t="str">
        <f>IFERROR(__xludf.DUMMYFUNCTION("""COMPUTED_VALUE"""),"M09")</f>
        <v>M09</v>
      </c>
      <c r="C88" s="2" t="str">
        <f>IFERROR(__xludf.DUMMYFUNCTION("""COMPUTED_VALUE"""),"Drew Caddo")</f>
        <v>Drew Caddo</v>
      </c>
      <c r="D88" s="2" t="str">
        <f>IFERROR(__xludf.DUMMYFUNCTION("""COMPUTED_VALUE"""),"D")</f>
        <v>D</v>
      </c>
      <c r="E88" s="2" t="str">
        <f>IFERROR(__xludf.DUMMYFUNCTION("""COMPUTED_VALUE"""),"R")</f>
        <v>R</v>
      </c>
      <c r="F88" s="2" t="str">
        <f>IFERROR(__xludf.DUMMYFUNCTION("""COMPUTED_VALUE"""),"MAA")</f>
        <v>MAA</v>
      </c>
      <c r="G88" s="2" t="str">
        <f>IFERROR(__xludf.DUMMYFUNCTION("""COMPUTED_VALUE"""),"Fort William Canadiens")</f>
        <v>Fort William Canadiens</v>
      </c>
      <c r="H88" s="2"/>
    </row>
    <row r="89">
      <c r="A89" s="2" t="str">
        <f>IFERROR(__xludf.DUMMYFUNCTION("""COMPUTED_VALUE"""),"B394")</f>
        <v>B394</v>
      </c>
      <c r="B89" s="2" t="str">
        <f>IFERROR(__xludf.DUMMYFUNCTION("""COMPUTED_VALUE"""),"M11")</f>
        <v>M11</v>
      </c>
      <c r="C89" s="2" t="str">
        <f>IFERROR(__xludf.DUMMYFUNCTION("""COMPUTED_VALUE"""),"Adam Belluz")</f>
        <v>Adam Belluz</v>
      </c>
      <c r="D89" s="2" t="str">
        <f>IFERROR(__xludf.DUMMYFUNCTION("""COMPUTED_VALUE"""),"LW")</f>
        <v>LW</v>
      </c>
      <c r="E89" s="2" t="str">
        <f>IFERROR(__xludf.DUMMYFUNCTION("""COMPUTED_VALUE"""),"L")</f>
        <v>L</v>
      </c>
      <c r="F89" s="2" t="str">
        <f>IFERROR(__xludf.DUMMYFUNCTION("""COMPUTED_VALUE"""),"MAA")</f>
        <v>MAA</v>
      </c>
      <c r="G89" s="2" t="str">
        <f>IFERROR(__xludf.DUMMYFUNCTION("""COMPUTED_VALUE"""),"West End Bruins")</f>
        <v>West End Bruins</v>
      </c>
      <c r="H89" s="2"/>
    </row>
    <row r="90">
      <c r="A90" s="2" t="str">
        <f>IFERROR(__xludf.DUMMYFUNCTION("""COMPUTED_VALUE"""),"B456")</f>
        <v>B456</v>
      </c>
      <c r="B90" s="2" t="str">
        <f>IFERROR(__xludf.DUMMYFUNCTION("""COMPUTED_VALUE"""),"M07")</f>
        <v>M07</v>
      </c>
      <c r="C90" s="2" t="str">
        <f>IFERROR(__xludf.DUMMYFUNCTION("""COMPUTED_VALUE"""),"Hunter Marshall")</f>
        <v>Hunter Marshall</v>
      </c>
      <c r="D90" s="2" t="str">
        <f>IFERROR(__xludf.DUMMYFUNCTION("""COMPUTED_VALUE"""),"D")</f>
        <v>D</v>
      </c>
      <c r="E90" s="2" t="str">
        <f>IFERROR(__xludf.DUMMYFUNCTION("""COMPUTED_VALUE"""),"R")</f>
        <v>R</v>
      </c>
      <c r="F90" s="2" t="str">
        <f>IFERROR(__xludf.DUMMYFUNCTION("""COMPUTED_VALUE"""),"MA")</f>
        <v>MA</v>
      </c>
      <c r="G90" s="2" t="str">
        <f>IFERROR(__xludf.DUMMYFUNCTION("""COMPUTED_VALUE"""),"KC Sabres")</f>
        <v>KC Sabres</v>
      </c>
      <c r="H90" s="2"/>
    </row>
    <row r="91">
      <c r="A91" s="2" t="str">
        <f>IFERROR(__xludf.DUMMYFUNCTION("""COMPUTED_VALUE"""),"B999")</f>
        <v>B999</v>
      </c>
      <c r="B91" s="2" t="str">
        <f>IFERROR(__xludf.DUMMYFUNCTION("""COMPUTED_VALUE"""),"M09")</f>
        <v>M09</v>
      </c>
      <c r="C91" s="2" t="str">
        <f>IFERROR(__xludf.DUMMYFUNCTION("""COMPUTED_VALUE"""),"Tanner Drazecky")</f>
        <v>Tanner Drazecky</v>
      </c>
      <c r="D91" s="2" t="str">
        <f>IFERROR(__xludf.DUMMYFUNCTION("""COMPUTED_VALUE"""),"D")</f>
        <v>D</v>
      </c>
      <c r="E91" s="2" t="str">
        <f>IFERROR(__xludf.DUMMYFUNCTION("""COMPUTED_VALUE"""),"L")</f>
        <v>L</v>
      </c>
      <c r="F91" s="2" t="str">
        <f>IFERROR(__xludf.DUMMYFUNCTION("""COMPUTED_VALUE"""),"MAA")</f>
        <v>MAA</v>
      </c>
      <c r="G91" s="2" t="str">
        <f>IFERROR(__xludf.DUMMYFUNCTION("""COMPUTED_VALUE"""),"West End Bruins")</f>
        <v>West End Bruins</v>
      </c>
      <c r="H91" s="2"/>
    </row>
    <row r="92">
      <c r="A92" s="2" t="str">
        <f>IFERROR(__xludf.DUMMYFUNCTION("""COMPUTED_VALUE"""),"G104")</f>
        <v>G104</v>
      </c>
      <c r="B92" s="2" t="str">
        <f>IFERROR(__xludf.DUMMYFUNCTION("""COMPUTED_VALUE"""),"M09")</f>
        <v>M09</v>
      </c>
      <c r="C92" s="2" t="str">
        <f>IFERROR(__xludf.DUMMYFUNCTION("""COMPUTED_VALUE"""),"Paul Lecuyer")</f>
        <v>Paul Lecuyer</v>
      </c>
      <c r="D92" s="2" t="str">
        <f>IFERROR(__xludf.DUMMYFUNCTION("""COMPUTED_VALUE"""),"G")</f>
        <v>G</v>
      </c>
      <c r="E92" s="2" t="str">
        <f>IFERROR(__xludf.DUMMYFUNCTION("""COMPUTED_VALUE"""),"L")</f>
        <v>L</v>
      </c>
      <c r="F92" s="2" t="str">
        <f>IFERROR(__xludf.DUMMYFUNCTION("""COMPUTED_VALUE"""),"MAA")</f>
        <v>MAA</v>
      </c>
      <c r="G92" s="2" t="str">
        <f>IFERROR(__xludf.DUMMYFUNCTION("""COMPUTED_VALUE"""),"West End Bruins")</f>
        <v>West End Bruins</v>
      </c>
      <c r="H92" s="2"/>
    </row>
    <row r="93">
      <c r="A93" s="2" t="str">
        <f>IFERROR(__xludf.DUMMYFUNCTION("""COMPUTED_VALUE"""),"G106")</f>
        <v>G106</v>
      </c>
      <c r="B93" s="2" t="str">
        <f>IFERROR(__xludf.DUMMYFUNCTION("""COMPUTED_VALUE"""),"M02")</f>
        <v>M02</v>
      </c>
      <c r="C93" s="2" t="str">
        <f>IFERROR(__xludf.DUMMYFUNCTION("""COMPUTED_VALUE"""),"Evan Edwards")</f>
        <v>Evan Edwards</v>
      </c>
      <c r="D93" s="2" t="str">
        <f>IFERROR(__xludf.DUMMYFUNCTION("""COMPUTED_VALUE"""),"G")</f>
        <v>G</v>
      </c>
      <c r="E93" s="2" t="str">
        <f>IFERROR(__xludf.DUMMYFUNCTION("""COMPUTED_VALUE"""),"L")</f>
        <v>L</v>
      </c>
      <c r="F93" s="2" t="str">
        <f>IFERROR(__xludf.DUMMYFUNCTION("""COMPUTED_VALUE"""),"BA")</f>
        <v>BA</v>
      </c>
      <c r="G93" s="2" t="str">
        <f>IFERROR(__xludf.DUMMYFUNCTION("""COMPUTED_VALUE"""),"Fort William Hurricanes")</f>
        <v>Fort William Hurricanes</v>
      </c>
      <c r="H93" s="2"/>
    </row>
    <row r="94">
      <c r="A94" s="2" t="str">
        <f>IFERROR(__xludf.DUMMYFUNCTION("""COMPUTED_VALUE"""),"G109")</f>
        <v>G109</v>
      </c>
      <c r="B94" s="2" t="str">
        <f>IFERROR(__xludf.DUMMYFUNCTION("""COMPUTED_VALUE"""),"M01")</f>
        <v>M01</v>
      </c>
      <c r="C94" s="2" t="str">
        <f>IFERROR(__xludf.DUMMYFUNCTION("""COMPUTED_VALUE"""),"Kai Aldridge")</f>
        <v>Kai Aldridge</v>
      </c>
      <c r="D94" s="2" t="str">
        <f>IFERROR(__xludf.DUMMYFUNCTION("""COMPUTED_VALUE"""),"G")</f>
        <v>G</v>
      </c>
      <c r="E94" s="2" t="str">
        <f>IFERROR(__xludf.DUMMYFUNCTION("""COMPUTED_VALUE"""),"L")</f>
        <v>L</v>
      </c>
      <c r="F94" s="2" t="str">
        <f>IFERROR(__xludf.DUMMYFUNCTION("""COMPUTED_VALUE"""),"BA")</f>
        <v>BA</v>
      </c>
      <c r="G94" s="2" t="str">
        <f>IFERROR(__xludf.DUMMYFUNCTION("""COMPUTED_VALUE"""),"KC Sabres")</f>
        <v>KC Sabres</v>
      </c>
      <c r="H94" s="2"/>
    </row>
    <row r="95">
      <c r="A95" s="2" t="str">
        <f>IFERROR(__xludf.DUMMYFUNCTION("""COMPUTED_VALUE"""),"G111")</f>
        <v>G111</v>
      </c>
      <c r="B95" s="2" t="str">
        <f>IFERROR(__xludf.DUMMYFUNCTION("""COMPUTED_VALUE"""),"M08")</f>
        <v>M08</v>
      </c>
      <c r="C95" s="2" t="str">
        <f>IFERROR(__xludf.DUMMYFUNCTION("""COMPUTED_VALUE"""),"Ashmckile Bottle")</f>
        <v>Ashmckile Bottle</v>
      </c>
      <c r="D95" s="2" t="str">
        <f>IFERROR(__xludf.DUMMYFUNCTION("""COMPUTED_VALUE"""),"G")</f>
        <v>G</v>
      </c>
      <c r="E95" s="2" t="str">
        <f>IFERROR(__xludf.DUMMYFUNCTION("""COMPUTED_VALUE"""),"L")</f>
        <v>L</v>
      </c>
      <c r="F95" s="2" t="str">
        <f>IFERROR(__xludf.DUMMYFUNCTION("""COMPUTED_VALUE"""),"DNP")</f>
        <v>DNP</v>
      </c>
      <c r="G95" s="2" t="str">
        <f>IFERROR(__xludf.DUMMYFUNCTION("""COMPUTED_VALUE"""),"Did Not Play")</f>
        <v>Did Not Play</v>
      </c>
      <c r="H95" s="2"/>
    </row>
    <row r="96">
      <c r="A96" s="2" t="str">
        <f>IFERROR(__xludf.DUMMYFUNCTION("""COMPUTED_VALUE"""),"G112")</f>
        <v>G112</v>
      </c>
      <c r="B96" s="2" t="str">
        <f>IFERROR(__xludf.DUMMYFUNCTION("""COMPUTED_VALUE"""),"M06")</f>
        <v>M06</v>
      </c>
      <c r="C96" s="2" t="str">
        <f>IFERROR(__xludf.DUMMYFUNCTION("""COMPUTED_VALUE"""),"Jaydon Bilyk")</f>
        <v>Jaydon Bilyk</v>
      </c>
      <c r="D96" s="2" t="str">
        <f>IFERROR(__xludf.DUMMYFUNCTION("""COMPUTED_VALUE"""),"G")</f>
        <v>G</v>
      </c>
      <c r="E96" s="2" t="str">
        <f>IFERROR(__xludf.DUMMYFUNCTION("""COMPUTED_VALUE"""),"R")</f>
        <v>R</v>
      </c>
      <c r="F96" s="2" t="str">
        <f>IFERROR(__xludf.DUMMYFUNCTION("""COMPUTED_VALUE"""),"MA")</f>
        <v>MA</v>
      </c>
      <c r="G96" s="2" t="str">
        <f>IFERROR(__xludf.DUMMYFUNCTION("""COMPUTED_VALUE"""),"Westfort Rangers")</f>
        <v>Westfort Rangers</v>
      </c>
      <c r="H96" s="2"/>
    </row>
    <row r="97">
      <c r="A97" s="2" t="str">
        <f>IFERROR(__xludf.DUMMYFUNCTION("""COMPUTED_VALUE"""),"G114")</f>
        <v>G114</v>
      </c>
      <c r="B97" s="2" t="str">
        <f>IFERROR(__xludf.DUMMYFUNCTION("""COMPUTED_VALUE"""),"M06")</f>
        <v>M06</v>
      </c>
      <c r="C97" s="2" t="str">
        <f>IFERROR(__xludf.DUMMYFUNCTION("""COMPUTED_VALUE"""),"Alexander Cicigoi")</f>
        <v>Alexander Cicigoi</v>
      </c>
      <c r="D97" s="2" t="str">
        <f>IFERROR(__xludf.DUMMYFUNCTION("""COMPUTED_VALUE"""),"G")</f>
        <v>G</v>
      </c>
      <c r="E97" s="2" t="str">
        <f>IFERROR(__xludf.DUMMYFUNCTION("""COMPUTED_VALUE"""),"L")</f>
        <v>L</v>
      </c>
      <c r="F97" s="2" t="str">
        <f>IFERROR(__xludf.DUMMYFUNCTION("""COMPUTED_VALUE"""),"MA")</f>
        <v>MA</v>
      </c>
      <c r="G97" s="2" t="str">
        <f>IFERROR(__xludf.DUMMYFUNCTION("""COMPUTED_VALUE"""),"North End Flames")</f>
        <v>North End Flames</v>
      </c>
      <c r="H97" s="2"/>
    </row>
    <row r="98">
      <c r="A98" s="2" t="str">
        <f>IFERROR(__xludf.DUMMYFUNCTION("""COMPUTED_VALUE"""),"G118")</f>
        <v>G118</v>
      </c>
      <c r="B98" s="2" t="str">
        <f>IFERROR(__xludf.DUMMYFUNCTION("""COMPUTED_VALUE"""),"M08")</f>
        <v>M08</v>
      </c>
      <c r="C98" s="2" t="str">
        <f>IFERROR(__xludf.DUMMYFUNCTION("""COMPUTED_VALUE"""),"Matthew Erickson")</f>
        <v>Matthew Erickson</v>
      </c>
      <c r="D98" s="2" t="str">
        <f>IFERROR(__xludf.DUMMYFUNCTION("""COMPUTED_VALUE"""),"G")</f>
        <v>G</v>
      </c>
      <c r="E98" s="2" t="str">
        <f>IFERROR(__xludf.DUMMYFUNCTION("""COMPUTED_VALUE"""),"R")</f>
        <v>R</v>
      </c>
      <c r="F98" s="2" t="str">
        <f>IFERROR(__xludf.DUMMYFUNCTION("""COMPUTED_VALUE"""),"MA")</f>
        <v>MA</v>
      </c>
      <c r="G98" s="2" t="str">
        <f>IFERROR(__xludf.DUMMYFUNCTION("""COMPUTED_VALUE"""),"Thunder Bay Elks 82s")</f>
        <v>Thunder Bay Elks 82s</v>
      </c>
      <c r="H98" s="2"/>
    </row>
    <row r="99">
      <c r="A99" s="2" t="str">
        <f>IFERROR(__xludf.DUMMYFUNCTION("""COMPUTED_VALUE"""),"G120")</f>
        <v>G120</v>
      </c>
      <c r="B99" s="2" t="str">
        <f>IFERROR(__xludf.DUMMYFUNCTION("""COMPUTED_VALUE"""),"M08")</f>
        <v>M08</v>
      </c>
      <c r="C99" s="2" t="str">
        <f>IFERROR(__xludf.DUMMYFUNCTION("""COMPUTED_VALUE"""),"Richard Lamont")</f>
        <v>Richard Lamont</v>
      </c>
      <c r="D99" s="2" t="str">
        <f>IFERROR(__xludf.DUMMYFUNCTION("""COMPUTED_VALUE"""),"G")</f>
        <v>G</v>
      </c>
      <c r="E99" s="2" t="str">
        <f>IFERROR(__xludf.DUMMYFUNCTION("""COMPUTED_VALUE"""),"L")</f>
        <v>L</v>
      </c>
      <c r="F99" s="2" t="str">
        <f>IFERROR(__xludf.DUMMYFUNCTION("""COMPUTED_VALUE"""),"MA")</f>
        <v>MA</v>
      </c>
      <c r="G99" s="2" t="str">
        <f>IFERROR(__xludf.DUMMYFUNCTION("""COMPUTED_VALUE"""),"Current River Comets")</f>
        <v>Current River Comets</v>
      </c>
      <c r="H99" s="2"/>
    </row>
    <row r="100">
      <c r="A100" s="2" t="str">
        <f>IFERROR(__xludf.DUMMYFUNCTION("""COMPUTED_VALUE"""),"G125")</f>
        <v>G125</v>
      </c>
      <c r="B100" s="2" t="str">
        <f>IFERROR(__xludf.DUMMYFUNCTION("""COMPUTED_VALUE"""),"M11")</f>
        <v>M11</v>
      </c>
      <c r="C100" s="2" t="str">
        <f>IFERROR(__xludf.DUMMYFUNCTION("""COMPUTED_VALUE"""),"Parker Ball")</f>
        <v>Parker Ball</v>
      </c>
      <c r="D100" s="2" t="str">
        <f>IFERROR(__xludf.DUMMYFUNCTION("""COMPUTED_VALUE"""),"G")</f>
        <v>G</v>
      </c>
      <c r="E100" s="2" t="str">
        <f>IFERROR(__xludf.DUMMYFUNCTION("""COMPUTED_VALUE"""),"R")</f>
        <v>R</v>
      </c>
      <c r="F100" s="2" t="str">
        <f>IFERROR(__xludf.DUMMYFUNCTION("""COMPUTED_VALUE"""),"MAA")</f>
        <v>MAA</v>
      </c>
      <c r="G100" s="2" t="str">
        <f>IFERROR(__xludf.DUMMYFUNCTION("""COMPUTED_VALUE"""),"Fort William Canadiens")</f>
        <v>Fort William Canadiens</v>
      </c>
      <c r="H100" s="2" t="str">
        <f>IFERROR(__xludf.DUMMYFUNCTION("""COMPUTED_VALUE"""),"Moved to Group M11")</f>
        <v>Moved to Group M11</v>
      </c>
    </row>
    <row r="101">
      <c r="A101" s="2" t="str">
        <f>IFERROR(__xludf.DUMMYFUNCTION("""COMPUTED_VALUE"""),"G127")</f>
        <v>G127</v>
      </c>
      <c r="B101" s="2" t="str">
        <f>IFERROR(__xludf.DUMMYFUNCTION("""COMPUTED_VALUE"""),"M04")</f>
        <v>M04</v>
      </c>
      <c r="C101" s="2" t="str">
        <f>IFERROR(__xludf.DUMMYFUNCTION("""COMPUTED_VALUE"""),"Brock Macsemchuk")</f>
        <v>Brock Macsemchuk</v>
      </c>
      <c r="D101" s="2" t="str">
        <f>IFERROR(__xludf.DUMMYFUNCTION("""COMPUTED_VALUE"""),"G")</f>
        <v>G</v>
      </c>
      <c r="E101" s="2" t="str">
        <f>IFERROR(__xludf.DUMMYFUNCTION("""COMPUTED_VALUE"""),"L")</f>
        <v>L</v>
      </c>
      <c r="F101" s="2" t="str">
        <f>IFERROR(__xludf.DUMMYFUNCTION("""COMPUTED_VALUE"""),"BAA")</f>
        <v>BAA</v>
      </c>
      <c r="G101" s="2" t="str">
        <f>IFERROR(__xludf.DUMMYFUNCTION("""COMPUTED_VALUE"""),"Westfort Maroons")</f>
        <v>Westfort Maroons</v>
      </c>
      <c r="H101" s="2"/>
    </row>
    <row r="102">
      <c r="A102" s="2" t="str">
        <f>IFERROR(__xludf.DUMMYFUNCTION("""COMPUTED_VALUE"""),"G128")</f>
        <v>G128</v>
      </c>
      <c r="B102" s="2" t="str">
        <f>IFERROR(__xludf.DUMMYFUNCTION("""COMPUTED_VALUE"""),"M02")</f>
        <v>M02</v>
      </c>
      <c r="C102" s="2" t="str">
        <f>IFERROR(__xludf.DUMMYFUNCTION("""COMPUTED_VALUE"""),"Julian Andreacchi")</f>
        <v>Julian Andreacchi</v>
      </c>
      <c r="D102" s="2" t="str">
        <f>IFERROR(__xludf.DUMMYFUNCTION("""COMPUTED_VALUE"""),"G")</f>
        <v>G</v>
      </c>
      <c r="E102" s="2" t="str">
        <f>IFERROR(__xludf.DUMMYFUNCTION("""COMPUTED_VALUE"""),"L")</f>
        <v>L</v>
      </c>
      <c r="F102" s="2" t="str">
        <f>IFERROR(__xludf.DUMMYFUNCTION("""COMPUTED_VALUE"""),"BA")</f>
        <v>BA</v>
      </c>
      <c r="G102" s="2" t="str">
        <f>IFERROR(__xludf.DUMMYFUNCTION("""COMPUTED_VALUE"""),"West End Bruins")</f>
        <v>West End Bruins</v>
      </c>
      <c r="H102" s="2"/>
    </row>
    <row r="103">
      <c r="A103" s="2" t="str">
        <f>IFERROR(__xludf.DUMMYFUNCTION("""COMPUTED_VALUE"""),"G132")</f>
        <v>G132</v>
      </c>
      <c r="B103" s="2" t="str">
        <f>IFERROR(__xludf.DUMMYFUNCTION("""COMPUTED_VALUE"""),"M03")</f>
        <v>M03</v>
      </c>
      <c r="C103" s="2" t="str">
        <f>IFERROR(__xludf.DUMMYFUNCTION("""COMPUTED_VALUE"""),"Devon Roy")</f>
        <v>Devon Roy</v>
      </c>
      <c r="D103" s="2" t="str">
        <f>IFERROR(__xludf.DUMMYFUNCTION("""COMPUTED_VALUE"""),"G")</f>
        <v>G</v>
      </c>
      <c r="E103" s="2" t="str">
        <f>IFERROR(__xludf.DUMMYFUNCTION("""COMPUTED_VALUE"""),"L")</f>
        <v>L</v>
      </c>
      <c r="F103" s="2" t="str">
        <f>IFERROR(__xludf.DUMMYFUNCTION("""COMPUTED_VALUE"""),"BA")</f>
        <v>BA</v>
      </c>
      <c r="G103" s="2" t="str">
        <f>IFERROR(__xludf.DUMMYFUNCTION("""COMPUTED_VALUE"""),"Westfort Maroons")</f>
        <v>Westfort Maroons</v>
      </c>
      <c r="H103" s="2"/>
    </row>
    <row r="104">
      <c r="A104" s="2" t="str">
        <f>IFERROR(__xludf.DUMMYFUNCTION("""COMPUTED_VALUE"""),"G135")</f>
        <v>G135</v>
      </c>
      <c r="B104" s="2" t="str">
        <f>IFERROR(__xludf.DUMMYFUNCTION("""COMPUTED_VALUE"""),"M10")</f>
        <v>M10</v>
      </c>
      <c r="C104" s="2" t="str">
        <f>IFERROR(__xludf.DUMMYFUNCTION("""COMPUTED_VALUE"""),"Brayden Mckever")</f>
        <v>Brayden Mckever</v>
      </c>
      <c r="D104" s="2" t="str">
        <f>IFERROR(__xludf.DUMMYFUNCTION("""COMPUTED_VALUE"""),"G")</f>
        <v>G</v>
      </c>
      <c r="E104" s="2" t="str">
        <f>IFERROR(__xludf.DUMMYFUNCTION("""COMPUTED_VALUE"""),"L")</f>
        <v>L</v>
      </c>
      <c r="F104" s="2" t="str">
        <f>IFERROR(__xludf.DUMMYFUNCTION("""COMPUTED_VALUE"""),"MAA")</f>
        <v>MAA</v>
      </c>
      <c r="G104" s="2" t="str">
        <f>IFERROR(__xludf.DUMMYFUNCTION("""COMPUTED_VALUE"""),"West End Bruins")</f>
        <v>West End Bruins</v>
      </c>
      <c r="H104" s="2"/>
    </row>
    <row r="105">
      <c r="A105" s="2" t="str">
        <f>IFERROR(__xludf.DUMMYFUNCTION("""COMPUTED_VALUE"""),"G136")</f>
        <v>G136</v>
      </c>
      <c r="B105" s="2" t="str">
        <f>IFERROR(__xludf.DUMMYFUNCTION("""COMPUTED_VALUE"""),"M02")</f>
        <v>M02</v>
      </c>
      <c r="C105" s="2" t="str">
        <f>IFERROR(__xludf.DUMMYFUNCTION("""COMPUTED_VALUE"""),"Adam Strickland")</f>
        <v>Adam Strickland</v>
      </c>
      <c r="D105" s="2" t="str">
        <f>IFERROR(__xludf.DUMMYFUNCTION("""COMPUTED_VALUE"""),"G")</f>
        <v>G</v>
      </c>
      <c r="E105" s="2" t="str">
        <f>IFERROR(__xludf.DUMMYFUNCTION("""COMPUTED_VALUE"""),"R")</f>
        <v>R</v>
      </c>
      <c r="F105" s="2" t="str">
        <f>IFERROR(__xludf.DUMMYFUNCTION("""COMPUTED_VALUE"""),"BA")</f>
        <v>BA</v>
      </c>
      <c r="G105" s="2" t="str">
        <f>IFERROR(__xludf.DUMMYFUNCTION("""COMPUTED_VALUE"""),"South End Jr. Stars")</f>
        <v>South End Jr. Stars</v>
      </c>
      <c r="H105" s="2"/>
    </row>
    <row r="106">
      <c r="A106" s="2" t="str">
        <f>IFERROR(__xludf.DUMMYFUNCTION("""COMPUTED_VALUE"""),"G140")</f>
        <v>G140</v>
      </c>
      <c r="B106" s="2" t="str">
        <f>IFERROR(__xludf.DUMMYFUNCTION("""COMPUTED_VALUE"""),"M07")</f>
        <v>M07</v>
      </c>
      <c r="C106" s="2" t="str">
        <f>IFERROR(__xludf.DUMMYFUNCTION("""COMPUTED_VALUE"""),"Austin Harris")</f>
        <v>Austin Harris</v>
      </c>
      <c r="D106" s="2" t="str">
        <f>IFERROR(__xludf.DUMMYFUNCTION("""COMPUTED_VALUE"""),"G")</f>
        <v>G</v>
      </c>
      <c r="E106" s="2" t="str">
        <f>IFERROR(__xludf.DUMMYFUNCTION("""COMPUTED_VALUE"""),"L")</f>
        <v>L</v>
      </c>
      <c r="F106" s="2" t="str">
        <f>IFERROR(__xludf.DUMMYFUNCTION("""COMPUTED_VALUE"""),"MA")</f>
        <v>MA</v>
      </c>
      <c r="G106" s="2" t="str">
        <f>IFERROR(__xludf.DUMMYFUNCTION("""COMPUTED_VALUE"""),"West End Bruins")</f>
        <v>West End Bruins</v>
      </c>
      <c r="H106" s="2"/>
    </row>
    <row r="107">
      <c r="A107" s="2" t="str">
        <f>IFERROR(__xludf.DUMMYFUNCTION("""COMPUTED_VALUE"""),"G142")</f>
        <v>G142</v>
      </c>
      <c r="B107" s="2" t="str">
        <f>IFERROR(__xludf.DUMMYFUNCTION("""COMPUTED_VALUE"""),"M04")</f>
        <v>M04</v>
      </c>
      <c r="C107" s="2" t="str">
        <f>IFERROR(__xludf.DUMMYFUNCTION("""COMPUTED_VALUE"""),"Travis Smith")</f>
        <v>Travis Smith</v>
      </c>
      <c r="D107" s="2" t="str">
        <f>IFERROR(__xludf.DUMMYFUNCTION("""COMPUTED_VALUE"""),"G")</f>
        <v>G</v>
      </c>
      <c r="E107" s="2" t="str">
        <f>IFERROR(__xludf.DUMMYFUNCTION("""COMPUTED_VALUE"""),"L")</f>
        <v>L</v>
      </c>
      <c r="F107" s="2" t="str">
        <f>IFERROR(__xludf.DUMMYFUNCTION("""COMPUTED_VALUE"""),"BAA")</f>
        <v>BAA</v>
      </c>
      <c r="G107" s="2" t="str">
        <f>IFERROR(__xludf.DUMMYFUNCTION("""COMPUTED_VALUE"""),"North End Flames")</f>
        <v>North End Flames</v>
      </c>
      <c r="H107" s="2"/>
    </row>
    <row r="108">
      <c r="A108" s="2" t="str">
        <f>IFERROR(__xludf.DUMMYFUNCTION("""COMPUTED_VALUE"""),"G143")</f>
        <v>G143</v>
      </c>
      <c r="B108" s="2" t="str">
        <f>IFERROR(__xludf.DUMMYFUNCTION("""COMPUTED_VALUE"""),"M10")</f>
        <v>M10</v>
      </c>
      <c r="C108" s="2" t="str">
        <f>IFERROR(__xludf.DUMMYFUNCTION("""COMPUTED_VALUE"""),"Kailen Scott")</f>
        <v>Kailen Scott</v>
      </c>
      <c r="D108" s="2" t="str">
        <f>IFERROR(__xludf.DUMMYFUNCTION("""COMPUTED_VALUE"""),"G")</f>
        <v>G</v>
      </c>
      <c r="E108" s="2" t="str">
        <f>IFERROR(__xludf.DUMMYFUNCTION("""COMPUTED_VALUE"""),"R")</f>
        <v>R</v>
      </c>
      <c r="F108" s="2" t="str">
        <f>IFERROR(__xludf.DUMMYFUNCTION("""COMPUTED_VALUE"""),"MAA")</f>
        <v>MAA</v>
      </c>
      <c r="G108" s="2" t="str">
        <f>IFERROR(__xludf.DUMMYFUNCTION("""COMPUTED_VALUE"""),"VP Bearcats")</f>
        <v>VP Bearcats</v>
      </c>
      <c r="H108" s="2"/>
    </row>
    <row r="109">
      <c r="A109" s="2" t="str">
        <f>IFERROR(__xludf.DUMMYFUNCTION("""COMPUTED_VALUE"""),"G150")</f>
        <v>G150</v>
      </c>
      <c r="B109" s="2" t="str">
        <f>IFERROR(__xludf.DUMMYFUNCTION("""COMPUTED_VALUE"""),"M01")</f>
        <v>M01</v>
      </c>
      <c r="C109" s="2" t="str">
        <f>IFERROR(__xludf.DUMMYFUNCTION("""COMPUTED_VALUE"""),"Sage Belanger")</f>
        <v>Sage Belanger</v>
      </c>
      <c r="D109" s="2" t="str">
        <f>IFERROR(__xludf.DUMMYFUNCTION("""COMPUTED_VALUE"""),"G")</f>
        <v>G</v>
      </c>
      <c r="E109" s="2" t="str">
        <f>IFERROR(__xludf.DUMMYFUNCTION("""COMPUTED_VALUE"""),"L")</f>
        <v>L</v>
      </c>
      <c r="F109" s="2" t="str">
        <f>IFERROR(__xludf.DUMMYFUNCTION("""COMPUTED_VALUE"""),"BA")</f>
        <v>BA</v>
      </c>
      <c r="G109" s="2" t="str">
        <f>IFERROR(__xludf.DUMMYFUNCTION("""COMPUTED_VALUE"""),"West End Bruins")</f>
        <v>West End Bruins</v>
      </c>
      <c r="H109" s="2"/>
    </row>
    <row r="110">
      <c r="A110" s="2" t="str">
        <f>IFERROR(__xludf.DUMMYFUNCTION("""COMPUTED_VALUE"""),"G151")</f>
        <v>G151</v>
      </c>
      <c r="B110" s="2" t="str">
        <f>IFERROR(__xludf.DUMMYFUNCTION("""COMPUTED_VALUE"""),"M03")</f>
        <v>M03</v>
      </c>
      <c r="C110" s="2" t="str">
        <f>IFERROR(__xludf.DUMMYFUNCTION("""COMPUTED_VALUE"""),"Hayden Prior")</f>
        <v>Hayden Prior</v>
      </c>
      <c r="D110" s="2" t="str">
        <f>IFERROR(__xludf.DUMMYFUNCTION("""COMPUTED_VALUE"""),"G")</f>
        <v>G</v>
      </c>
      <c r="E110" s="2" t="str">
        <f>IFERROR(__xludf.DUMMYFUNCTION("""COMPUTED_VALUE"""),"L")</f>
        <v>L</v>
      </c>
      <c r="F110" s="2" t="str">
        <f>IFERROR(__xludf.DUMMYFUNCTION("""COMPUTED_VALUE"""),"BAA")</f>
        <v>BAA</v>
      </c>
      <c r="G110" s="2" t="str">
        <f>IFERROR(__xludf.DUMMYFUNCTION("""COMPUTED_VALUE"""),"South End Rangers")</f>
        <v>South End Rangers</v>
      </c>
      <c r="H110" s="2"/>
    </row>
    <row r="111">
      <c r="A111" s="2" t="str">
        <f>IFERROR(__xludf.DUMMYFUNCTION("""COMPUTED_VALUE"""),"G154")</f>
        <v>G154</v>
      </c>
      <c r="B111" s="2" t="str">
        <f>IFERROR(__xludf.DUMMYFUNCTION("""COMPUTED_VALUE"""),"M11")</f>
        <v>M11</v>
      </c>
      <c r="C111" s="2" t="str">
        <f>IFERROR(__xludf.DUMMYFUNCTION("""COMPUTED_VALUE"""),"Daniel Giardino")</f>
        <v>Daniel Giardino</v>
      </c>
      <c r="D111" s="2" t="str">
        <f>IFERROR(__xludf.DUMMYFUNCTION("""COMPUTED_VALUE"""),"G")</f>
        <v>G</v>
      </c>
      <c r="E111" s="2" t="str">
        <f>IFERROR(__xludf.DUMMYFUNCTION("""COMPUTED_VALUE"""),"L")</f>
        <v>L</v>
      </c>
      <c r="F111" s="2" t="str">
        <f>IFERROR(__xludf.DUMMYFUNCTION("""COMPUTED_VALUE"""),"MAA")</f>
        <v>MAA</v>
      </c>
      <c r="G111" s="2" t="str">
        <f>IFERROR(__xludf.DUMMYFUNCTION("""COMPUTED_VALUE"""),"Fort William Hurricanes")</f>
        <v>Fort William Hurricanes</v>
      </c>
      <c r="H111" s="2"/>
    </row>
    <row r="112">
      <c r="A112" s="2" t="str">
        <f>IFERROR(__xludf.DUMMYFUNCTION("""COMPUTED_VALUE"""),"G158")</f>
        <v>G158</v>
      </c>
      <c r="B112" s="2" t="str">
        <f>IFERROR(__xludf.DUMMYFUNCTION("""COMPUTED_VALUE"""),"M05")</f>
        <v>M05</v>
      </c>
      <c r="C112" s="2" t="str">
        <f>IFERROR(__xludf.DUMMYFUNCTION("""COMPUTED_VALUE"""),"Marissa Brosseau")</f>
        <v>Marissa Brosseau</v>
      </c>
      <c r="D112" s="2" t="str">
        <f>IFERROR(__xludf.DUMMYFUNCTION("""COMPUTED_VALUE"""),"G")</f>
        <v>G</v>
      </c>
      <c r="E112" s="2" t="str">
        <f>IFERROR(__xludf.DUMMYFUNCTION("""COMPUTED_VALUE"""),"R")</f>
        <v>R</v>
      </c>
      <c r="F112" s="2" t="str">
        <f>IFERROR(__xludf.DUMMYFUNCTION("""COMPUTED_VALUE"""),"MA")</f>
        <v>MA</v>
      </c>
      <c r="G112" s="2" t="str">
        <f>IFERROR(__xludf.DUMMYFUNCTION("""COMPUTED_VALUE"""),"South End Jr. Stars")</f>
        <v>South End Jr. Stars</v>
      </c>
      <c r="H112" s="2"/>
    </row>
    <row r="113">
      <c r="A113" s="2" t="str">
        <f>IFERROR(__xludf.DUMMYFUNCTION("""COMPUTED_VALUE"""),"G159")</f>
        <v>G159</v>
      </c>
      <c r="B113" s="2" t="str">
        <f>IFERROR(__xludf.DUMMYFUNCTION("""COMPUTED_VALUE"""),"M09")</f>
        <v>M09</v>
      </c>
      <c r="C113" s="2" t="str">
        <f>IFERROR(__xludf.DUMMYFUNCTION("""COMPUTED_VALUE"""),"Kaylan Campbell")</f>
        <v>Kaylan Campbell</v>
      </c>
      <c r="D113" s="2" t="str">
        <f>IFERROR(__xludf.DUMMYFUNCTION("""COMPUTED_VALUE"""),"G")</f>
        <v>G</v>
      </c>
      <c r="E113" s="2" t="str">
        <f>IFERROR(__xludf.DUMMYFUNCTION("""COMPUTED_VALUE"""),"L")</f>
        <v>L</v>
      </c>
      <c r="F113" s="2" t="str">
        <f>IFERROR(__xludf.DUMMYFUNCTION("""COMPUTED_VALUE"""),"MAA")</f>
        <v>MAA</v>
      </c>
      <c r="G113" s="2" t="str">
        <f>IFERROR(__xludf.DUMMYFUNCTION("""COMPUTED_VALUE"""),"Fort William Canadiens")</f>
        <v>Fort William Canadiens</v>
      </c>
      <c r="H113" s="2"/>
    </row>
    <row r="114">
      <c r="A114" s="2" t="str">
        <f>IFERROR(__xludf.DUMMYFUNCTION("""COMPUTED_VALUE"""),"G162")</f>
        <v>G162</v>
      </c>
      <c r="B114" s="2" t="str">
        <f>IFERROR(__xludf.DUMMYFUNCTION("""COMPUTED_VALUE"""),"M03")</f>
        <v>M03</v>
      </c>
      <c r="C114" s="2" t="str">
        <f>IFERROR(__xludf.DUMMYFUNCTION("""COMPUTED_VALUE"""),"Samuel Keene")</f>
        <v>Samuel Keene</v>
      </c>
      <c r="D114" s="2" t="str">
        <f>IFERROR(__xludf.DUMMYFUNCTION("""COMPUTED_VALUE"""),"G")</f>
        <v>G</v>
      </c>
      <c r="E114" s="2" t="str">
        <f>IFERROR(__xludf.DUMMYFUNCTION("""COMPUTED_VALUE"""),"L")</f>
        <v>L</v>
      </c>
      <c r="F114" s="2" t="str">
        <f>IFERROR(__xludf.DUMMYFUNCTION("""COMPUTED_VALUE"""),"BAA")</f>
        <v>BAA</v>
      </c>
      <c r="G114" s="2" t="str">
        <f>IFERROR(__xludf.DUMMYFUNCTION("""COMPUTED_VALUE"""),"Thunder Bay Beavers")</f>
        <v>Thunder Bay Beavers</v>
      </c>
      <c r="H114" s="2"/>
    </row>
    <row r="115">
      <c r="A115" s="2" t="str">
        <f>IFERROR(__xludf.DUMMYFUNCTION("""COMPUTED_VALUE"""),"G162a")</f>
        <v>G162a</v>
      </c>
      <c r="B115" s="2" t="str">
        <f>IFERROR(__xludf.DUMMYFUNCTION("""COMPUTED_VALUE"""),"M10")</f>
        <v>M10</v>
      </c>
      <c r="C115" s="2" t="str">
        <f>IFERROR(__xludf.DUMMYFUNCTION("""COMPUTED_VALUE"""),"Ryan Filipovic")</f>
        <v>Ryan Filipovic</v>
      </c>
      <c r="D115" s="2" t="str">
        <f>IFERROR(__xludf.DUMMYFUNCTION("""COMPUTED_VALUE"""),"G")</f>
        <v>G</v>
      </c>
      <c r="E115" s="2" t="str">
        <f>IFERROR(__xludf.DUMMYFUNCTION("""COMPUTED_VALUE"""),"L")</f>
        <v>L</v>
      </c>
      <c r="F115" s="2" t="str">
        <f>IFERROR(__xludf.DUMMYFUNCTION("""COMPUTED_VALUE"""),"MAA")</f>
        <v>MAA</v>
      </c>
      <c r="G115" s="2" t="str">
        <f>IFERROR(__xludf.DUMMYFUNCTION("""COMPUTED_VALUE"""),"Current River Comets")</f>
        <v>Current River Comets</v>
      </c>
      <c r="H115" s="2"/>
    </row>
    <row r="116">
      <c r="A116" s="2" t="str">
        <f>IFERROR(__xludf.DUMMYFUNCTION("""COMPUTED_VALUE"""),"G165")</f>
        <v>G165</v>
      </c>
      <c r="B116" s="2" t="str">
        <f>IFERROR(__xludf.DUMMYFUNCTION("""COMPUTED_VALUE"""),"M01")</f>
        <v>M01</v>
      </c>
      <c r="C116" s="2" t="str">
        <f>IFERROR(__xludf.DUMMYFUNCTION("""COMPUTED_VALUE"""),"Nathan Jacob")</f>
        <v>Nathan Jacob</v>
      </c>
      <c r="D116" s="2" t="str">
        <f>IFERROR(__xludf.DUMMYFUNCTION("""COMPUTED_VALUE"""),"G")</f>
        <v>G</v>
      </c>
      <c r="E116" s="2" t="str">
        <f>IFERROR(__xludf.DUMMYFUNCTION("""COMPUTED_VALUE"""),"L")</f>
        <v>L</v>
      </c>
      <c r="F116" s="2" t="str">
        <f>IFERROR(__xludf.DUMMYFUNCTION("""COMPUTED_VALUE"""),"BA")</f>
        <v>BA</v>
      </c>
      <c r="G116" s="2" t="str">
        <f>IFERROR(__xludf.DUMMYFUNCTION("""COMPUTED_VALUE"""),"Thunder Bay Beavers")</f>
        <v>Thunder Bay Beavers</v>
      </c>
      <c r="H116" s="2"/>
    </row>
    <row r="117">
      <c r="A117" s="2" t="str">
        <f>IFERROR(__xludf.DUMMYFUNCTION("""COMPUTED_VALUE"""),"G169")</f>
        <v>G169</v>
      </c>
      <c r="B117" s="2" t="str">
        <f>IFERROR(__xludf.DUMMYFUNCTION("""COMPUTED_VALUE"""),"M09")</f>
        <v>M09</v>
      </c>
      <c r="C117" s="2" t="str">
        <f>IFERROR(__xludf.DUMMYFUNCTION("""COMPUTED_VALUE"""),"Gunner Paradis")</f>
        <v>Gunner Paradis</v>
      </c>
      <c r="D117" s="2" t="str">
        <f>IFERROR(__xludf.DUMMYFUNCTION("""COMPUTED_VALUE"""),"G")</f>
        <v>G</v>
      </c>
      <c r="E117" s="2" t="str">
        <f>IFERROR(__xludf.DUMMYFUNCTION("""COMPUTED_VALUE"""),"L")</f>
        <v>L</v>
      </c>
      <c r="F117" s="2" t="str">
        <f>IFERROR(__xludf.DUMMYFUNCTION("""COMPUTED_VALUE"""),"AAA")</f>
        <v>AAA</v>
      </c>
      <c r="G117" s="2" t="str">
        <f>IFERROR(__xludf.DUMMYFUNCTION("""COMPUTED_VALUE"""),"Minor Midget Kings")</f>
        <v>Minor Midget Kings</v>
      </c>
      <c r="H117" s="2"/>
    </row>
    <row r="118">
      <c r="A118" s="2" t="str">
        <f>IFERROR(__xludf.DUMMYFUNCTION("""COMPUTED_VALUE"""),"G170")</f>
        <v>G170</v>
      </c>
      <c r="B118" s="2" t="str">
        <f>IFERROR(__xludf.DUMMYFUNCTION("""COMPUTED_VALUE"""),"M05")</f>
        <v>M05</v>
      </c>
      <c r="C118" s="2" t="str">
        <f>IFERROR(__xludf.DUMMYFUNCTION("""COMPUTED_VALUE"""),"Joella Brosseau")</f>
        <v>Joella Brosseau</v>
      </c>
      <c r="D118" s="2" t="str">
        <f>IFERROR(__xludf.DUMMYFUNCTION("""COMPUTED_VALUE"""),"G")</f>
        <v>G</v>
      </c>
      <c r="E118" s="2" t="str">
        <f>IFERROR(__xludf.DUMMYFUNCTION("""COMPUTED_VALUE"""),"L")</f>
        <v>L</v>
      </c>
      <c r="F118" s="2" t="str">
        <f>IFERROR(__xludf.DUMMYFUNCTION("""COMPUTED_VALUE"""),"BA")</f>
        <v>BA</v>
      </c>
      <c r="G118" s="2" t="str">
        <f>IFERROR(__xludf.DUMMYFUNCTION("""COMPUTED_VALUE"""),"Norwest Stars")</f>
        <v>Norwest Stars</v>
      </c>
      <c r="H118" s="2"/>
    </row>
    <row r="119">
      <c r="A119" s="2" t="str">
        <f>IFERROR(__xludf.DUMMYFUNCTION("""COMPUTED_VALUE"""),"G177")</f>
        <v>G177</v>
      </c>
      <c r="B119" s="2" t="str">
        <f>IFERROR(__xludf.DUMMYFUNCTION("""COMPUTED_VALUE"""),"M11")</f>
        <v>M11</v>
      </c>
      <c r="C119" s="2" t="str">
        <f>IFERROR(__xludf.DUMMYFUNCTION("""COMPUTED_VALUE"""),"Samuel Taylor")</f>
        <v>Samuel Taylor</v>
      </c>
      <c r="D119" s="2" t="str">
        <f>IFERROR(__xludf.DUMMYFUNCTION("""COMPUTED_VALUE"""),"G")</f>
        <v>G</v>
      </c>
      <c r="E119" s="2" t="str">
        <f>IFERROR(__xludf.DUMMYFUNCTION("""COMPUTED_VALUE"""),"L")</f>
        <v>L</v>
      </c>
      <c r="F119" s="2" t="str">
        <f>IFERROR(__xludf.DUMMYFUNCTION("""COMPUTED_VALUE"""),"MAA")</f>
        <v>MAA</v>
      </c>
      <c r="G119" s="2" t="str">
        <f>IFERROR(__xludf.DUMMYFUNCTION("""COMPUTED_VALUE"""),"VP Bearcats")</f>
        <v>VP Bearcats</v>
      </c>
      <c r="H119" s="2"/>
    </row>
    <row r="120">
      <c r="A120" s="2" t="str">
        <f>IFERROR(__xludf.DUMMYFUNCTION("""COMPUTED_VALUE"""),"INJ-01")</f>
        <v>INJ-01</v>
      </c>
      <c r="B120" s="2" t="str">
        <f>IFERROR(__xludf.DUMMYFUNCTION("""COMPUTED_VALUE"""),"M01")</f>
        <v>M01</v>
      </c>
      <c r="C120" s="2" t="str">
        <f>IFERROR(__xludf.DUMMYFUNCTION("""COMPUTED_VALUE"""),"Leam Clarke")</f>
        <v>Leam Clarke</v>
      </c>
      <c r="D120" s="2" t="str">
        <f>IFERROR(__xludf.DUMMYFUNCTION("""COMPUTED_VALUE"""),"C")</f>
        <v>C</v>
      </c>
      <c r="E120" s="2" t="str">
        <f>IFERROR(__xludf.DUMMYFUNCTION("""COMPUTED_VALUE"""),"L")</f>
        <v>L</v>
      </c>
      <c r="F120" s="2" t="str">
        <f>IFERROR(__xludf.DUMMYFUNCTION("""COMPUTED_VALUE"""),"BA")</f>
        <v>BA</v>
      </c>
      <c r="G120" s="2" t="str">
        <f>IFERROR(__xludf.DUMMYFUNCTION("""COMPUTED_VALUE"""),"VP Bearcats")</f>
        <v>VP Bearcats</v>
      </c>
      <c r="H120" s="2"/>
    </row>
    <row r="121">
      <c r="A121" s="2" t="str">
        <f>IFERROR(__xludf.DUMMYFUNCTION("""COMPUTED_VALUE"""),"INJ-02")</f>
        <v>INJ-02</v>
      </c>
      <c r="B121" s="2" t="str">
        <f>IFERROR(__xludf.DUMMYFUNCTION("""COMPUTED_VALUE"""),"M04")</f>
        <v>M04</v>
      </c>
      <c r="C121" s="2" t="str">
        <f>IFERROR(__xludf.DUMMYFUNCTION("""COMPUTED_VALUE"""),"Thomas Cava")</f>
        <v>Thomas Cava</v>
      </c>
      <c r="D121" s="2" t="str">
        <f>IFERROR(__xludf.DUMMYFUNCTION("""COMPUTED_VALUE"""),"RW")</f>
        <v>RW</v>
      </c>
      <c r="E121" s="2" t="str">
        <f>IFERROR(__xludf.DUMMYFUNCTION("""COMPUTED_VALUE"""),"R")</f>
        <v>R</v>
      </c>
      <c r="F121" s="2" t="str">
        <f>IFERROR(__xludf.DUMMYFUNCTION("""COMPUTED_VALUE"""),"BAA")</f>
        <v>BAA</v>
      </c>
      <c r="G121" s="2" t="str">
        <f>IFERROR(__xludf.DUMMYFUNCTION("""COMPUTED_VALUE"""),"Norwest Stars")</f>
        <v>Norwest Stars</v>
      </c>
      <c r="H121" s="2"/>
    </row>
    <row r="122">
      <c r="A122" s="2" t="str">
        <f>IFERROR(__xludf.DUMMYFUNCTION("""COMPUTED_VALUE"""),"W006")</f>
        <v>W006</v>
      </c>
      <c r="B122" s="2" t="str">
        <f>IFERROR(__xludf.DUMMYFUNCTION("""COMPUTED_VALUE"""),"M08")</f>
        <v>M08</v>
      </c>
      <c r="C122" s="2" t="str">
        <f>IFERROR(__xludf.DUMMYFUNCTION("""COMPUTED_VALUE"""),"Tyler Robertson")</f>
        <v>Tyler Robertson</v>
      </c>
      <c r="D122" s="2" t="str">
        <f>IFERROR(__xludf.DUMMYFUNCTION("""COMPUTED_VALUE"""),"D")</f>
        <v>D</v>
      </c>
      <c r="E122" s="2" t="str">
        <f>IFERROR(__xludf.DUMMYFUNCTION("""COMPUTED_VALUE"""),"R")</f>
        <v>R</v>
      </c>
      <c r="F122" s="2" t="str">
        <f>IFERROR(__xludf.DUMMYFUNCTION("""COMPUTED_VALUE"""),"MA")</f>
        <v>MA</v>
      </c>
      <c r="G122" s="2" t="str">
        <f>IFERROR(__xludf.DUMMYFUNCTION("""COMPUTED_VALUE"""),"Current River Comets")</f>
        <v>Current River Comets</v>
      </c>
      <c r="H122" s="2"/>
    </row>
    <row r="123">
      <c r="A123" s="2" t="str">
        <f>IFERROR(__xludf.DUMMYFUNCTION("""COMPUTED_VALUE"""),"W015")</f>
        <v>W015</v>
      </c>
      <c r="B123" s="2" t="str">
        <f>IFERROR(__xludf.DUMMYFUNCTION("""COMPUTED_VALUE"""),"M02")</f>
        <v>M02</v>
      </c>
      <c r="C123" s="2" t="str">
        <f>IFERROR(__xludf.DUMMYFUNCTION("""COMPUTED_VALUE"""),"Jorgen Mcdevitt")</f>
        <v>Jorgen Mcdevitt</v>
      </c>
      <c r="D123" s="2" t="str">
        <f>IFERROR(__xludf.DUMMYFUNCTION("""COMPUTED_VALUE"""),"C")</f>
        <v>C</v>
      </c>
      <c r="E123" s="2" t="str">
        <f>IFERROR(__xludf.DUMMYFUNCTION("""COMPUTED_VALUE"""),"R")</f>
        <v>R</v>
      </c>
      <c r="F123" s="2" t="str">
        <f>IFERROR(__xludf.DUMMYFUNCTION("""COMPUTED_VALUE"""),"BA")</f>
        <v>BA</v>
      </c>
      <c r="G123" s="2" t="str">
        <f>IFERROR(__xludf.DUMMYFUNCTION("""COMPUTED_VALUE"""),"West End Bruins")</f>
        <v>West End Bruins</v>
      </c>
      <c r="H123" s="2"/>
    </row>
    <row r="124">
      <c r="A124" s="2" t="str">
        <f>IFERROR(__xludf.DUMMYFUNCTION("""COMPUTED_VALUE"""),"W016")</f>
        <v>W016</v>
      </c>
      <c r="B124" s="2" t="str">
        <f>IFERROR(__xludf.DUMMYFUNCTION("""COMPUTED_VALUE"""),"M07")</f>
        <v>M07</v>
      </c>
      <c r="C124" s="2" t="str">
        <f>IFERROR(__xludf.DUMMYFUNCTION("""COMPUTED_VALUE"""),"Athen Kaplanis")</f>
        <v>Athen Kaplanis</v>
      </c>
      <c r="D124" s="2" t="str">
        <f>IFERROR(__xludf.DUMMYFUNCTION("""COMPUTED_VALUE"""),"D")</f>
        <v>D</v>
      </c>
      <c r="E124" s="2" t="str">
        <f>IFERROR(__xludf.DUMMYFUNCTION("""COMPUTED_VALUE"""),"L")</f>
        <v>L</v>
      </c>
      <c r="F124" s="2" t="str">
        <f>IFERROR(__xludf.DUMMYFUNCTION("""COMPUTED_VALUE"""),"MA")</f>
        <v>MA</v>
      </c>
      <c r="G124" s="2" t="str">
        <f>IFERROR(__xludf.DUMMYFUNCTION("""COMPUTED_VALUE"""),"Thunder Bay Elks 82s")</f>
        <v>Thunder Bay Elks 82s</v>
      </c>
      <c r="H124" s="2"/>
    </row>
    <row r="125">
      <c r="A125" s="2" t="str">
        <f>IFERROR(__xludf.DUMMYFUNCTION("""COMPUTED_VALUE"""),"W034")</f>
        <v>W034</v>
      </c>
      <c r="B125" s="2" t="str">
        <f>IFERROR(__xludf.DUMMYFUNCTION("""COMPUTED_VALUE"""),"M01")</f>
        <v>M01</v>
      </c>
      <c r="C125" s="2" t="str">
        <f>IFERROR(__xludf.DUMMYFUNCTION("""COMPUTED_VALUE"""),"Cohen Adduono")</f>
        <v>Cohen Adduono</v>
      </c>
      <c r="D125" s="2" t="str">
        <f>IFERROR(__xludf.DUMMYFUNCTION("""COMPUTED_VALUE"""),"C")</f>
        <v>C</v>
      </c>
      <c r="E125" s="2" t="str">
        <f>IFERROR(__xludf.DUMMYFUNCTION("""COMPUTED_VALUE"""),"L")</f>
        <v>L</v>
      </c>
      <c r="F125" s="2" t="str">
        <f>IFERROR(__xludf.DUMMYFUNCTION("""COMPUTED_VALUE"""),"BA")</f>
        <v>BA</v>
      </c>
      <c r="G125" s="2" t="str">
        <f>IFERROR(__xludf.DUMMYFUNCTION("""COMPUTED_VALUE"""),"Thunder Bay Elks 82s")</f>
        <v>Thunder Bay Elks 82s</v>
      </c>
      <c r="H125" s="2"/>
    </row>
    <row r="126">
      <c r="A126" s="2" t="str">
        <f>IFERROR(__xludf.DUMMYFUNCTION("""COMPUTED_VALUE"""),"W040")</f>
        <v>W040</v>
      </c>
      <c r="B126" s="2" t="str">
        <f>IFERROR(__xludf.DUMMYFUNCTION("""COMPUTED_VALUE"""),"M08")</f>
        <v>M08</v>
      </c>
      <c r="C126" s="2" t="str">
        <f>IFERROR(__xludf.DUMMYFUNCTION("""COMPUTED_VALUE"""),"Cole Lambert")</f>
        <v>Cole Lambert</v>
      </c>
      <c r="D126" s="2" t="str">
        <f>IFERROR(__xludf.DUMMYFUNCTION("""COMPUTED_VALUE"""),"C")</f>
        <v>C</v>
      </c>
      <c r="E126" s="2" t="str">
        <f>IFERROR(__xludf.DUMMYFUNCTION("""COMPUTED_VALUE"""),"R")</f>
        <v>R</v>
      </c>
      <c r="F126" s="2" t="str">
        <f>IFERROR(__xludf.DUMMYFUNCTION("""COMPUTED_VALUE"""),"MA")</f>
        <v>MA</v>
      </c>
      <c r="G126" s="2" t="str">
        <f>IFERROR(__xludf.DUMMYFUNCTION("""COMPUTED_VALUE"""),"Thunder Bay Beavers")</f>
        <v>Thunder Bay Beavers</v>
      </c>
      <c r="H126" s="2"/>
    </row>
    <row r="127">
      <c r="A127" s="2" t="str">
        <f>IFERROR(__xludf.DUMMYFUNCTION("""COMPUTED_VALUE"""),"W054")</f>
        <v>W054</v>
      </c>
      <c r="B127" s="2" t="str">
        <f>IFERROR(__xludf.DUMMYFUNCTION("""COMPUTED_VALUE"""),"M07")</f>
        <v>M07</v>
      </c>
      <c r="C127" s="2" t="str">
        <f>IFERROR(__xludf.DUMMYFUNCTION("""COMPUTED_VALUE"""),"James Coppock")</f>
        <v>James Coppock</v>
      </c>
      <c r="D127" s="2" t="str">
        <f>IFERROR(__xludf.DUMMYFUNCTION("""COMPUTED_VALUE"""),"C")</f>
        <v>C</v>
      </c>
      <c r="E127" s="2" t="str">
        <f>IFERROR(__xludf.DUMMYFUNCTION("""COMPUTED_VALUE"""),"R")</f>
        <v>R</v>
      </c>
      <c r="F127" s="2" t="str">
        <f>IFERROR(__xludf.DUMMYFUNCTION("""COMPUTED_VALUE"""),"MA")</f>
        <v>MA</v>
      </c>
      <c r="G127" s="2" t="str">
        <f>IFERROR(__xludf.DUMMYFUNCTION("""COMPUTED_VALUE"""),"South End Jr. Stars")</f>
        <v>South End Jr. Stars</v>
      </c>
      <c r="H127" s="2"/>
    </row>
    <row r="128">
      <c r="A128" s="2" t="str">
        <f>IFERROR(__xludf.DUMMYFUNCTION("""COMPUTED_VALUE"""),"W060")</f>
        <v>W060</v>
      </c>
      <c r="B128" s="2" t="str">
        <f>IFERROR(__xludf.DUMMYFUNCTION("""COMPUTED_VALUE"""),"M06")</f>
        <v>M06</v>
      </c>
      <c r="C128" s="2" t="str">
        <f>IFERROR(__xludf.DUMMYFUNCTION("""COMPUTED_VALUE"""),"Sterling Legace")</f>
        <v>Sterling Legace</v>
      </c>
      <c r="D128" s="2" t="str">
        <f>IFERROR(__xludf.DUMMYFUNCTION("""COMPUTED_VALUE"""),"D")</f>
        <v>D</v>
      </c>
      <c r="E128" s="2" t="str">
        <f>IFERROR(__xludf.DUMMYFUNCTION("""COMPUTED_VALUE"""),"R")</f>
        <v>R</v>
      </c>
      <c r="F128" s="2" t="str">
        <f>IFERROR(__xludf.DUMMYFUNCTION("""COMPUTED_VALUE"""),"MA")</f>
        <v>MA</v>
      </c>
      <c r="G128" s="2" t="str">
        <f>IFERROR(__xludf.DUMMYFUNCTION("""COMPUTED_VALUE"""),"West End Bruins")</f>
        <v>West End Bruins</v>
      </c>
      <c r="H128" s="2"/>
    </row>
    <row r="129">
      <c r="A129" s="2" t="str">
        <f>IFERROR(__xludf.DUMMYFUNCTION("""COMPUTED_VALUE"""),"W069")</f>
        <v>W069</v>
      </c>
      <c r="B129" s="2" t="str">
        <f>IFERROR(__xludf.DUMMYFUNCTION("""COMPUTED_VALUE"""),"M07")</f>
        <v>M07</v>
      </c>
      <c r="C129" s="2" t="str">
        <f>IFERROR(__xludf.DUMMYFUNCTION("""COMPUTED_VALUE"""),"Alexander Wanzuk")</f>
        <v>Alexander Wanzuk</v>
      </c>
      <c r="D129" s="2" t="str">
        <f>IFERROR(__xludf.DUMMYFUNCTION("""COMPUTED_VALUE"""),"C")</f>
        <v>C</v>
      </c>
      <c r="E129" s="2" t="str">
        <f>IFERROR(__xludf.DUMMYFUNCTION("""COMPUTED_VALUE"""),"L")</f>
        <v>L</v>
      </c>
      <c r="F129" s="2" t="str">
        <f>IFERROR(__xludf.DUMMYFUNCTION("""COMPUTED_VALUE"""),"MA")</f>
        <v>MA</v>
      </c>
      <c r="G129" s="2" t="str">
        <f>IFERROR(__xludf.DUMMYFUNCTION("""COMPUTED_VALUE"""),"West End Bruins")</f>
        <v>West End Bruins</v>
      </c>
      <c r="H129" s="2"/>
    </row>
    <row r="130">
      <c r="A130" s="2" t="str">
        <f>IFERROR(__xludf.DUMMYFUNCTION("""COMPUTED_VALUE"""),"W073")</f>
        <v>W073</v>
      </c>
      <c r="B130" s="2" t="str">
        <f>IFERROR(__xludf.DUMMYFUNCTION("""COMPUTED_VALUE"""),"M08")</f>
        <v>M08</v>
      </c>
      <c r="C130" s="2" t="str">
        <f>IFERROR(__xludf.DUMMYFUNCTION("""COMPUTED_VALUE"""),"Daniel Wiersema")</f>
        <v>Daniel Wiersema</v>
      </c>
      <c r="D130" s="2" t="str">
        <f>IFERROR(__xludf.DUMMYFUNCTION("""COMPUTED_VALUE"""),"LW")</f>
        <v>LW</v>
      </c>
      <c r="E130" s="2" t="str">
        <f>IFERROR(__xludf.DUMMYFUNCTION("""COMPUTED_VALUE"""),"L")</f>
        <v>L</v>
      </c>
      <c r="F130" s="2" t="str">
        <f>IFERROR(__xludf.DUMMYFUNCTION("""COMPUTED_VALUE"""),"MA")</f>
        <v>MA</v>
      </c>
      <c r="G130" s="2" t="str">
        <f>IFERROR(__xludf.DUMMYFUNCTION("""COMPUTED_VALUE"""),"South End Jr. Stars")</f>
        <v>South End Jr. Stars</v>
      </c>
      <c r="H130" s="2"/>
    </row>
    <row r="131">
      <c r="A131" s="2" t="str">
        <f>IFERROR(__xludf.DUMMYFUNCTION("""COMPUTED_VALUE"""),"W077")</f>
        <v>W077</v>
      </c>
      <c r="B131" s="2" t="str">
        <f>IFERROR(__xludf.DUMMYFUNCTION("""COMPUTED_VALUE"""),"M04")</f>
        <v>M04</v>
      </c>
      <c r="C131" s="2" t="str">
        <f>IFERROR(__xludf.DUMMYFUNCTION("""COMPUTED_VALUE"""),"Kaelen Sherman")</f>
        <v>Kaelen Sherman</v>
      </c>
      <c r="D131" s="2" t="str">
        <f>IFERROR(__xludf.DUMMYFUNCTION("""COMPUTED_VALUE"""),"RW")</f>
        <v>RW</v>
      </c>
      <c r="E131" s="2" t="str">
        <f>IFERROR(__xludf.DUMMYFUNCTION("""COMPUTED_VALUE"""),"R")</f>
        <v>R</v>
      </c>
      <c r="F131" s="2" t="str">
        <f>IFERROR(__xludf.DUMMYFUNCTION("""COMPUTED_VALUE"""),"BAA")</f>
        <v>BAA</v>
      </c>
      <c r="G131" s="2" t="str">
        <f>IFERROR(__xludf.DUMMYFUNCTION("""COMPUTED_VALUE"""),"Thunder Bay Beavers")</f>
        <v>Thunder Bay Beavers</v>
      </c>
      <c r="H131" s="2"/>
    </row>
    <row r="132">
      <c r="A132" s="2" t="str">
        <f>IFERROR(__xludf.DUMMYFUNCTION("""COMPUTED_VALUE"""),"W079")</f>
        <v>W079</v>
      </c>
      <c r="B132" s="2" t="str">
        <f>IFERROR(__xludf.DUMMYFUNCTION("""COMPUTED_VALUE"""),"M07")</f>
        <v>M07</v>
      </c>
      <c r="C132" s="2" t="str">
        <f>IFERROR(__xludf.DUMMYFUNCTION("""COMPUTED_VALUE"""),"Adam Maenpaa")</f>
        <v>Adam Maenpaa</v>
      </c>
      <c r="D132" s="2" t="str">
        <f>IFERROR(__xludf.DUMMYFUNCTION("""COMPUTED_VALUE"""),"C")</f>
        <v>C</v>
      </c>
      <c r="E132" s="2" t="str">
        <f>IFERROR(__xludf.DUMMYFUNCTION("""COMPUTED_VALUE"""),"L")</f>
        <v>L</v>
      </c>
      <c r="F132" s="2" t="str">
        <f>IFERROR(__xludf.DUMMYFUNCTION("""COMPUTED_VALUE"""),"MA")</f>
        <v>MA</v>
      </c>
      <c r="G132" s="2" t="str">
        <f>IFERROR(__xludf.DUMMYFUNCTION("""COMPUTED_VALUE"""),"Current River Comets")</f>
        <v>Current River Comets</v>
      </c>
      <c r="H132" s="2"/>
    </row>
    <row r="133">
      <c r="A133" s="2" t="str">
        <f>IFERROR(__xludf.DUMMYFUNCTION("""COMPUTED_VALUE"""),"W085")</f>
        <v>W085</v>
      </c>
      <c r="B133" s="2" t="str">
        <f>IFERROR(__xludf.DUMMYFUNCTION("""COMPUTED_VALUE"""),"M03")</f>
        <v>M03</v>
      </c>
      <c r="C133" s="2" t="str">
        <f>IFERROR(__xludf.DUMMYFUNCTION("""COMPUTED_VALUE"""),"Nolan Desando")</f>
        <v>Nolan Desando</v>
      </c>
      <c r="D133" s="2" t="str">
        <f>IFERROR(__xludf.DUMMYFUNCTION("""COMPUTED_VALUE"""),"LW")</f>
        <v>LW</v>
      </c>
      <c r="E133" s="2" t="str">
        <f>IFERROR(__xludf.DUMMYFUNCTION("""COMPUTED_VALUE"""),"L")</f>
        <v>L</v>
      </c>
      <c r="F133" s="2" t="str">
        <f>IFERROR(__xludf.DUMMYFUNCTION("""COMPUTED_VALUE"""),"BAA")</f>
        <v>BAA</v>
      </c>
      <c r="G133" s="2" t="str">
        <f>IFERROR(__xludf.DUMMYFUNCTION("""COMPUTED_VALUE"""),"Westfort Maroons")</f>
        <v>Westfort Maroons</v>
      </c>
      <c r="H133" s="2"/>
    </row>
    <row r="134">
      <c r="A134" s="2" t="str">
        <f>IFERROR(__xludf.DUMMYFUNCTION("""COMPUTED_VALUE"""),"W088")</f>
        <v>W088</v>
      </c>
      <c r="B134" s="2" t="str">
        <f>IFERROR(__xludf.DUMMYFUNCTION("""COMPUTED_VALUE"""),"M02")</f>
        <v>M02</v>
      </c>
      <c r="C134" s="2" t="str">
        <f>IFERROR(__xludf.DUMMYFUNCTION("""COMPUTED_VALUE"""),"Tyler Garatti")</f>
        <v>Tyler Garatti</v>
      </c>
      <c r="D134" s="2" t="str">
        <f>IFERROR(__xludf.DUMMYFUNCTION("""COMPUTED_VALUE"""),"LW")</f>
        <v>LW</v>
      </c>
      <c r="E134" s="2" t="str">
        <f>IFERROR(__xludf.DUMMYFUNCTION("""COMPUTED_VALUE"""),"L")</f>
        <v>L</v>
      </c>
      <c r="F134" s="2" t="str">
        <f>IFERROR(__xludf.DUMMYFUNCTION("""COMPUTED_VALUE"""),"BA")</f>
        <v>BA</v>
      </c>
      <c r="G134" s="2" t="str">
        <f>IFERROR(__xludf.DUMMYFUNCTION("""COMPUTED_VALUE"""),"KC Sabres")</f>
        <v>KC Sabres</v>
      </c>
      <c r="H134" s="2"/>
    </row>
    <row r="135">
      <c r="A135" s="2" t="str">
        <f>IFERROR(__xludf.DUMMYFUNCTION("""COMPUTED_VALUE"""),"W089")</f>
        <v>W089</v>
      </c>
      <c r="B135" s="2" t="str">
        <f>IFERROR(__xludf.DUMMYFUNCTION("""COMPUTED_VALUE"""),"M04")</f>
        <v>M04</v>
      </c>
      <c r="C135" s="2" t="str">
        <f>IFERROR(__xludf.DUMMYFUNCTION("""COMPUTED_VALUE"""),"Ethan Cwiklik")</f>
        <v>Ethan Cwiklik</v>
      </c>
      <c r="D135" s="2" t="str">
        <f>IFERROR(__xludf.DUMMYFUNCTION("""COMPUTED_VALUE"""),"RW")</f>
        <v>RW</v>
      </c>
      <c r="E135" s="2" t="str">
        <f>IFERROR(__xludf.DUMMYFUNCTION("""COMPUTED_VALUE"""),"R")</f>
        <v>R</v>
      </c>
      <c r="F135" s="2" t="str">
        <f>IFERROR(__xludf.DUMMYFUNCTION("""COMPUTED_VALUE"""),"BAA")</f>
        <v>BAA</v>
      </c>
      <c r="G135" s="2" t="str">
        <f>IFERROR(__xludf.DUMMYFUNCTION("""COMPUTED_VALUE"""),"Westfort Maroons")</f>
        <v>Westfort Maroons</v>
      </c>
      <c r="H135" s="2"/>
    </row>
    <row r="136">
      <c r="A136" s="2" t="str">
        <f>IFERROR(__xludf.DUMMYFUNCTION("""COMPUTED_VALUE"""),"W090")</f>
        <v>W090</v>
      </c>
      <c r="B136" s="2" t="str">
        <f>IFERROR(__xludf.DUMMYFUNCTION("""COMPUTED_VALUE"""),"M08")</f>
        <v>M08</v>
      </c>
      <c r="C136" s="2" t="str">
        <f>IFERROR(__xludf.DUMMYFUNCTION("""COMPUTED_VALUE"""),"Haiden Paavola")</f>
        <v>Haiden Paavola</v>
      </c>
      <c r="D136" s="2" t="str">
        <f>IFERROR(__xludf.DUMMYFUNCTION("""COMPUTED_VALUE"""),"RW")</f>
        <v>RW</v>
      </c>
      <c r="E136" s="2" t="str">
        <f>IFERROR(__xludf.DUMMYFUNCTION("""COMPUTED_VALUE"""),"R")</f>
        <v>R</v>
      </c>
      <c r="F136" s="2" t="str">
        <f>IFERROR(__xludf.DUMMYFUNCTION("""COMPUTED_VALUE"""),"DNP")</f>
        <v>DNP</v>
      </c>
      <c r="G136" s="2" t="str">
        <f>IFERROR(__xludf.DUMMYFUNCTION("""COMPUTED_VALUE"""),"Did Not Play")</f>
        <v>Did Not Play</v>
      </c>
      <c r="H136" s="2"/>
    </row>
    <row r="137">
      <c r="A137" s="2" t="str">
        <f>IFERROR(__xludf.DUMMYFUNCTION("""COMPUTED_VALUE"""),"W097")</f>
        <v>W097</v>
      </c>
      <c r="B137" s="2" t="str">
        <f>IFERROR(__xludf.DUMMYFUNCTION("""COMPUTED_VALUE"""),"M01")</f>
        <v>M01</v>
      </c>
      <c r="C137" s="2" t="str">
        <f>IFERROR(__xludf.DUMMYFUNCTION("""COMPUTED_VALUE"""),"Finnley Fiorito")</f>
        <v>Finnley Fiorito</v>
      </c>
      <c r="D137" s="2" t="str">
        <f>IFERROR(__xludf.DUMMYFUNCTION("""COMPUTED_VALUE"""),"LW")</f>
        <v>LW</v>
      </c>
      <c r="E137" s="2" t="str">
        <f>IFERROR(__xludf.DUMMYFUNCTION("""COMPUTED_VALUE"""),"R")</f>
        <v>R</v>
      </c>
      <c r="F137" s="2" t="str">
        <f>IFERROR(__xludf.DUMMYFUNCTION("""COMPUTED_VALUE"""),"BA")</f>
        <v>BA</v>
      </c>
      <c r="G137" s="2" t="str">
        <f>IFERROR(__xludf.DUMMYFUNCTION("""COMPUTED_VALUE"""),"Norwest Stars")</f>
        <v>Norwest Stars</v>
      </c>
      <c r="H137" s="2"/>
    </row>
    <row r="138">
      <c r="A138" s="2" t="str">
        <f>IFERROR(__xludf.DUMMYFUNCTION("""COMPUTED_VALUE"""),"W103")</f>
        <v>W103</v>
      </c>
      <c r="B138" s="2" t="str">
        <f>IFERROR(__xludf.DUMMYFUNCTION("""COMPUTED_VALUE"""),"M07")</f>
        <v>M07</v>
      </c>
      <c r="C138" s="2" t="str">
        <f>IFERROR(__xludf.DUMMYFUNCTION("""COMPUTED_VALUE"""),"Chaseon Fiddler")</f>
        <v>Chaseon Fiddler</v>
      </c>
      <c r="D138" s="2" t="str">
        <f>IFERROR(__xludf.DUMMYFUNCTION("""COMPUTED_VALUE"""),"LW")</f>
        <v>LW</v>
      </c>
      <c r="E138" s="2" t="str">
        <f>IFERROR(__xludf.DUMMYFUNCTION("""COMPUTED_VALUE"""),"L")</f>
        <v>L</v>
      </c>
      <c r="F138" s="2" t="str">
        <f>IFERROR(__xludf.DUMMYFUNCTION("""COMPUTED_VALUE"""),"MA")</f>
        <v>MA</v>
      </c>
      <c r="G138" s="2" t="str">
        <f>IFERROR(__xludf.DUMMYFUNCTION("""COMPUTED_VALUE"""),"West End Bruins")</f>
        <v>West End Bruins</v>
      </c>
      <c r="H138" s="2"/>
    </row>
    <row r="139">
      <c r="A139" s="2" t="str">
        <f>IFERROR(__xludf.DUMMYFUNCTION("""COMPUTED_VALUE"""),"W112")</f>
        <v>W112</v>
      </c>
      <c r="B139" s="2" t="str">
        <f>IFERROR(__xludf.DUMMYFUNCTION("""COMPUTED_VALUE"""),"M07")</f>
        <v>M07</v>
      </c>
      <c r="C139" s="2" t="str">
        <f>IFERROR(__xludf.DUMMYFUNCTION("""COMPUTED_VALUE"""),"Nickolas Everett")</f>
        <v>Nickolas Everett</v>
      </c>
      <c r="D139" s="2" t="str">
        <f>IFERROR(__xludf.DUMMYFUNCTION("""COMPUTED_VALUE"""),"LW")</f>
        <v>LW</v>
      </c>
      <c r="E139" s="2" t="str">
        <f>IFERROR(__xludf.DUMMYFUNCTION("""COMPUTED_VALUE"""),"L")</f>
        <v>L</v>
      </c>
      <c r="F139" s="2" t="str">
        <f>IFERROR(__xludf.DUMMYFUNCTION("""COMPUTED_VALUE"""),"MA")</f>
        <v>MA</v>
      </c>
      <c r="G139" s="2" t="str">
        <f>IFERROR(__xludf.DUMMYFUNCTION("""COMPUTED_VALUE"""),"KC Sabres")</f>
        <v>KC Sabres</v>
      </c>
      <c r="H139" s="2"/>
    </row>
    <row r="140">
      <c r="A140" s="2" t="str">
        <f>IFERROR(__xludf.DUMMYFUNCTION("""COMPUTED_VALUE"""),"W115")</f>
        <v>W115</v>
      </c>
      <c r="B140" s="2" t="str">
        <f>IFERROR(__xludf.DUMMYFUNCTION("""COMPUTED_VALUE"""),"M01")</f>
        <v>M01</v>
      </c>
      <c r="C140" s="2" t="str">
        <f>IFERROR(__xludf.DUMMYFUNCTION("""COMPUTED_VALUE"""),"Andrew Pepler")</f>
        <v>Andrew Pepler</v>
      </c>
      <c r="D140" s="2" t="str">
        <f>IFERROR(__xludf.DUMMYFUNCTION("""COMPUTED_VALUE"""),"C")</f>
        <v>C</v>
      </c>
      <c r="E140" s="2" t="str">
        <f>IFERROR(__xludf.DUMMYFUNCTION("""COMPUTED_VALUE"""),"L")</f>
        <v>L</v>
      </c>
      <c r="F140" s="2" t="str">
        <f>IFERROR(__xludf.DUMMYFUNCTION("""COMPUTED_VALUE"""),"BA")</f>
        <v>BA</v>
      </c>
      <c r="G140" s="2" t="str">
        <f>IFERROR(__xludf.DUMMYFUNCTION("""COMPUTED_VALUE"""),"Fort William Hurricanes")</f>
        <v>Fort William Hurricanes</v>
      </c>
      <c r="H140" s="2"/>
    </row>
    <row r="141">
      <c r="A141" s="2" t="str">
        <f>IFERROR(__xludf.DUMMYFUNCTION("""COMPUTED_VALUE"""),"W122")</f>
        <v>W122</v>
      </c>
      <c r="B141" s="2" t="str">
        <f>IFERROR(__xludf.DUMMYFUNCTION("""COMPUTED_VALUE"""),"M07")</f>
        <v>M07</v>
      </c>
      <c r="C141" s="2" t="str">
        <f>IFERROR(__xludf.DUMMYFUNCTION("""COMPUTED_VALUE"""),"Harrison Tsekouras")</f>
        <v>Harrison Tsekouras</v>
      </c>
      <c r="D141" s="2" t="str">
        <f>IFERROR(__xludf.DUMMYFUNCTION("""COMPUTED_VALUE"""),"D")</f>
        <v>D</v>
      </c>
      <c r="E141" s="2" t="str">
        <f>IFERROR(__xludf.DUMMYFUNCTION("""COMPUTED_VALUE"""),"L")</f>
        <v>L</v>
      </c>
      <c r="F141" s="2" t="str">
        <f>IFERROR(__xludf.DUMMYFUNCTION("""COMPUTED_VALUE"""),"MA")</f>
        <v>MA</v>
      </c>
      <c r="G141" s="2" t="str">
        <f>IFERROR(__xludf.DUMMYFUNCTION("""COMPUTED_VALUE"""),"South End Jr. Stars")</f>
        <v>South End Jr. Stars</v>
      </c>
      <c r="H141" s="2"/>
    </row>
    <row r="142">
      <c r="A142" s="2" t="str">
        <f>IFERROR(__xludf.DUMMYFUNCTION("""COMPUTED_VALUE"""),"W131")</f>
        <v>W131</v>
      </c>
      <c r="B142" s="2" t="str">
        <f>IFERROR(__xludf.DUMMYFUNCTION("""COMPUTED_VALUE"""),"M08")</f>
        <v>M08</v>
      </c>
      <c r="C142" s="2" t="str">
        <f>IFERROR(__xludf.DUMMYFUNCTION("""COMPUTED_VALUE"""),"Kaiden Mckay")</f>
        <v>Kaiden Mckay</v>
      </c>
      <c r="D142" s="2" t="str">
        <f>IFERROR(__xludf.DUMMYFUNCTION("""COMPUTED_VALUE"""),"C")</f>
        <v>C</v>
      </c>
      <c r="E142" s="2" t="str">
        <f>IFERROR(__xludf.DUMMYFUNCTION("""COMPUTED_VALUE"""),"L")</f>
        <v>L</v>
      </c>
      <c r="F142" s="2" t="str">
        <f>IFERROR(__xludf.DUMMYFUNCTION("""COMPUTED_VALUE"""),"MA")</f>
        <v>MA</v>
      </c>
      <c r="G142" s="2" t="str">
        <f>IFERROR(__xludf.DUMMYFUNCTION("""COMPUTED_VALUE"""),"North End Flames")</f>
        <v>North End Flames</v>
      </c>
      <c r="H142" s="2"/>
    </row>
    <row r="143">
      <c r="A143" s="2" t="str">
        <f>IFERROR(__xludf.DUMMYFUNCTION("""COMPUTED_VALUE"""),"W140")</f>
        <v>W140</v>
      </c>
      <c r="B143" s="2" t="str">
        <f>IFERROR(__xludf.DUMMYFUNCTION("""COMPUTED_VALUE"""),"M06")</f>
        <v>M06</v>
      </c>
      <c r="C143" s="2" t="str">
        <f>IFERROR(__xludf.DUMMYFUNCTION("""COMPUTED_VALUE"""),"Matias Maenpaa")</f>
        <v>Matias Maenpaa</v>
      </c>
      <c r="D143" s="2" t="str">
        <f>IFERROR(__xludf.DUMMYFUNCTION("""COMPUTED_VALUE"""),"C")</f>
        <v>C</v>
      </c>
      <c r="E143" s="2" t="str">
        <f>IFERROR(__xludf.DUMMYFUNCTION("""COMPUTED_VALUE"""),"R")</f>
        <v>R</v>
      </c>
      <c r="F143" s="2" t="str">
        <f>IFERROR(__xludf.DUMMYFUNCTION("""COMPUTED_VALUE"""),"MA")</f>
        <v>MA</v>
      </c>
      <c r="G143" s="2" t="str">
        <f>IFERROR(__xludf.DUMMYFUNCTION("""COMPUTED_VALUE"""),"South End Jr. Stars")</f>
        <v>South End Jr. Stars</v>
      </c>
      <c r="H143" s="2"/>
    </row>
    <row r="144">
      <c r="A144" s="2" t="str">
        <f>IFERROR(__xludf.DUMMYFUNCTION("""COMPUTED_VALUE"""),"W142")</f>
        <v>W142</v>
      </c>
      <c r="B144" s="2" t="str">
        <f>IFERROR(__xludf.DUMMYFUNCTION("""COMPUTED_VALUE"""),"M06")</f>
        <v>M06</v>
      </c>
      <c r="C144" s="2" t="str">
        <f>IFERROR(__xludf.DUMMYFUNCTION("""COMPUTED_VALUE"""),"Brandon (Ty) Waite")</f>
        <v>Brandon (Ty) Waite</v>
      </c>
      <c r="D144" s="2" t="str">
        <f>IFERROR(__xludf.DUMMYFUNCTION("""COMPUTED_VALUE"""),"C")</f>
        <v>C</v>
      </c>
      <c r="E144" s="2" t="str">
        <f>IFERROR(__xludf.DUMMYFUNCTION("""COMPUTED_VALUE"""),"L")</f>
        <v>L</v>
      </c>
      <c r="F144" s="2" t="str">
        <f>IFERROR(__xludf.DUMMYFUNCTION("""COMPUTED_VALUE"""),"MA")</f>
        <v>MA</v>
      </c>
      <c r="G144" s="2" t="str">
        <f>IFERROR(__xludf.DUMMYFUNCTION("""COMPUTED_VALUE"""),"Fort William Hurricanes")</f>
        <v>Fort William Hurricanes</v>
      </c>
      <c r="H144" s="2"/>
    </row>
    <row r="145">
      <c r="A145" s="2" t="str">
        <f>IFERROR(__xludf.DUMMYFUNCTION("""COMPUTED_VALUE"""),"W145")</f>
        <v>W145</v>
      </c>
      <c r="B145" s="2" t="str">
        <f>IFERROR(__xludf.DUMMYFUNCTION("""COMPUTED_VALUE"""),"M03")</f>
        <v>M03</v>
      </c>
      <c r="C145" s="2" t="str">
        <f>IFERROR(__xludf.DUMMYFUNCTION("""COMPUTED_VALUE"""),"Daniel Czerwinski")</f>
        <v>Daniel Czerwinski</v>
      </c>
      <c r="D145" s="2" t="str">
        <f>IFERROR(__xludf.DUMMYFUNCTION("""COMPUTED_VALUE"""),"D")</f>
        <v>D</v>
      </c>
      <c r="E145" s="2" t="str">
        <f>IFERROR(__xludf.DUMMYFUNCTION("""COMPUTED_VALUE"""),"L")</f>
        <v>L</v>
      </c>
      <c r="F145" s="2" t="str">
        <f>IFERROR(__xludf.DUMMYFUNCTION("""COMPUTED_VALUE"""),"BAA")</f>
        <v>BAA</v>
      </c>
      <c r="G145" s="2" t="str">
        <f>IFERROR(__xludf.DUMMYFUNCTION("""COMPUTED_VALUE"""),"Westfort Maroons")</f>
        <v>Westfort Maroons</v>
      </c>
      <c r="H145" s="2"/>
    </row>
    <row r="146">
      <c r="A146" s="2" t="str">
        <f>IFERROR(__xludf.DUMMYFUNCTION("""COMPUTED_VALUE"""),"W150")</f>
        <v>W150</v>
      </c>
      <c r="B146" s="2" t="str">
        <f>IFERROR(__xludf.DUMMYFUNCTION("""COMPUTED_VALUE"""),"M04")</f>
        <v>M04</v>
      </c>
      <c r="C146" s="2" t="str">
        <f>IFERROR(__xludf.DUMMYFUNCTION("""COMPUTED_VALUE"""),"Ethen Friesen")</f>
        <v>Ethen Friesen</v>
      </c>
      <c r="D146" s="2" t="str">
        <f>IFERROR(__xludf.DUMMYFUNCTION("""COMPUTED_VALUE"""),"C")</f>
        <v>C</v>
      </c>
      <c r="E146" s="2" t="str">
        <f>IFERROR(__xludf.DUMMYFUNCTION("""COMPUTED_VALUE"""),"R")</f>
        <v>R</v>
      </c>
      <c r="F146" s="2" t="str">
        <f>IFERROR(__xludf.DUMMYFUNCTION("""COMPUTED_VALUE"""),"BAA")</f>
        <v>BAA</v>
      </c>
      <c r="G146" s="2" t="str">
        <f>IFERROR(__xludf.DUMMYFUNCTION("""COMPUTED_VALUE"""),"South End Rangers")</f>
        <v>South End Rangers</v>
      </c>
      <c r="H146" s="2"/>
    </row>
    <row r="147">
      <c r="A147" s="2" t="str">
        <f>IFERROR(__xludf.DUMMYFUNCTION("""COMPUTED_VALUE"""),"W156")</f>
        <v>W156</v>
      </c>
      <c r="B147" s="2" t="str">
        <f>IFERROR(__xludf.DUMMYFUNCTION("""COMPUTED_VALUE"""),"M08")</f>
        <v>M08</v>
      </c>
      <c r="C147" s="2" t="str">
        <f>IFERROR(__xludf.DUMMYFUNCTION("""COMPUTED_VALUE"""),"Lucas Romeo")</f>
        <v>Lucas Romeo</v>
      </c>
      <c r="D147" s="2" t="str">
        <f>IFERROR(__xludf.DUMMYFUNCTION("""COMPUTED_VALUE"""),"RW")</f>
        <v>RW</v>
      </c>
      <c r="E147" s="2" t="str">
        <f>IFERROR(__xludf.DUMMYFUNCTION("""COMPUTED_VALUE"""),"R")</f>
        <v>R</v>
      </c>
      <c r="F147" s="2" t="str">
        <f>IFERROR(__xludf.DUMMYFUNCTION("""COMPUTED_VALUE"""),"MA")</f>
        <v>MA</v>
      </c>
      <c r="G147" s="2" t="str">
        <f>IFERROR(__xludf.DUMMYFUNCTION("""COMPUTED_VALUE"""),"Westfort Rangers")</f>
        <v>Westfort Rangers</v>
      </c>
      <c r="H147" s="2"/>
    </row>
    <row r="148">
      <c r="A148" s="2" t="str">
        <f>IFERROR(__xludf.DUMMYFUNCTION("""COMPUTED_VALUE"""),"W172")</f>
        <v>W172</v>
      </c>
      <c r="B148" s="2" t="str">
        <f>IFERROR(__xludf.DUMMYFUNCTION("""COMPUTED_VALUE"""),"M04")</f>
        <v>M04</v>
      </c>
      <c r="C148" s="2" t="str">
        <f>IFERROR(__xludf.DUMMYFUNCTION("""COMPUTED_VALUE"""),"Jayden Disher")</f>
        <v>Jayden Disher</v>
      </c>
      <c r="D148" s="2" t="str">
        <f>IFERROR(__xludf.DUMMYFUNCTION("""COMPUTED_VALUE"""),"D")</f>
        <v>D</v>
      </c>
      <c r="E148" s="2" t="str">
        <f>IFERROR(__xludf.DUMMYFUNCTION("""COMPUTED_VALUE"""),"L")</f>
        <v>L</v>
      </c>
      <c r="F148" s="2" t="str">
        <f>IFERROR(__xludf.DUMMYFUNCTION("""COMPUTED_VALUE"""),"BAA")</f>
        <v>BAA</v>
      </c>
      <c r="G148" s="2" t="str">
        <f>IFERROR(__xludf.DUMMYFUNCTION("""COMPUTED_VALUE"""),"Westfort Maroons")</f>
        <v>Westfort Maroons</v>
      </c>
      <c r="H148" s="2"/>
    </row>
    <row r="149">
      <c r="A149" s="2" t="str">
        <f>IFERROR(__xludf.DUMMYFUNCTION("""COMPUTED_VALUE"""),"W174")</f>
        <v>W174</v>
      </c>
      <c r="B149" s="2" t="str">
        <f>IFERROR(__xludf.DUMMYFUNCTION("""COMPUTED_VALUE"""),"M06")</f>
        <v>M06</v>
      </c>
      <c r="C149" s="2" t="str">
        <f>IFERROR(__xludf.DUMMYFUNCTION("""COMPUTED_VALUE"""),"Emilio Fera")</f>
        <v>Emilio Fera</v>
      </c>
      <c r="D149" s="2" t="str">
        <f>IFERROR(__xludf.DUMMYFUNCTION("""COMPUTED_VALUE"""),"C")</f>
        <v>C</v>
      </c>
      <c r="E149" s="2" t="str">
        <f>IFERROR(__xludf.DUMMYFUNCTION("""COMPUTED_VALUE"""),"L")</f>
        <v>L</v>
      </c>
      <c r="F149" s="2" t="str">
        <f>IFERROR(__xludf.DUMMYFUNCTION("""COMPUTED_VALUE"""),"MA")</f>
        <v>MA</v>
      </c>
      <c r="G149" s="2" t="str">
        <f>IFERROR(__xludf.DUMMYFUNCTION("""COMPUTED_VALUE"""),"KC Sabres")</f>
        <v>KC Sabres</v>
      </c>
      <c r="H149" s="2"/>
    </row>
    <row r="150">
      <c r="A150" s="2" t="str">
        <f>IFERROR(__xludf.DUMMYFUNCTION("""COMPUTED_VALUE"""),"W176")</f>
        <v>W176</v>
      </c>
      <c r="B150" s="2" t="str">
        <f>IFERROR(__xludf.DUMMYFUNCTION("""COMPUTED_VALUE"""),"M06")</f>
        <v>M06</v>
      </c>
      <c r="C150" s="2" t="str">
        <f>IFERROR(__xludf.DUMMYFUNCTION("""COMPUTED_VALUE"""),"Shane Kennedy")</f>
        <v>Shane Kennedy</v>
      </c>
      <c r="D150" s="2" t="str">
        <f>IFERROR(__xludf.DUMMYFUNCTION("""COMPUTED_VALUE"""),"RW")</f>
        <v>RW</v>
      </c>
      <c r="E150" s="2" t="str">
        <f>IFERROR(__xludf.DUMMYFUNCTION("""COMPUTED_VALUE"""),"R")</f>
        <v>R</v>
      </c>
      <c r="F150" s="2" t="str">
        <f>IFERROR(__xludf.DUMMYFUNCTION("""COMPUTED_VALUE"""),"MA")</f>
        <v>MA</v>
      </c>
      <c r="G150" s="2" t="str">
        <f>IFERROR(__xludf.DUMMYFUNCTION("""COMPUTED_VALUE"""),"KC Sabres")</f>
        <v>KC Sabres</v>
      </c>
      <c r="H150" s="2"/>
    </row>
    <row r="151">
      <c r="A151" s="2" t="str">
        <f>IFERROR(__xludf.DUMMYFUNCTION("""COMPUTED_VALUE"""),"W183")</f>
        <v>W183</v>
      </c>
      <c r="B151" s="2" t="str">
        <f>IFERROR(__xludf.DUMMYFUNCTION("""COMPUTED_VALUE"""),"M06")</f>
        <v>M06</v>
      </c>
      <c r="C151" s="2" t="str">
        <f>IFERROR(__xludf.DUMMYFUNCTION("""COMPUTED_VALUE"""),"Joshua Gray")</f>
        <v>Joshua Gray</v>
      </c>
      <c r="D151" s="2" t="str">
        <f>IFERROR(__xludf.DUMMYFUNCTION("""COMPUTED_VALUE"""),"D")</f>
        <v>D</v>
      </c>
      <c r="E151" s="2" t="str">
        <f>IFERROR(__xludf.DUMMYFUNCTION("""COMPUTED_VALUE"""),"L")</f>
        <v>L</v>
      </c>
      <c r="F151" s="2" t="str">
        <f>IFERROR(__xludf.DUMMYFUNCTION("""COMPUTED_VALUE"""),"MA")</f>
        <v>MA</v>
      </c>
      <c r="G151" s="2" t="str">
        <f>IFERROR(__xludf.DUMMYFUNCTION("""COMPUTED_VALUE"""),"West End Bruins")</f>
        <v>West End Bruins</v>
      </c>
      <c r="H151" s="2"/>
    </row>
    <row r="152">
      <c r="A152" s="2" t="str">
        <f>IFERROR(__xludf.DUMMYFUNCTION("""COMPUTED_VALUE"""),"W188")</f>
        <v>W188</v>
      </c>
      <c r="B152" s="2" t="str">
        <f>IFERROR(__xludf.DUMMYFUNCTION("""COMPUTED_VALUE"""),"M02")</f>
        <v>M02</v>
      </c>
      <c r="C152" s="2" t="str">
        <f>IFERROR(__xludf.DUMMYFUNCTION("""COMPUTED_VALUE"""),"Vincent Gagnon")</f>
        <v>Vincent Gagnon</v>
      </c>
      <c r="D152" s="2" t="str">
        <f>IFERROR(__xludf.DUMMYFUNCTION("""COMPUTED_VALUE"""),"RW")</f>
        <v>RW</v>
      </c>
      <c r="E152" s="2" t="str">
        <f>IFERROR(__xludf.DUMMYFUNCTION("""COMPUTED_VALUE"""),"R")</f>
        <v>R</v>
      </c>
      <c r="F152" s="2" t="str">
        <f>IFERROR(__xludf.DUMMYFUNCTION("""COMPUTED_VALUE"""),"BA")</f>
        <v>BA</v>
      </c>
      <c r="G152" s="2" t="str">
        <f>IFERROR(__xludf.DUMMYFUNCTION("""COMPUTED_VALUE"""),"Westfort Rangers")</f>
        <v>Westfort Rangers</v>
      </c>
      <c r="H152" s="2"/>
    </row>
    <row r="153">
      <c r="A153" s="2" t="str">
        <f>IFERROR(__xludf.DUMMYFUNCTION("""COMPUTED_VALUE"""),"W194")</f>
        <v>W194</v>
      </c>
      <c r="B153" s="2" t="str">
        <f>IFERROR(__xludf.DUMMYFUNCTION("""COMPUTED_VALUE"""),"M08")</f>
        <v>M08</v>
      </c>
      <c r="C153" s="2" t="str">
        <f>IFERROR(__xludf.DUMMYFUNCTION("""COMPUTED_VALUE"""),"Tyler Konopski")</f>
        <v>Tyler Konopski</v>
      </c>
      <c r="D153" s="2" t="str">
        <f>IFERROR(__xludf.DUMMYFUNCTION("""COMPUTED_VALUE"""),"D")</f>
        <v>D</v>
      </c>
      <c r="E153" s="2" t="str">
        <f>IFERROR(__xludf.DUMMYFUNCTION("""COMPUTED_VALUE"""),"R")</f>
        <v>R</v>
      </c>
      <c r="F153" s="2" t="str">
        <f>IFERROR(__xludf.DUMMYFUNCTION("""COMPUTED_VALUE"""),"MA")</f>
        <v>MA</v>
      </c>
      <c r="G153" s="2" t="str">
        <f>IFERROR(__xludf.DUMMYFUNCTION("""COMPUTED_VALUE"""),"Thunder Bay Beavers")</f>
        <v>Thunder Bay Beavers</v>
      </c>
      <c r="H153" s="2"/>
    </row>
    <row r="154">
      <c r="A154" s="2" t="str">
        <f>IFERROR(__xludf.DUMMYFUNCTION("""COMPUTED_VALUE"""),"W197")</f>
        <v>W197</v>
      </c>
      <c r="B154" s="2" t="str">
        <f>IFERROR(__xludf.DUMMYFUNCTION("""COMPUTED_VALUE"""),"M06")</f>
        <v>M06</v>
      </c>
      <c r="C154" s="2" t="str">
        <f>IFERROR(__xludf.DUMMYFUNCTION("""COMPUTED_VALUE"""),"Christopher Nigro")</f>
        <v>Christopher Nigro</v>
      </c>
      <c r="D154" s="2" t="str">
        <f>IFERROR(__xludf.DUMMYFUNCTION("""COMPUTED_VALUE"""),"D")</f>
        <v>D</v>
      </c>
      <c r="E154" s="2" t="str">
        <f>IFERROR(__xludf.DUMMYFUNCTION("""COMPUTED_VALUE"""),"L")</f>
        <v>L</v>
      </c>
      <c r="F154" s="2" t="str">
        <f>IFERROR(__xludf.DUMMYFUNCTION("""COMPUTED_VALUE"""),"BAA")</f>
        <v>BAA</v>
      </c>
      <c r="G154" s="2" t="str">
        <f>IFERROR(__xludf.DUMMYFUNCTION("""COMPUTED_VALUE"""),"Thunder Bay Beavers")</f>
        <v>Thunder Bay Beavers</v>
      </c>
      <c r="H154" s="2"/>
    </row>
    <row r="155">
      <c r="A155" s="2" t="str">
        <f>IFERROR(__xludf.DUMMYFUNCTION("""COMPUTED_VALUE"""),"W212")</f>
        <v>W212</v>
      </c>
      <c r="B155" s="2" t="str">
        <f>IFERROR(__xludf.DUMMYFUNCTION("""COMPUTED_VALUE"""),"M10")</f>
        <v>M10</v>
      </c>
      <c r="C155" s="2" t="str">
        <f>IFERROR(__xludf.DUMMYFUNCTION("""COMPUTED_VALUE"""),"Braeden Duchesne")</f>
        <v>Braeden Duchesne</v>
      </c>
      <c r="D155" s="2" t="str">
        <f>IFERROR(__xludf.DUMMYFUNCTION("""COMPUTED_VALUE"""),"RW")</f>
        <v>RW</v>
      </c>
      <c r="E155" s="2" t="str">
        <f>IFERROR(__xludf.DUMMYFUNCTION("""COMPUTED_VALUE"""),"R")</f>
        <v>R</v>
      </c>
      <c r="F155" s="2" t="str">
        <f>IFERROR(__xludf.DUMMYFUNCTION("""COMPUTED_VALUE"""),"MAA")</f>
        <v>MAA</v>
      </c>
      <c r="G155" s="2" t="str">
        <f>IFERROR(__xludf.DUMMYFUNCTION("""COMPUTED_VALUE"""),"Fort William Hurricanes")</f>
        <v>Fort William Hurricanes</v>
      </c>
      <c r="H155" s="2"/>
    </row>
    <row r="156">
      <c r="A156" s="2" t="str">
        <f>IFERROR(__xludf.DUMMYFUNCTION("""COMPUTED_VALUE"""),"W235")</f>
        <v>W235</v>
      </c>
      <c r="B156" s="2" t="str">
        <f>IFERROR(__xludf.DUMMYFUNCTION("""COMPUTED_VALUE"""),"M01")</f>
        <v>M01</v>
      </c>
      <c r="C156" s="2" t="str">
        <f>IFERROR(__xludf.DUMMYFUNCTION("""COMPUTED_VALUE"""),"Dawson Watts")</f>
        <v>Dawson Watts</v>
      </c>
      <c r="D156" s="2" t="str">
        <f>IFERROR(__xludf.DUMMYFUNCTION("""COMPUTED_VALUE"""),"D")</f>
        <v>D</v>
      </c>
      <c r="E156" s="2" t="str">
        <f>IFERROR(__xludf.DUMMYFUNCTION("""COMPUTED_VALUE"""),"L")</f>
        <v>L</v>
      </c>
      <c r="F156" s="2" t="str">
        <f>IFERROR(__xludf.DUMMYFUNCTION("""COMPUTED_VALUE"""),"BA")</f>
        <v>BA</v>
      </c>
      <c r="G156" s="2" t="str">
        <f>IFERROR(__xludf.DUMMYFUNCTION("""COMPUTED_VALUE"""),"Fort William Hurricanes")</f>
        <v>Fort William Hurricanes</v>
      </c>
      <c r="H156" s="2"/>
    </row>
    <row r="157">
      <c r="A157" s="2" t="str">
        <f>IFERROR(__xludf.DUMMYFUNCTION("""COMPUTED_VALUE"""),"W243")</f>
        <v>W243</v>
      </c>
      <c r="B157" s="2" t="str">
        <f>IFERROR(__xludf.DUMMYFUNCTION("""COMPUTED_VALUE"""),"M01")</f>
        <v>M01</v>
      </c>
      <c r="C157" s="2" t="str">
        <f>IFERROR(__xludf.DUMMYFUNCTION("""COMPUTED_VALUE"""),"Crosby Coppock")</f>
        <v>Crosby Coppock</v>
      </c>
      <c r="D157" s="2" t="str">
        <f>IFERROR(__xludf.DUMMYFUNCTION("""COMPUTED_VALUE"""),"LW")</f>
        <v>LW</v>
      </c>
      <c r="E157" s="2" t="str">
        <f>IFERROR(__xludf.DUMMYFUNCTION("""COMPUTED_VALUE"""),"L")</f>
        <v>L</v>
      </c>
      <c r="F157" s="2" t="str">
        <f>IFERROR(__xludf.DUMMYFUNCTION("""COMPUTED_VALUE"""),"BA")</f>
        <v>BA</v>
      </c>
      <c r="G157" s="2" t="str">
        <f>IFERROR(__xludf.DUMMYFUNCTION("""COMPUTED_VALUE"""),"South End Jr. Stars")</f>
        <v>South End Jr. Stars</v>
      </c>
      <c r="H157" s="2"/>
    </row>
    <row r="158">
      <c r="A158" s="2" t="str">
        <f>IFERROR(__xludf.DUMMYFUNCTION("""COMPUTED_VALUE"""),"W246")</f>
        <v>W246</v>
      </c>
      <c r="B158" s="2" t="str">
        <f>IFERROR(__xludf.DUMMYFUNCTION("""COMPUTED_VALUE"""),"M02")</f>
        <v>M02</v>
      </c>
      <c r="C158" s="2" t="str">
        <f>IFERROR(__xludf.DUMMYFUNCTION("""COMPUTED_VALUE"""),"Chase Wrigley")</f>
        <v>Chase Wrigley</v>
      </c>
      <c r="D158" s="2" t="str">
        <f>IFERROR(__xludf.DUMMYFUNCTION("""COMPUTED_VALUE"""),"D")</f>
        <v>D</v>
      </c>
      <c r="E158" s="2" t="str">
        <f>IFERROR(__xludf.DUMMYFUNCTION("""COMPUTED_VALUE"""),"R")</f>
        <v>R</v>
      </c>
      <c r="F158" s="2" t="str">
        <f>IFERROR(__xludf.DUMMYFUNCTION("""COMPUTED_VALUE"""),"BA")</f>
        <v>BA</v>
      </c>
      <c r="G158" s="2" t="str">
        <f>IFERROR(__xludf.DUMMYFUNCTION("""COMPUTED_VALUE"""),"KC Sabres")</f>
        <v>KC Sabres</v>
      </c>
      <c r="H158" s="2"/>
    </row>
    <row r="159">
      <c r="A159" s="2" t="str">
        <f>IFERROR(__xludf.DUMMYFUNCTION("""COMPUTED_VALUE"""),"W263")</f>
        <v>W263</v>
      </c>
      <c r="B159" s="2" t="str">
        <f>IFERROR(__xludf.DUMMYFUNCTION("""COMPUTED_VALUE"""),"M05")</f>
        <v>M05</v>
      </c>
      <c r="C159" s="2" t="str">
        <f>IFERROR(__xludf.DUMMYFUNCTION("""COMPUTED_VALUE"""),"Rowan Allaire")</f>
        <v>Rowan Allaire</v>
      </c>
      <c r="D159" s="2" t="str">
        <f>IFERROR(__xludf.DUMMYFUNCTION("""COMPUTED_VALUE"""),"C")</f>
        <v>C</v>
      </c>
      <c r="E159" s="2" t="str">
        <f>IFERROR(__xludf.DUMMYFUNCTION("""COMPUTED_VALUE"""),"L")</f>
        <v>L</v>
      </c>
      <c r="F159" s="2" t="str">
        <f>IFERROR(__xludf.DUMMYFUNCTION("""COMPUTED_VALUE"""),"MA")</f>
        <v>MA</v>
      </c>
      <c r="G159" s="2" t="str">
        <f>IFERROR(__xludf.DUMMYFUNCTION("""COMPUTED_VALUE"""),"Thunder Bay Elks 82s")</f>
        <v>Thunder Bay Elks 82s</v>
      </c>
      <c r="H159" s="2"/>
    </row>
    <row r="160">
      <c r="A160" s="2" t="str">
        <f>IFERROR(__xludf.DUMMYFUNCTION("""COMPUTED_VALUE"""),"W275")</f>
        <v>W275</v>
      </c>
      <c r="B160" s="2" t="str">
        <f>IFERROR(__xludf.DUMMYFUNCTION("""COMPUTED_VALUE"""),"M05")</f>
        <v>M05</v>
      </c>
      <c r="C160" s="2" t="str">
        <f>IFERROR(__xludf.DUMMYFUNCTION("""COMPUTED_VALUE"""),"Anthony Tucci")</f>
        <v>Anthony Tucci</v>
      </c>
      <c r="D160" s="2" t="str">
        <f>IFERROR(__xludf.DUMMYFUNCTION("""COMPUTED_VALUE"""),"LW")</f>
        <v>LW</v>
      </c>
      <c r="E160" s="2" t="str">
        <f>IFERROR(__xludf.DUMMYFUNCTION("""COMPUTED_VALUE"""),"L")</f>
        <v>L</v>
      </c>
      <c r="F160" s="2" t="str">
        <f>IFERROR(__xludf.DUMMYFUNCTION("""COMPUTED_VALUE"""),"MA")</f>
        <v>MA</v>
      </c>
      <c r="G160" s="2" t="str">
        <f>IFERROR(__xludf.DUMMYFUNCTION("""COMPUTED_VALUE"""),"Current River Comets")</f>
        <v>Current River Comets</v>
      </c>
      <c r="H160" s="2"/>
    </row>
    <row r="161">
      <c r="A161" s="2" t="str">
        <f>IFERROR(__xludf.DUMMYFUNCTION("""COMPUTED_VALUE"""),"W276")</f>
        <v>W276</v>
      </c>
      <c r="B161" s="2" t="str">
        <f>IFERROR(__xludf.DUMMYFUNCTION("""COMPUTED_VALUE"""),"M04")</f>
        <v>M04</v>
      </c>
      <c r="C161" s="2" t="str">
        <f>IFERROR(__xludf.DUMMYFUNCTION("""COMPUTED_VALUE"""),"Owen Paquette")</f>
        <v>Owen Paquette</v>
      </c>
      <c r="D161" s="2" t="str">
        <f>IFERROR(__xludf.DUMMYFUNCTION("""COMPUTED_VALUE"""),"D")</f>
        <v>D</v>
      </c>
      <c r="E161" s="2" t="str">
        <f>IFERROR(__xludf.DUMMYFUNCTION("""COMPUTED_VALUE"""),"L")</f>
        <v>L</v>
      </c>
      <c r="F161" s="2" t="str">
        <f>IFERROR(__xludf.DUMMYFUNCTION("""COMPUTED_VALUE"""),"BAA")</f>
        <v>BAA</v>
      </c>
      <c r="G161" s="2" t="str">
        <f>IFERROR(__xludf.DUMMYFUNCTION("""COMPUTED_VALUE"""),"Neebing Hawks")</f>
        <v>Neebing Hawks</v>
      </c>
      <c r="H161" s="2"/>
    </row>
    <row r="162">
      <c r="A162" s="2" t="str">
        <f>IFERROR(__xludf.DUMMYFUNCTION("""COMPUTED_VALUE"""),"W284")</f>
        <v>W284</v>
      </c>
      <c r="B162" s="2" t="str">
        <f>IFERROR(__xludf.DUMMYFUNCTION("""COMPUTED_VALUE"""),"M04")</f>
        <v>M04</v>
      </c>
      <c r="C162" s="2" t="str">
        <f>IFERROR(__xludf.DUMMYFUNCTION("""COMPUTED_VALUE"""),"Mathew Rowan")</f>
        <v>Mathew Rowan</v>
      </c>
      <c r="D162" s="2" t="str">
        <f>IFERROR(__xludf.DUMMYFUNCTION("""COMPUTED_VALUE"""),"D")</f>
        <v>D</v>
      </c>
      <c r="E162" s="2" t="str">
        <f>IFERROR(__xludf.DUMMYFUNCTION("""COMPUTED_VALUE"""),"L")</f>
        <v>L</v>
      </c>
      <c r="F162" s="2" t="str">
        <f>IFERROR(__xludf.DUMMYFUNCTION("""COMPUTED_VALUE"""),"BAA")</f>
        <v>BAA</v>
      </c>
      <c r="G162" s="2" t="str">
        <f>IFERROR(__xludf.DUMMYFUNCTION("""COMPUTED_VALUE"""),"North End Flames")</f>
        <v>North End Flames</v>
      </c>
      <c r="H162" s="2"/>
    </row>
    <row r="163">
      <c r="A163" s="2" t="str">
        <f>IFERROR(__xludf.DUMMYFUNCTION("""COMPUTED_VALUE"""),"W285")</f>
        <v>W285</v>
      </c>
      <c r="B163" s="2" t="str">
        <f>IFERROR(__xludf.DUMMYFUNCTION("""COMPUTED_VALUE"""),"M08")</f>
        <v>M08</v>
      </c>
      <c r="C163" s="2" t="str">
        <f>IFERROR(__xludf.DUMMYFUNCTION("""COMPUTED_VALUE"""),"Matthew Marchese")</f>
        <v>Matthew Marchese</v>
      </c>
      <c r="D163" s="2" t="str">
        <f>IFERROR(__xludf.DUMMYFUNCTION("""COMPUTED_VALUE"""),"D")</f>
        <v>D</v>
      </c>
      <c r="E163" s="2" t="str">
        <f>IFERROR(__xludf.DUMMYFUNCTION("""COMPUTED_VALUE"""),"R")</f>
        <v>R</v>
      </c>
      <c r="F163" s="2" t="str">
        <f>IFERROR(__xludf.DUMMYFUNCTION("""COMPUTED_VALUE"""),"MA")</f>
        <v>MA</v>
      </c>
      <c r="G163" s="2" t="str">
        <f>IFERROR(__xludf.DUMMYFUNCTION("""COMPUTED_VALUE"""),"South End Jr. Stars")</f>
        <v>South End Jr. Stars</v>
      </c>
      <c r="H163" s="2"/>
    </row>
    <row r="164">
      <c r="A164" s="2" t="str">
        <f>IFERROR(__xludf.DUMMYFUNCTION("""COMPUTED_VALUE"""),"W293")</f>
        <v>W293</v>
      </c>
      <c r="B164" s="2" t="str">
        <f>IFERROR(__xludf.DUMMYFUNCTION("""COMPUTED_VALUE"""),"M06")</f>
        <v>M06</v>
      </c>
      <c r="C164" s="2" t="str">
        <f>IFERROR(__xludf.DUMMYFUNCTION("""COMPUTED_VALUE"""),"Leif De Dura")</f>
        <v>Leif De Dura</v>
      </c>
      <c r="D164" s="2" t="str">
        <f>IFERROR(__xludf.DUMMYFUNCTION("""COMPUTED_VALUE"""),"LW")</f>
        <v>LW</v>
      </c>
      <c r="E164" s="2" t="str">
        <f>IFERROR(__xludf.DUMMYFUNCTION("""COMPUTED_VALUE"""),"L")</f>
        <v>L</v>
      </c>
      <c r="F164" s="2" t="str">
        <f>IFERROR(__xludf.DUMMYFUNCTION("""COMPUTED_VALUE"""),"MA")</f>
        <v>MA</v>
      </c>
      <c r="G164" s="2" t="str">
        <f>IFERROR(__xludf.DUMMYFUNCTION("""COMPUTED_VALUE"""),"Fort William Hurricanes")</f>
        <v>Fort William Hurricanes</v>
      </c>
      <c r="H164" s="2"/>
    </row>
    <row r="165">
      <c r="A165" s="2" t="str">
        <f>IFERROR(__xludf.DUMMYFUNCTION("""COMPUTED_VALUE"""),"W301")</f>
        <v>W301</v>
      </c>
      <c r="B165" s="2" t="str">
        <f>IFERROR(__xludf.DUMMYFUNCTION("""COMPUTED_VALUE"""),"M02")</f>
        <v>M02</v>
      </c>
      <c r="C165" s="2" t="str">
        <f>IFERROR(__xludf.DUMMYFUNCTION("""COMPUTED_VALUE"""),"Antwon Wabasse")</f>
        <v>Antwon Wabasse</v>
      </c>
      <c r="D165" s="2" t="str">
        <f>IFERROR(__xludf.DUMMYFUNCTION("""COMPUTED_VALUE"""),"LW")</f>
        <v>LW</v>
      </c>
      <c r="E165" s="2" t="str">
        <f>IFERROR(__xludf.DUMMYFUNCTION("""COMPUTED_VALUE"""),"L")</f>
        <v>L</v>
      </c>
      <c r="F165" s="2" t="str">
        <f>IFERROR(__xludf.DUMMYFUNCTION("""COMPUTED_VALUE"""),"BA")</f>
        <v>BA</v>
      </c>
      <c r="G165" s="2" t="str">
        <f>IFERROR(__xludf.DUMMYFUNCTION("""COMPUTED_VALUE"""),"Current River Comets")</f>
        <v>Current River Comets</v>
      </c>
      <c r="H165" s="2"/>
    </row>
    <row r="166">
      <c r="A166" s="2" t="str">
        <f>IFERROR(__xludf.DUMMYFUNCTION("""COMPUTED_VALUE"""),"W307")</f>
        <v>W307</v>
      </c>
      <c r="B166" s="2" t="str">
        <f>IFERROR(__xludf.DUMMYFUNCTION("""COMPUTED_VALUE"""),"M03")</f>
        <v>M03</v>
      </c>
      <c r="C166" s="2" t="str">
        <f>IFERROR(__xludf.DUMMYFUNCTION("""COMPUTED_VALUE"""),"Rylan Grenier")</f>
        <v>Rylan Grenier</v>
      </c>
      <c r="D166" s="2" t="str">
        <f>IFERROR(__xludf.DUMMYFUNCTION("""COMPUTED_VALUE"""),"RW")</f>
        <v>RW</v>
      </c>
      <c r="E166" s="2" t="str">
        <f>IFERROR(__xludf.DUMMYFUNCTION("""COMPUTED_VALUE"""),"R")</f>
        <v>R</v>
      </c>
      <c r="F166" s="2" t="str">
        <f>IFERROR(__xludf.DUMMYFUNCTION("""COMPUTED_VALUE"""),"BAA")</f>
        <v>BAA</v>
      </c>
      <c r="G166" s="2" t="str">
        <f>IFERROR(__xludf.DUMMYFUNCTION("""COMPUTED_VALUE"""),"Neebing Hawks")</f>
        <v>Neebing Hawks</v>
      </c>
      <c r="H166" s="2"/>
    </row>
    <row r="167">
      <c r="A167" s="2" t="str">
        <f>IFERROR(__xludf.DUMMYFUNCTION("""COMPUTED_VALUE"""),"W310")</f>
        <v>W310</v>
      </c>
      <c r="B167" s="2" t="str">
        <f>IFERROR(__xludf.DUMMYFUNCTION("""COMPUTED_VALUE"""),"M01")</f>
        <v>M01</v>
      </c>
      <c r="C167" s="2" t="str">
        <f>IFERROR(__xludf.DUMMYFUNCTION("""COMPUTED_VALUE"""),"Liam Mccallum")</f>
        <v>Liam Mccallum</v>
      </c>
      <c r="D167" s="2" t="str">
        <f>IFERROR(__xludf.DUMMYFUNCTION("""COMPUTED_VALUE"""),"RW")</f>
        <v>RW</v>
      </c>
      <c r="E167" s="2" t="str">
        <f>IFERROR(__xludf.DUMMYFUNCTION("""COMPUTED_VALUE"""),"R")</f>
        <v>R</v>
      </c>
      <c r="F167" s="2" t="str">
        <f>IFERROR(__xludf.DUMMYFUNCTION("""COMPUTED_VALUE"""),"BA")</f>
        <v>BA</v>
      </c>
      <c r="G167" s="2" t="str">
        <f>IFERROR(__xludf.DUMMYFUNCTION("""COMPUTED_VALUE"""),"Current River Comets")</f>
        <v>Current River Comets</v>
      </c>
      <c r="H167" s="2"/>
    </row>
    <row r="168">
      <c r="A168" s="2" t="str">
        <f>IFERROR(__xludf.DUMMYFUNCTION("""COMPUTED_VALUE"""),"W317")</f>
        <v>W317</v>
      </c>
      <c r="B168" s="2" t="str">
        <f>IFERROR(__xludf.DUMMYFUNCTION("""COMPUTED_VALUE"""),"M03")</f>
        <v>M03</v>
      </c>
      <c r="C168" s="2" t="str">
        <f>IFERROR(__xludf.DUMMYFUNCTION("""COMPUTED_VALUE"""),"Ethan Sherwood")</f>
        <v>Ethan Sherwood</v>
      </c>
      <c r="D168" s="2" t="str">
        <f>IFERROR(__xludf.DUMMYFUNCTION("""COMPUTED_VALUE"""),"RW")</f>
        <v>RW</v>
      </c>
      <c r="E168" s="2" t="str">
        <f>IFERROR(__xludf.DUMMYFUNCTION("""COMPUTED_VALUE"""),"L")</f>
        <v>L</v>
      </c>
      <c r="F168" s="2" t="str">
        <f>IFERROR(__xludf.DUMMYFUNCTION("""COMPUTED_VALUE"""),"BAA")</f>
        <v>BAA</v>
      </c>
      <c r="G168" s="2" t="str">
        <f>IFERROR(__xludf.DUMMYFUNCTION("""COMPUTED_VALUE"""),"Neebing Hawks")</f>
        <v>Neebing Hawks</v>
      </c>
      <c r="H168" s="2"/>
    </row>
    <row r="169">
      <c r="A169" s="2" t="str">
        <f>IFERROR(__xludf.DUMMYFUNCTION("""COMPUTED_VALUE"""),"W320")</f>
        <v>W320</v>
      </c>
      <c r="B169" s="2" t="str">
        <f>IFERROR(__xludf.DUMMYFUNCTION("""COMPUTED_VALUE"""),"M02")</f>
        <v>M02</v>
      </c>
      <c r="C169" s="2" t="str">
        <f>IFERROR(__xludf.DUMMYFUNCTION("""COMPUTED_VALUE"""),"Alex Isherwood")</f>
        <v>Alex Isherwood</v>
      </c>
      <c r="D169" s="2" t="str">
        <f>IFERROR(__xludf.DUMMYFUNCTION("""COMPUTED_VALUE"""),"D")</f>
        <v>D</v>
      </c>
      <c r="E169" s="2" t="str">
        <f>IFERROR(__xludf.DUMMYFUNCTION("""COMPUTED_VALUE"""),"L")</f>
        <v>L</v>
      </c>
      <c r="F169" s="2" t="str">
        <f>IFERROR(__xludf.DUMMYFUNCTION("""COMPUTED_VALUE"""),"BA")</f>
        <v>BA</v>
      </c>
      <c r="G169" s="2" t="str">
        <f>IFERROR(__xludf.DUMMYFUNCTION("""COMPUTED_VALUE"""),"Norwest Stars")</f>
        <v>Norwest Stars</v>
      </c>
      <c r="H169" s="2"/>
    </row>
    <row r="170">
      <c r="A170" s="2" t="str">
        <f>IFERROR(__xludf.DUMMYFUNCTION("""COMPUTED_VALUE"""),"W330")</f>
        <v>W330</v>
      </c>
      <c r="B170" s="2" t="str">
        <f>IFERROR(__xludf.DUMMYFUNCTION("""COMPUTED_VALUE"""),"M01")</f>
        <v>M01</v>
      </c>
      <c r="C170" s="2" t="str">
        <f>IFERROR(__xludf.DUMMYFUNCTION("""COMPUTED_VALUE"""),"Ryan Leveque")</f>
        <v>Ryan Leveque</v>
      </c>
      <c r="D170" s="2" t="str">
        <f>IFERROR(__xludf.DUMMYFUNCTION("""COMPUTED_VALUE"""),"D")</f>
        <v>D</v>
      </c>
      <c r="E170" s="2" t="str">
        <f>IFERROR(__xludf.DUMMYFUNCTION("""COMPUTED_VALUE"""),"L")</f>
        <v>L</v>
      </c>
      <c r="F170" s="2" t="str">
        <f>IFERROR(__xludf.DUMMYFUNCTION("""COMPUTED_VALUE"""),"BA")</f>
        <v>BA</v>
      </c>
      <c r="G170" s="2" t="str">
        <f>IFERROR(__xludf.DUMMYFUNCTION("""COMPUTED_VALUE"""),"Fort William Hurricanes")</f>
        <v>Fort William Hurricanes</v>
      </c>
      <c r="H170" s="2"/>
    </row>
    <row r="171">
      <c r="A171" s="2" t="str">
        <f>IFERROR(__xludf.DUMMYFUNCTION("""COMPUTED_VALUE"""),"W340")</f>
        <v>W340</v>
      </c>
      <c r="B171" s="2" t="str">
        <f>IFERROR(__xludf.DUMMYFUNCTION("""COMPUTED_VALUE"""),"M03")</f>
        <v>M03</v>
      </c>
      <c r="C171" s="2" t="str">
        <f>IFERROR(__xludf.DUMMYFUNCTION("""COMPUTED_VALUE"""),"Devon Caldwell")</f>
        <v>Devon Caldwell</v>
      </c>
      <c r="D171" s="2" t="str">
        <f>IFERROR(__xludf.DUMMYFUNCTION("""COMPUTED_VALUE"""),"D")</f>
        <v>D</v>
      </c>
      <c r="E171" s="2" t="str">
        <f>IFERROR(__xludf.DUMMYFUNCTION("""COMPUTED_VALUE"""),"L")</f>
        <v>L</v>
      </c>
      <c r="F171" s="2" t="str">
        <f>IFERROR(__xludf.DUMMYFUNCTION("""COMPUTED_VALUE"""),"BAA")</f>
        <v>BAA</v>
      </c>
      <c r="G171" s="2" t="str">
        <f>IFERROR(__xludf.DUMMYFUNCTION("""COMPUTED_VALUE"""),"Thunder Bay Beavers")</f>
        <v>Thunder Bay Beavers</v>
      </c>
      <c r="H171" s="2"/>
    </row>
    <row r="172">
      <c r="A172" s="2" t="str">
        <f>IFERROR(__xludf.DUMMYFUNCTION("""COMPUTED_VALUE"""),"W345")</f>
        <v>W345</v>
      </c>
      <c r="B172" s="2" t="str">
        <f>IFERROR(__xludf.DUMMYFUNCTION("""COMPUTED_VALUE"""),"M06")</f>
        <v>M06</v>
      </c>
      <c r="C172" s="2" t="str">
        <f>IFERROR(__xludf.DUMMYFUNCTION("""COMPUTED_VALUE"""),"Dawson Giertuga")</f>
        <v>Dawson Giertuga</v>
      </c>
      <c r="D172" s="2" t="str">
        <f>IFERROR(__xludf.DUMMYFUNCTION("""COMPUTED_VALUE"""),"D")</f>
        <v>D</v>
      </c>
      <c r="E172" s="2" t="str">
        <f>IFERROR(__xludf.DUMMYFUNCTION("""COMPUTED_VALUE"""),"R")</f>
        <v>R</v>
      </c>
      <c r="F172" s="2" t="str">
        <f>IFERROR(__xludf.DUMMYFUNCTION("""COMPUTED_VALUE"""),"MA")</f>
        <v>MA</v>
      </c>
      <c r="G172" s="2" t="str">
        <f>IFERROR(__xludf.DUMMYFUNCTION("""COMPUTED_VALUE"""),"North End Flames")</f>
        <v>North End Flames</v>
      </c>
      <c r="H172" s="2"/>
    </row>
    <row r="173">
      <c r="A173" s="2" t="str">
        <f>IFERROR(__xludf.DUMMYFUNCTION("""COMPUTED_VALUE"""),"W346")</f>
        <v>W346</v>
      </c>
      <c r="B173" s="2" t="str">
        <f>IFERROR(__xludf.DUMMYFUNCTION("""COMPUTED_VALUE"""),"M05")</f>
        <v>M05</v>
      </c>
      <c r="C173" s="2" t="str">
        <f>IFERROR(__xludf.DUMMYFUNCTION("""COMPUTED_VALUE"""),"Ty Kovacs")</f>
        <v>Ty Kovacs</v>
      </c>
      <c r="D173" s="2" t="str">
        <f>IFERROR(__xludf.DUMMYFUNCTION("""COMPUTED_VALUE"""),"LW")</f>
        <v>LW</v>
      </c>
      <c r="E173" s="2" t="str">
        <f>IFERROR(__xludf.DUMMYFUNCTION("""COMPUTED_VALUE"""),"L")</f>
        <v>L</v>
      </c>
      <c r="F173" s="2" t="str">
        <f>IFERROR(__xludf.DUMMYFUNCTION("""COMPUTED_VALUE"""),"MA")</f>
        <v>MA</v>
      </c>
      <c r="G173" s="2" t="str">
        <f>IFERROR(__xludf.DUMMYFUNCTION("""COMPUTED_VALUE"""),"Fort William Hurricanes")</f>
        <v>Fort William Hurricanes</v>
      </c>
      <c r="H173" s="2"/>
    </row>
    <row r="174">
      <c r="A174" s="2" t="str">
        <f>IFERROR(__xludf.DUMMYFUNCTION("""COMPUTED_VALUE"""),"W357")</f>
        <v>W357</v>
      </c>
      <c r="B174" s="2" t="str">
        <f>IFERROR(__xludf.DUMMYFUNCTION("""COMPUTED_VALUE"""),"M02")</f>
        <v>M02</v>
      </c>
      <c r="C174" s="2" t="str">
        <f>IFERROR(__xludf.DUMMYFUNCTION("""COMPUTED_VALUE"""),"Cale Cambly")</f>
        <v>Cale Cambly</v>
      </c>
      <c r="D174" s="2" t="str">
        <f>IFERROR(__xludf.DUMMYFUNCTION("""COMPUTED_VALUE"""),"C")</f>
        <v>C</v>
      </c>
      <c r="E174" s="2" t="str">
        <f>IFERROR(__xludf.DUMMYFUNCTION("""COMPUTED_VALUE"""),"L")</f>
        <v>L</v>
      </c>
      <c r="F174" s="2" t="str">
        <f>IFERROR(__xludf.DUMMYFUNCTION("""COMPUTED_VALUE"""),"BA")</f>
        <v>BA</v>
      </c>
      <c r="G174" s="2" t="str">
        <f>IFERROR(__xludf.DUMMYFUNCTION("""COMPUTED_VALUE"""),"West End Bruins")</f>
        <v>West End Bruins</v>
      </c>
      <c r="H174" s="2"/>
    </row>
    <row r="175">
      <c r="A175" s="2" t="str">
        <f>IFERROR(__xludf.DUMMYFUNCTION("""COMPUTED_VALUE"""),"W358")</f>
        <v>W358</v>
      </c>
      <c r="B175" s="2" t="str">
        <f>IFERROR(__xludf.DUMMYFUNCTION("""COMPUTED_VALUE"""),"M03")</f>
        <v>M03</v>
      </c>
      <c r="C175" s="2" t="str">
        <f>IFERROR(__xludf.DUMMYFUNCTION("""COMPUTED_VALUE"""),"Darcy Hamilton")</f>
        <v>Darcy Hamilton</v>
      </c>
      <c r="D175" s="2" t="str">
        <f>IFERROR(__xludf.DUMMYFUNCTION("""COMPUTED_VALUE"""),"D")</f>
        <v>D</v>
      </c>
      <c r="E175" s="2" t="str">
        <f>IFERROR(__xludf.DUMMYFUNCTION("""COMPUTED_VALUE"""),"R")</f>
        <v>R</v>
      </c>
      <c r="F175" s="2" t="str">
        <f>IFERROR(__xludf.DUMMYFUNCTION("""COMPUTED_VALUE"""),"BAA")</f>
        <v>BAA</v>
      </c>
      <c r="G175" s="2" t="str">
        <f>IFERROR(__xludf.DUMMYFUNCTION("""COMPUTED_VALUE"""),"Westfort Maroons")</f>
        <v>Westfort Maroons</v>
      </c>
      <c r="H175" s="2"/>
    </row>
    <row r="176">
      <c r="A176" s="2" t="str">
        <f>IFERROR(__xludf.DUMMYFUNCTION("""COMPUTED_VALUE"""),"W367")</f>
        <v>W367</v>
      </c>
      <c r="B176" s="2" t="str">
        <f>IFERROR(__xludf.DUMMYFUNCTION("""COMPUTED_VALUE"""),"M05")</f>
        <v>M05</v>
      </c>
      <c r="C176" s="2" t="str">
        <f>IFERROR(__xludf.DUMMYFUNCTION("""COMPUTED_VALUE"""),"Jordan Youmans")</f>
        <v>Jordan Youmans</v>
      </c>
      <c r="D176" s="2" t="str">
        <f>IFERROR(__xludf.DUMMYFUNCTION("""COMPUTED_VALUE"""),"C")</f>
        <v>C</v>
      </c>
      <c r="E176" s="2" t="str">
        <f>IFERROR(__xludf.DUMMYFUNCTION("""COMPUTED_VALUE"""),"L")</f>
        <v>L</v>
      </c>
      <c r="F176" s="2" t="str">
        <f>IFERROR(__xludf.DUMMYFUNCTION("""COMPUTED_VALUE"""),"MA")</f>
        <v>MA</v>
      </c>
      <c r="G176" s="2" t="str">
        <f>IFERROR(__xludf.DUMMYFUNCTION("""COMPUTED_VALUE"""),"Thunder Bay Beavers")</f>
        <v>Thunder Bay Beavers</v>
      </c>
      <c r="H176" s="2"/>
    </row>
    <row r="177">
      <c r="A177" s="2" t="str">
        <f>IFERROR(__xludf.DUMMYFUNCTION("""COMPUTED_VALUE"""),"W370")</f>
        <v>W370</v>
      </c>
      <c r="B177" s="2" t="str">
        <f>IFERROR(__xludf.DUMMYFUNCTION("""COMPUTED_VALUE"""),"M05")</f>
        <v>M05</v>
      </c>
      <c r="C177" s="2" t="str">
        <f>IFERROR(__xludf.DUMMYFUNCTION("""COMPUTED_VALUE"""),"Gavin Hemeon")</f>
        <v>Gavin Hemeon</v>
      </c>
      <c r="D177" s="2" t="str">
        <f>IFERROR(__xludf.DUMMYFUNCTION("""COMPUTED_VALUE"""),"D")</f>
        <v>D</v>
      </c>
      <c r="E177" s="2" t="str">
        <f>IFERROR(__xludf.DUMMYFUNCTION("""COMPUTED_VALUE"""),"R")</f>
        <v>R</v>
      </c>
      <c r="F177" s="2" t="str">
        <f>IFERROR(__xludf.DUMMYFUNCTION("""COMPUTED_VALUE"""),"MA")</f>
        <v>MA</v>
      </c>
      <c r="G177" s="2" t="str">
        <f>IFERROR(__xludf.DUMMYFUNCTION("""COMPUTED_VALUE"""),"North End Flames")</f>
        <v>North End Flames</v>
      </c>
      <c r="H177" s="2"/>
    </row>
    <row r="178">
      <c r="A178" s="2" t="str">
        <f>IFERROR(__xludf.DUMMYFUNCTION("""COMPUTED_VALUE"""),"W377")</f>
        <v>W377</v>
      </c>
      <c r="B178" s="2" t="str">
        <f>IFERROR(__xludf.DUMMYFUNCTION("""COMPUTED_VALUE"""),"M04")</f>
        <v>M04</v>
      </c>
      <c r="C178" s="2" t="str">
        <f>IFERROR(__xludf.DUMMYFUNCTION("""COMPUTED_VALUE"""),"Kadan Garner")</f>
        <v>Kadan Garner</v>
      </c>
      <c r="D178" s="2" t="str">
        <f>IFERROR(__xludf.DUMMYFUNCTION("""COMPUTED_VALUE"""),"C")</f>
        <v>C</v>
      </c>
      <c r="E178" s="2" t="str">
        <f>IFERROR(__xludf.DUMMYFUNCTION("""COMPUTED_VALUE"""),"L")</f>
        <v>L</v>
      </c>
      <c r="F178" s="2" t="str">
        <f>IFERROR(__xludf.DUMMYFUNCTION("""COMPUTED_VALUE"""),"BAA")</f>
        <v>BAA</v>
      </c>
      <c r="G178" s="2" t="str">
        <f>IFERROR(__xludf.DUMMYFUNCTION("""COMPUTED_VALUE"""),"Neebing Hawks")</f>
        <v>Neebing Hawks</v>
      </c>
      <c r="H178" s="2"/>
    </row>
    <row r="179">
      <c r="A179" s="2" t="str">
        <f>IFERROR(__xludf.DUMMYFUNCTION("""COMPUTED_VALUE"""),"W380")</f>
        <v>W380</v>
      </c>
      <c r="B179" s="2" t="str">
        <f>IFERROR(__xludf.DUMMYFUNCTION("""COMPUTED_VALUE"""),"M03")</f>
        <v>M03</v>
      </c>
      <c r="C179" s="2" t="str">
        <f>IFERROR(__xludf.DUMMYFUNCTION("""COMPUTED_VALUE"""),"Cadyn Halstead")</f>
        <v>Cadyn Halstead</v>
      </c>
      <c r="D179" s="2" t="str">
        <f>IFERROR(__xludf.DUMMYFUNCTION("""COMPUTED_VALUE"""),"C")</f>
        <v>C</v>
      </c>
      <c r="E179" s="2" t="str">
        <f>IFERROR(__xludf.DUMMYFUNCTION("""COMPUTED_VALUE"""),"L")</f>
        <v>L</v>
      </c>
      <c r="F179" s="2" t="str">
        <f>IFERROR(__xludf.DUMMYFUNCTION("""COMPUTED_VALUE"""),"BAA")</f>
        <v>BAA</v>
      </c>
      <c r="G179" s="2" t="str">
        <f>IFERROR(__xludf.DUMMYFUNCTION("""COMPUTED_VALUE"""),"North End Flames")</f>
        <v>North End Flames</v>
      </c>
      <c r="H179" s="2"/>
    </row>
    <row r="180">
      <c r="A180" s="2" t="str">
        <f>IFERROR(__xludf.DUMMYFUNCTION("""COMPUTED_VALUE"""),"W381")</f>
        <v>W381</v>
      </c>
      <c r="B180" s="2" t="str">
        <f>IFERROR(__xludf.DUMMYFUNCTION("""COMPUTED_VALUE"""),"M02")</f>
        <v>M02</v>
      </c>
      <c r="C180" s="2" t="str">
        <f>IFERROR(__xludf.DUMMYFUNCTION("""COMPUTED_VALUE"""),"Charlie Kozar")</f>
        <v>Charlie Kozar</v>
      </c>
      <c r="D180" s="2" t="str">
        <f>IFERROR(__xludf.DUMMYFUNCTION("""COMPUTED_VALUE"""),"C")</f>
        <v>C</v>
      </c>
      <c r="E180" s="2" t="str">
        <f>IFERROR(__xludf.DUMMYFUNCTION("""COMPUTED_VALUE"""),"L")</f>
        <v>L</v>
      </c>
      <c r="F180" s="2" t="str">
        <f>IFERROR(__xludf.DUMMYFUNCTION("""COMPUTED_VALUE"""),"BA")</f>
        <v>BA</v>
      </c>
      <c r="G180" s="2" t="str">
        <f>IFERROR(__xludf.DUMMYFUNCTION("""COMPUTED_VALUE"""),"Westfort Maroons")</f>
        <v>Westfort Maroons</v>
      </c>
      <c r="H180" s="2"/>
    </row>
    <row r="181">
      <c r="A181" s="2" t="str">
        <f>IFERROR(__xludf.DUMMYFUNCTION("""COMPUTED_VALUE"""),"W385")</f>
        <v>W385</v>
      </c>
      <c r="B181" s="2" t="str">
        <f>IFERROR(__xludf.DUMMYFUNCTION("""COMPUTED_VALUE"""),"M05")</f>
        <v>M05</v>
      </c>
      <c r="C181" s="2" t="str">
        <f>IFERROR(__xludf.DUMMYFUNCTION("""COMPUTED_VALUE"""),"Peter Burgess")</f>
        <v>Peter Burgess</v>
      </c>
      <c r="D181" s="2" t="str">
        <f>IFERROR(__xludf.DUMMYFUNCTION("""COMPUTED_VALUE"""),"LW")</f>
        <v>LW</v>
      </c>
      <c r="E181" s="2" t="str">
        <f>IFERROR(__xludf.DUMMYFUNCTION("""COMPUTED_VALUE"""),"L")</f>
        <v>L</v>
      </c>
      <c r="F181" s="2" t="str">
        <f>IFERROR(__xludf.DUMMYFUNCTION("""COMPUTED_VALUE"""),"MA")</f>
        <v>MA</v>
      </c>
      <c r="G181" s="2" t="str">
        <f>IFERROR(__xludf.DUMMYFUNCTION("""COMPUTED_VALUE"""),"Westfort Maroons")</f>
        <v>Westfort Maroons</v>
      </c>
      <c r="H181" s="2"/>
    </row>
    <row r="182">
      <c r="A182" s="2" t="str">
        <f>IFERROR(__xludf.DUMMYFUNCTION("""COMPUTED_VALUE"""),"W388")</f>
        <v>W388</v>
      </c>
      <c r="B182" s="2" t="str">
        <f>IFERROR(__xludf.DUMMYFUNCTION("""COMPUTED_VALUE"""),"M03")</f>
        <v>M03</v>
      </c>
      <c r="C182" s="2" t="str">
        <f>IFERROR(__xludf.DUMMYFUNCTION("""COMPUTED_VALUE"""),"Ethan Mackay")</f>
        <v>Ethan Mackay</v>
      </c>
      <c r="D182" s="2" t="str">
        <f>IFERROR(__xludf.DUMMYFUNCTION("""COMPUTED_VALUE"""),"D")</f>
        <v>D</v>
      </c>
      <c r="E182" s="2" t="str">
        <f>IFERROR(__xludf.DUMMYFUNCTION("""COMPUTED_VALUE"""),"L")</f>
        <v>L</v>
      </c>
      <c r="F182" s="2" t="str">
        <f>IFERROR(__xludf.DUMMYFUNCTION("""COMPUTED_VALUE"""),"BAA")</f>
        <v>BAA</v>
      </c>
      <c r="G182" s="2" t="str">
        <f>IFERROR(__xludf.DUMMYFUNCTION("""COMPUTED_VALUE"""),"South End Rangers")</f>
        <v>South End Rangers</v>
      </c>
      <c r="H182" s="2"/>
    </row>
    <row r="183">
      <c r="A183" s="2" t="str">
        <f>IFERROR(__xludf.DUMMYFUNCTION("""COMPUTED_VALUE"""),"W393")</f>
        <v>W393</v>
      </c>
      <c r="B183" s="2" t="str">
        <f>IFERROR(__xludf.DUMMYFUNCTION("""COMPUTED_VALUE"""),"M01")</f>
        <v>M01</v>
      </c>
      <c r="C183" s="2" t="str">
        <f>IFERROR(__xludf.DUMMYFUNCTION("""COMPUTED_VALUE"""),"James Pella")</f>
        <v>James Pella</v>
      </c>
      <c r="D183" s="2" t="str">
        <f>IFERROR(__xludf.DUMMYFUNCTION("""COMPUTED_VALUE"""),"D")</f>
        <v>D</v>
      </c>
      <c r="E183" s="2" t="str">
        <f>IFERROR(__xludf.DUMMYFUNCTION("""COMPUTED_VALUE"""),"L")</f>
        <v>L</v>
      </c>
      <c r="F183" s="2" t="str">
        <f>IFERROR(__xludf.DUMMYFUNCTION("""COMPUTED_VALUE"""),"BA")</f>
        <v>BA</v>
      </c>
      <c r="G183" s="2" t="str">
        <f>IFERROR(__xludf.DUMMYFUNCTION("""COMPUTED_VALUE"""),"Westfort Rangers")</f>
        <v>Westfort Rangers</v>
      </c>
      <c r="H183" s="2"/>
    </row>
    <row r="184">
      <c r="A184" s="2" t="str">
        <f>IFERROR(__xludf.DUMMYFUNCTION("""COMPUTED_VALUE"""),"W394")</f>
        <v>W394</v>
      </c>
      <c r="B184" s="2" t="str">
        <f>IFERROR(__xludf.DUMMYFUNCTION("""COMPUTED_VALUE"""),"M03")</f>
        <v>M03</v>
      </c>
      <c r="C184" s="2" t="str">
        <f>IFERROR(__xludf.DUMMYFUNCTION("""COMPUTED_VALUE"""),"Gunnar White")</f>
        <v>Gunnar White</v>
      </c>
      <c r="D184" s="2" t="str">
        <f>IFERROR(__xludf.DUMMYFUNCTION("""COMPUTED_VALUE"""),"RW")</f>
        <v>RW</v>
      </c>
      <c r="E184" s="2" t="str">
        <f>IFERROR(__xludf.DUMMYFUNCTION("""COMPUTED_VALUE"""),"R")</f>
        <v>R</v>
      </c>
      <c r="F184" s="2" t="str">
        <f>IFERROR(__xludf.DUMMYFUNCTION("""COMPUTED_VALUE"""),"BAA")</f>
        <v>BAA</v>
      </c>
      <c r="G184" s="2" t="str">
        <f>IFERROR(__xludf.DUMMYFUNCTION("""COMPUTED_VALUE"""),"Westfort Maroons")</f>
        <v>Westfort Maroons</v>
      </c>
      <c r="H184" s="2"/>
    </row>
    <row r="185">
      <c r="A185" s="2" t="str">
        <f>IFERROR(__xludf.DUMMYFUNCTION("""COMPUTED_VALUE"""),"W396")</f>
        <v>W396</v>
      </c>
      <c r="B185" s="2" t="str">
        <f>IFERROR(__xludf.DUMMYFUNCTION("""COMPUTED_VALUE"""),"M01")</f>
        <v>M01</v>
      </c>
      <c r="C185" s="2" t="str">
        <f>IFERROR(__xludf.DUMMYFUNCTION("""COMPUTED_VALUE"""),"Noah Ceci")</f>
        <v>Noah Ceci</v>
      </c>
      <c r="D185" s="2" t="str">
        <f>IFERROR(__xludf.DUMMYFUNCTION("""COMPUTED_VALUE"""),"C")</f>
        <v>C</v>
      </c>
      <c r="E185" s="2" t="str">
        <f>IFERROR(__xludf.DUMMYFUNCTION("""COMPUTED_VALUE"""),"L")</f>
        <v>L</v>
      </c>
      <c r="F185" s="2" t="str">
        <f>IFERROR(__xludf.DUMMYFUNCTION("""COMPUTED_VALUE"""),"B")</f>
        <v>B</v>
      </c>
      <c r="G185" s="2" t="str">
        <f>IFERROR(__xludf.DUMMYFUNCTION("""COMPUTED_VALUE"""),"Northwood")</f>
        <v>Northwood</v>
      </c>
      <c r="H185" s="2"/>
    </row>
    <row r="186">
      <c r="A186" s="2" t="str">
        <f>IFERROR(__xludf.DUMMYFUNCTION("""COMPUTED_VALUE"""),"W456")</f>
        <v>W456</v>
      </c>
      <c r="B186" s="2" t="str">
        <f>IFERROR(__xludf.DUMMYFUNCTION("""COMPUTED_VALUE"""),"M08")</f>
        <v>M08</v>
      </c>
      <c r="C186" s="2" t="str">
        <f>IFERROR(__xludf.DUMMYFUNCTION("""COMPUTED_VALUE"""),"Joshua Semple")</f>
        <v>Joshua Semple</v>
      </c>
      <c r="D186" s="2" t="str">
        <f>IFERROR(__xludf.DUMMYFUNCTION("""COMPUTED_VALUE"""),"D")</f>
        <v>D</v>
      </c>
      <c r="E186" s="2" t="str">
        <f>IFERROR(__xludf.DUMMYFUNCTION("""COMPUTED_VALUE"""),"L")</f>
        <v>L</v>
      </c>
      <c r="F186" s="2" t="str">
        <f>IFERROR(__xludf.DUMMYFUNCTION("""COMPUTED_VALUE"""),"MA")</f>
        <v>MA</v>
      </c>
      <c r="G186" s="2" t="str">
        <f>IFERROR(__xludf.DUMMYFUNCTION("""COMPUTED_VALUE"""),"Westfort Maroons")</f>
        <v>Westfort Maroons</v>
      </c>
      <c r="H186" s="2"/>
    </row>
    <row r="187">
      <c r="A187" s="2" t="str">
        <f>IFERROR(__xludf.DUMMYFUNCTION("""COMPUTED_VALUE"""),"W504")</f>
        <v>W504</v>
      </c>
      <c r="B187" s="2" t="str">
        <f>IFERROR(__xludf.DUMMYFUNCTION("""COMPUTED_VALUE"""),"M02")</f>
        <v>M02</v>
      </c>
      <c r="C187" s="2" t="str">
        <f>IFERROR(__xludf.DUMMYFUNCTION("""COMPUTED_VALUE"""),"Jett Robertson")</f>
        <v>Jett Robertson</v>
      </c>
      <c r="D187" s="2" t="str">
        <f>IFERROR(__xludf.DUMMYFUNCTION("""COMPUTED_VALUE"""),"LW")</f>
        <v>LW</v>
      </c>
      <c r="E187" s="2" t="str">
        <f>IFERROR(__xludf.DUMMYFUNCTION("""COMPUTED_VALUE"""),"L")</f>
        <v>L</v>
      </c>
      <c r="F187" s="2" t="str">
        <f>IFERROR(__xludf.DUMMYFUNCTION("""COMPUTED_VALUE"""),"DNP")</f>
        <v>DNP</v>
      </c>
      <c r="G187" s="2" t="str">
        <f>IFERROR(__xludf.DUMMYFUNCTION("""COMPUTED_VALUE"""),"Did Not Play")</f>
        <v>Did Not Play</v>
      </c>
      <c r="H187" s="2"/>
    </row>
    <row r="188">
      <c r="A188" s="2" t="str">
        <f>IFERROR(__xludf.DUMMYFUNCTION("""COMPUTED_VALUE"""),"W519")</f>
        <v>W519</v>
      </c>
      <c r="B188" s="2" t="str">
        <f>IFERROR(__xludf.DUMMYFUNCTION("""COMPUTED_VALUE"""),"M04")</f>
        <v>M04</v>
      </c>
      <c r="C188" s="2" t="str">
        <f>IFERROR(__xludf.DUMMYFUNCTION("""COMPUTED_VALUE"""),"Jacob Coppin")</f>
        <v>Jacob Coppin</v>
      </c>
      <c r="D188" s="2" t="str">
        <f>IFERROR(__xludf.DUMMYFUNCTION("""COMPUTED_VALUE"""),"D")</f>
        <v>D</v>
      </c>
      <c r="E188" s="2" t="str">
        <f>IFERROR(__xludf.DUMMYFUNCTION("""COMPUTED_VALUE"""),"R")</f>
        <v>R</v>
      </c>
      <c r="F188" s="2" t="str">
        <f>IFERROR(__xludf.DUMMYFUNCTION("""COMPUTED_VALUE"""),"BAA")</f>
        <v>BAA</v>
      </c>
      <c r="G188" s="2" t="str">
        <f>IFERROR(__xludf.DUMMYFUNCTION("""COMPUTED_VALUE"""),"Neebing Hawks")</f>
        <v>Neebing Hawks</v>
      </c>
      <c r="H188" s="2"/>
    </row>
    <row r="189">
      <c r="A189" s="2" t="str">
        <f>IFERROR(__xludf.DUMMYFUNCTION("""COMPUTED_VALUE"""),"W521")</f>
        <v>W521</v>
      </c>
      <c r="B189" s="2" t="str">
        <f>IFERROR(__xludf.DUMMYFUNCTION("""COMPUTED_VALUE"""),"M10")</f>
        <v>M10</v>
      </c>
      <c r="C189" s="2" t="str">
        <f>IFERROR(__xludf.DUMMYFUNCTION("""COMPUTED_VALUE"""),"Liam Scott")</f>
        <v>Liam Scott</v>
      </c>
      <c r="D189" s="2" t="str">
        <f>IFERROR(__xludf.DUMMYFUNCTION("""COMPUTED_VALUE"""),"C")</f>
        <v>C</v>
      </c>
      <c r="E189" s="2" t="str">
        <f>IFERROR(__xludf.DUMMYFUNCTION("""COMPUTED_VALUE"""),"R")</f>
        <v>R</v>
      </c>
      <c r="F189" s="2" t="str">
        <f>IFERROR(__xludf.DUMMYFUNCTION("""COMPUTED_VALUE"""),"MAA")</f>
        <v>MAA</v>
      </c>
      <c r="G189" s="2" t="str">
        <f>IFERROR(__xludf.DUMMYFUNCTION("""COMPUTED_VALUE"""),"West End Bruins")</f>
        <v>West End Bruins</v>
      </c>
      <c r="H189" s="2"/>
    </row>
    <row r="190">
      <c r="A190" s="2" t="str">
        <f>IFERROR(__xludf.DUMMYFUNCTION("""COMPUTED_VALUE"""),"W524")</f>
        <v>W524</v>
      </c>
      <c r="B190" s="2" t="str">
        <f>IFERROR(__xludf.DUMMYFUNCTION("""COMPUTED_VALUE"""),"M05")</f>
        <v>M05</v>
      </c>
      <c r="C190" s="2" t="str">
        <f>IFERROR(__xludf.DUMMYFUNCTION("""COMPUTED_VALUE"""),"Nathan Train")</f>
        <v>Nathan Train</v>
      </c>
      <c r="D190" s="2" t="str">
        <f>IFERROR(__xludf.DUMMYFUNCTION("""COMPUTED_VALUE"""),"D")</f>
        <v>D</v>
      </c>
      <c r="E190" s="2" t="str">
        <f>IFERROR(__xludf.DUMMYFUNCTION("""COMPUTED_VALUE"""),"R")</f>
        <v>R</v>
      </c>
      <c r="F190" s="2" t="str">
        <f>IFERROR(__xludf.DUMMYFUNCTION("""COMPUTED_VALUE"""),"MA")</f>
        <v>MA</v>
      </c>
      <c r="G190" s="2" t="str">
        <f>IFERROR(__xludf.DUMMYFUNCTION("""COMPUTED_VALUE"""),"Westfort Maroons")</f>
        <v>Westfort Maroons</v>
      </c>
      <c r="H190" s="2"/>
    </row>
    <row r="191">
      <c r="A191" s="2" t="str">
        <f>IFERROR(__xludf.DUMMYFUNCTION("""COMPUTED_VALUE"""),"W525")</f>
        <v>W525</v>
      </c>
      <c r="B191" s="2" t="str">
        <f>IFERROR(__xludf.DUMMYFUNCTION("""COMPUTED_VALUE"""),"M11")</f>
        <v>M11</v>
      </c>
      <c r="C191" s="2" t="str">
        <f>IFERROR(__xludf.DUMMYFUNCTION("""COMPUTED_VALUE"""),"John Whitfield")</f>
        <v>John Whitfield</v>
      </c>
      <c r="D191" s="2" t="str">
        <f>IFERROR(__xludf.DUMMYFUNCTION("""COMPUTED_VALUE"""),"C")</f>
        <v>C</v>
      </c>
      <c r="E191" s="2" t="str">
        <f>IFERROR(__xludf.DUMMYFUNCTION("""COMPUTED_VALUE"""),"R")</f>
        <v>R</v>
      </c>
      <c r="F191" s="2" t="str">
        <f>IFERROR(__xludf.DUMMYFUNCTION("""COMPUTED_VALUE"""),"BAA")</f>
        <v>BAA</v>
      </c>
      <c r="G191" s="2" t="str">
        <f>IFERROR(__xludf.DUMMYFUNCTION("""COMPUTED_VALUE"""),"North End Flames")</f>
        <v>North End Flames</v>
      </c>
      <c r="H191" s="2"/>
    </row>
    <row r="192">
      <c r="A192" s="2" t="str">
        <f>IFERROR(__xludf.DUMMYFUNCTION("""COMPUTED_VALUE"""),"W526")</f>
        <v>W526</v>
      </c>
      <c r="B192" s="2" t="str">
        <f>IFERROR(__xludf.DUMMYFUNCTION("""COMPUTED_VALUE"""),"M11")</f>
        <v>M11</v>
      </c>
      <c r="C192" s="2" t="str">
        <f>IFERROR(__xludf.DUMMYFUNCTION("""COMPUTED_VALUE"""),"Max Mikus")</f>
        <v>Max Mikus</v>
      </c>
      <c r="D192" s="2" t="str">
        <f>IFERROR(__xludf.DUMMYFUNCTION("""COMPUTED_VALUE"""),"D")</f>
        <v>D</v>
      </c>
      <c r="E192" s="2" t="str">
        <f>IFERROR(__xludf.DUMMYFUNCTION("""COMPUTED_VALUE"""),"L")</f>
        <v>L</v>
      </c>
      <c r="F192" s="2" t="str">
        <f>IFERROR(__xludf.DUMMYFUNCTION("""COMPUTED_VALUE"""),"BAA")</f>
        <v>BAA</v>
      </c>
      <c r="G192" s="2" t="str">
        <f>IFERROR(__xludf.DUMMYFUNCTION("""COMPUTED_VALUE"""),"South End Rangers")</f>
        <v>South End Rangers</v>
      </c>
      <c r="H192" s="2"/>
    </row>
    <row r="193">
      <c r="A193" s="2" t="str">
        <f>IFERROR(__xludf.DUMMYFUNCTION("""COMPUTED_VALUE"""),"W527")</f>
        <v>W527</v>
      </c>
      <c r="B193" s="2" t="str">
        <f>IFERROR(__xludf.DUMMYFUNCTION("""COMPUTED_VALUE"""),"M11")</f>
        <v>M11</v>
      </c>
      <c r="C193" s="2" t="str">
        <f>IFERROR(__xludf.DUMMYFUNCTION("""COMPUTED_VALUE"""),"Darian Smith")</f>
        <v>Darian Smith</v>
      </c>
      <c r="D193" s="2" t="str">
        <f>IFERROR(__xludf.DUMMYFUNCTION("""COMPUTED_VALUE"""),"D")</f>
        <v>D</v>
      </c>
      <c r="E193" s="2" t="str">
        <f>IFERROR(__xludf.DUMMYFUNCTION("""COMPUTED_VALUE"""),"L")</f>
        <v>L</v>
      </c>
      <c r="F193" s="2" t="str">
        <f>IFERROR(__xludf.DUMMYFUNCTION("""COMPUTED_VALUE"""),"MAA")</f>
        <v>MAA</v>
      </c>
      <c r="G193" s="2" t="str">
        <f>IFERROR(__xludf.DUMMYFUNCTION("""COMPUTED_VALUE"""),"West End Bruins")</f>
        <v>West End Bruins</v>
      </c>
      <c r="H193" s="2"/>
    </row>
    <row r="194">
      <c r="A194" s="2" t="str">
        <f>IFERROR(__xludf.DUMMYFUNCTION("""COMPUTED_VALUE"""),"W528")</f>
        <v>W528</v>
      </c>
      <c r="B194" s="2" t="str">
        <f>IFERROR(__xludf.DUMMYFUNCTION("""COMPUTED_VALUE"""),"M11")</f>
        <v>M11</v>
      </c>
      <c r="C194" s="2" t="str">
        <f>IFERROR(__xludf.DUMMYFUNCTION("""COMPUTED_VALUE"""),"Adam Blazino")</f>
        <v>Adam Blazino</v>
      </c>
      <c r="D194" s="2" t="str">
        <f>IFERROR(__xludf.DUMMYFUNCTION("""COMPUTED_VALUE"""),"D")</f>
        <v>D</v>
      </c>
      <c r="E194" s="2" t="str">
        <f>IFERROR(__xludf.DUMMYFUNCTION("""COMPUTED_VALUE"""),"L")</f>
        <v>L</v>
      </c>
      <c r="F194" s="2" t="str">
        <f>IFERROR(__xludf.DUMMYFUNCTION("""COMPUTED_VALUE"""),"AAA")</f>
        <v>AAA</v>
      </c>
      <c r="G194" s="2" t="str">
        <f>IFERROR(__xludf.DUMMYFUNCTION("""COMPUTED_VALUE"""),"Minor Midget Kings")</f>
        <v>Minor Midget Kings</v>
      </c>
      <c r="H194" s="2"/>
    </row>
    <row r="195">
      <c r="A195" s="2" t="str">
        <f>IFERROR(__xludf.DUMMYFUNCTION("""COMPUTED_VALUE"""),"W529")</f>
        <v>W529</v>
      </c>
      <c r="B195" s="2" t="str">
        <f>IFERROR(__xludf.DUMMYFUNCTION("""COMPUTED_VALUE"""),"M11")</f>
        <v>M11</v>
      </c>
      <c r="C195" s="2" t="str">
        <f>IFERROR(__xludf.DUMMYFUNCTION("""COMPUTED_VALUE"""),"Brody Bohonos")</f>
        <v>Brody Bohonos</v>
      </c>
      <c r="D195" s="2" t="str">
        <f>IFERROR(__xludf.DUMMYFUNCTION("""COMPUTED_VALUE"""),"RW")</f>
        <v>RW</v>
      </c>
      <c r="E195" s="2" t="str">
        <f>IFERROR(__xludf.DUMMYFUNCTION("""COMPUTED_VALUE"""),"R")</f>
        <v>R</v>
      </c>
      <c r="F195" s="2" t="str">
        <f>IFERROR(__xludf.DUMMYFUNCTION("""COMPUTED_VALUE"""),"MAA")</f>
        <v>MAA</v>
      </c>
      <c r="G195" s="2" t="str">
        <f>IFERROR(__xludf.DUMMYFUNCTION("""COMPUTED_VALUE"""),"Fort William Canadiens")</f>
        <v>Fort William Canadiens</v>
      </c>
      <c r="H195" s="2"/>
    </row>
    <row r="196">
      <c r="A196" s="2" t="str">
        <f>IFERROR(__xludf.DUMMYFUNCTION("""COMPUTED_VALUE"""),"W530")</f>
        <v>W530</v>
      </c>
      <c r="B196" s="2" t="str">
        <f>IFERROR(__xludf.DUMMYFUNCTION("""COMPUTED_VALUE"""),"M11")</f>
        <v>M11</v>
      </c>
      <c r="C196" s="2" t="str">
        <f>IFERROR(__xludf.DUMMYFUNCTION("""COMPUTED_VALUE"""),"Cooper Latta")</f>
        <v>Cooper Latta</v>
      </c>
      <c r="D196" s="2" t="str">
        <f>IFERROR(__xludf.DUMMYFUNCTION("""COMPUTED_VALUE"""),"LW")</f>
        <v>LW</v>
      </c>
      <c r="E196" s="2" t="str">
        <f>IFERROR(__xludf.DUMMYFUNCTION("""COMPUTED_VALUE"""),"L")</f>
        <v>L</v>
      </c>
      <c r="F196" s="2" t="str">
        <f>IFERROR(__xludf.DUMMYFUNCTION("""COMPUTED_VALUE"""),"MAA")</f>
        <v>MAA</v>
      </c>
      <c r="G196" s="2" t="str">
        <f>IFERROR(__xludf.DUMMYFUNCTION("""COMPUTED_VALUE"""),"Fort William Canadiens")</f>
        <v>Fort William Canadiens</v>
      </c>
      <c r="H196" s="2"/>
    </row>
    <row r="197">
      <c r="A197" s="2" t="str">
        <f>IFERROR(__xludf.DUMMYFUNCTION("""COMPUTED_VALUE"""),"W531")</f>
        <v>W531</v>
      </c>
      <c r="B197" s="2" t="str">
        <f>IFERROR(__xludf.DUMMYFUNCTION("""COMPUTED_VALUE"""),"M11")</f>
        <v>M11</v>
      </c>
      <c r="C197" s="2" t="str">
        <f>IFERROR(__xludf.DUMMYFUNCTION("""COMPUTED_VALUE"""),"Mitchell Harrison")</f>
        <v>Mitchell Harrison</v>
      </c>
      <c r="D197" s="2" t="str">
        <f>IFERROR(__xludf.DUMMYFUNCTION("""COMPUTED_VALUE"""),"D")</f>
        <v>D</v>
      </c>
      <c r="E197" s="2" t="str">
        <f>IFERROR(__xludf.DUMMYFUNCTION("""COMPUTED_VALUE"""),"R")</f>
        <v>R</v>
      </c>
      <c r="F197" s="2" t="str">
        <f>IFERROR(__xludf.DUMMYFUNCTION("""COMPUTED_VALUE"""),"MAA")</f>
        <v>MAA</v>
      </c>
      <c r="G197" s="2" t="str">
        <f>IFERROR(__xludf.DUMMYFUNCTION("""COMPUTED_VALUE"""),"West End Bruins")</f>
        <v>West End Bruins</v>
      </c>
      <c r="H197" s="2"/>
    </row>
    <row r="198">
      <c r="A198" s="2" t="str">
        <f>IFERROR(__xludf.DUMMYFUNCTION("""COMPUTED_VALUE"""),"W532")</f>
        <v>W532</v>
      </c>
      <c r="B198" s="2" t="str">
        <f>IFERROR(__xludf.DUMMYFUNCTION("""COMPUTED_VALUE"""),"M10")</f>
        <v>M10</v>
      </c>
      <c r="C198" s="2" t="str">
        <f>IFERROR(__xludf.DUMMYFUNCTION("""COMPUTED_VALUE"""),"Matthew Himanen")</f>
        <v>Matthew Himanen</v>
      </c>
      <c r="D198" s="2" t="str">
        <f>IFERROR(__xludf.DUMMYFUNCTION("""COMPUTED_VALUE"""),"C")</f>
        <v>C</v>
      </c>
      <c r="E198" s="2" t="str">
        <f>IFERROR(__xludf.DUMMYFUNCTION("""COMPUTED_VALUE"""),"L")</f>
        <v>L</v>
      </c>
      <c r="F198" s="2" t="str">
        <f>IFERROR(__xludf.DUMMYFUNCTION("""COMPUTED_VALUE"""),"MAA")</f>
        <v>MAA</v>
      </c>
      <c r="G198" s="2" t="str">
        <f>IFERROR(__xludf.DUMMYFUNCTION("""COMPUTED_VALUE"""),"Fort William Hurricanes")</f>
        <v>Fort William Hurricanes</v>
      </c>
      <c r="H198" s="2"/>
    </row>
    <row r="199">
      <c r="A199" s="2" t="str">
        <f>IFERROR(__xludf.DUMMYFUNCTION("""COMPUTED_VALUE"""),"W533")</f>
        <v>W533</v>
      </c>
      <c r="B199" s="2" t="str">
        <f>IFERROR(__xludf.DUMMYFUNCTION("""COMPUTED_VALUE"""),"M10")</f>
        <v>M10</v>
      </c>
      <c r="C199" s="2" t="str">
        <f>IFERROR(__xludf.DUMMYFUNCTION("""COMPUTED_VALUE"""),"Blake Mayes")</f>
        <v>Blake Mayes</v>
      </c>
      <c r="D199" s="2" t="str">
        <f>IFERROR(__xludf.DUMMYFUNCTION("""COMPUTED_VALUE"""),"D")</f>
        <v>D</v>
      </c>
      <c r="E199" s="2" t="str">
        <f>IFERROR(__xludf.DUMMYFUNCTION("""COMPUTED_VALUE"""),"R")</f>
        <v>R</v>
      </c>
      <c r="F199" s="2" t="str">
        <f>IFERROR(__xludf.DUMMYFUNCTION("""COMPUTED_VALUE"""),"MAA")</f>
        <v>MAA</v>
      </c>
      <c r="G199" s="2" t="str">
        <f>IFERROR(__xludf.DUMMYFUNCTION("""COMPUTED_VALUE"""),"Fort William Canadiens")</f>
        <v>Fort William Canadiens</v>
      </c>
      <c r="H199" s="2"/>
    </row>
    <row r="200">
      <c r="A200" s="2" t="str">
        <f>IFERROR(__xludf.DUMMYFUNCTION("""COMPUTED_VALUE"""),"W536")</f>
        <v>W536</v>
      </c>
      <c r="B200" s="2" t="str">
        <f>IFERROR(__xludf.DUMMYFUNCTION("""COMPUTED_VALUE"""),"M09")</f>
        <v>M09</v>
      </c>
      <c r="C200" s="2" t="str">
        <f>IFERROR(__xludf.DUMMYFUNCTION("""COMPUTED_VALUE"""),"Logan Stacknick")</f>
        <v>Logan Stacknick</v>
      </c>
      <c r="D200" s="2" t="str">
        <f>IFERROR(__xludf.DUMMYFUNCTION("""COMPUTED_VALUE"""),"RW")</f>
        <v>RW</v>
      </c>
      <c r="E200" s="2" t="str">
        <f>IFERROR(__xludf.DUMMYFUNCTION("""COMPUTED_VALUE"""),"L")</f>
        <v>L</v>
      </c>
      <c r="F200" s="2" t="str">
        <f>IFERROR(__xludf.DUMMYFUNCTION("""COMPUTED_VALUE"""),"MAA")</f>
        <v>MAA</v>
      </c>
      <c r="G200" s="2" t="str">
        <f>IFERROR(__xludf.DUMMYFUNCTION("""COMPUTED_VALUE"""),"West End Bruins")</f>
        <v>West End Bruins</v>
      </c>
      <c r="H200" s="2"/>
    </row>
    <row r="201">
      <c r="A201" s="2" t="str">
        <f>IFERROR(__xludf.DUMMYFUNCTION("""COMPUTED_VALUE"""),"W537")</f>
        <v>W537</v>
      </c>
      <c r="B201" s="2" t="str">
        <f>IFERROR(__xludf.DUMMYFUNCTION("""COMPUTED_VALUE"""),"M09")</f>
        <v>M09</v>
      </c>
      <c r="C201" s="2" t="str">
        <f>IFERROR(__xludf.DUMMYFUNCTION("""COMPUTED_VALUE"""),"Jordan Anttonen")</f>
        <v>Jordan Anttonen</v>
      </c>
      <c r="D201" s="2" t="str">
        <f>IFERROR(__xludf.DUMMYFUNCTION("""COMPUTED_VALUE"""),"LW")</f>
        <v>LW</v>
      </c>
      <c r="E201" s="2" t="str">
        <f>IFERROR(__xludf.DUMMYFUNCTION("""COMPUTED_VALUE"""),"L")</f>
        <v>L</v>
      </c>
      <c r="F201" s="2" t="str">
        <f>IFERROR(__xludf.DUMMYFUNCTION("""COMPUTED_VALUE"""),"MAA")</f>
        <v>MAA</v>
      </c>
      <c r="G201" s="2" t="str">
        <f>IFERROR(__xludf.DUMMYFUNCTION("""COMPUTED_VALUE"""),"Fort William Canadiens")</f>
        <v>Fort William Canadiens</v>
      </c>
      <c r="H201" s="2"/>
    </row>
    <row r="202">
      <c r="A202" s="2" t="str">
        <f>IFERROR(__xludf.DUMMYFUNCTION("""COMPUTED_VALUE"""),"W538")</f>
        <v>W538</v>
      </c>
      <c r="B202" s="2" t="str">
        <f>IFERROR(__xludf.DUMMYFUNCTION("""COMPUTED_VALUE"""),"M10")</f>
        <v>M10</v>
      </c>
      <c r="C202" s="2" t="str">
        <f>IFERROR(__xludf.DUMMYFUNCTION("""COMPUTED_VALUE"""),"Keegan Fennell")</f>
        <v>Keegan Fennell</v>
      </c>
      <c r="D202" s="2" t="str">
        <f>IFERROR(__xludf.DUMMYFUNCTION("""COMPUTED_VALUE"""),"LW")</f>
        <v>LW</v>
      </c>
      <c r="E202" s="2" t="str">
        <f>IFERROR(__xludf.DUMMYFUNCTION("""COMPUTED_VALUE"""),"L")</f>
        <v>L</v>
      </c>
      <c r="F202" s="2" t="str">
        <f>IFERROR(__xludf.DUMMYFUNCTION("""COMPUTED_VALUE"""),"MAA")</f>
        <v>MAA</v>
      </c>
      <c r="G202" s="2" t="str">
        <f>IFERROR(__xludf.DUMMYFUNCTION("""COMPUTED_VALUE"""),"Fort William Hurricanes")</f>
        <v>Fort William Hurricanes</v>
      </c>
      <c r="H202" s="2"/>
    </row>
    <row r="203">
      <c r="A203" s="2" t="str">
        <f>IFERROR(__xludf.DUMMYFUNCTION("""COMPUTED_VALUE"""),"W539")</f>
        <v>W539</v>
      </c>
      <c r="B203" s="2" t="str">
        <f>IFERROR(__xludf.DUMMYFUNCTION("""COMPUTED_VALUE"""),"M10")</f>
        <v>M10</v>
      </c>
      <c r="C203" s="2" t="str">
        <f>IFERROR(__xludf.DUMMYFUNCTION("""COMPUTED_VALUE"""),"Ethan Maki")</f>
        <v>Ethan Maki</v>
      </c>
      <c r="D203" s="2" t="str">
        <f>IFERROR(__xludf.DUMMYFUNCTION("""COMPUTED_VALUE"""),"D")</f>
        <v>D</v>
      </c>
      <c r="E203" s="2" t="str">
        <f>IFERROR(__xludf.DUMMYFUNCTION("""COMPUTED_VALUE"""),"L")</f>
        <v>L</v>
      </c>
      <c r="F203" s="2" t="str">
        <f>IFERROR(__xludf.DUMMYFUNCTION("""COMPUTED_VALUE"""),"MAA")</f>
        <v>MAA</v>
      </c>
      <c r="G203" s="2" t="str">
        <f>IFERROR(__xludf.DUMMYFUNCTION("""COMPUTED_VALUE"""),"Fort William Hurricanes")</f>
        <v>Fort William Hurricanes</v>
      </c>
      <c r="H203" s="2"/>
    </row>
    <row r="204">
      <c r="A204" s="2" t="str">
        <f>IFERROR(__xludf.DUMMYFUNCTION("""COMPUTED_VALUE"""),"W540")</f>
        <v>W540</v>
      </c>
      <c r="B204" s="2" t="str">
        <f>IFERROR(__xludf.DUMMYFUNCTION("""COMPUTED_VALUE"""),"M10")</f>
        <v>M10</v>
      </c>
      <c r="C204" s="2" t="str">
        <f>IFERROR(__xludf.DUMMYFUNCTION("""COMPUTED_VALUE"""),"Samuel Garon")</f>
        <v>Samuel Garon</v>
      </c>
      <c r="D204" s="2" t="str">
        <f>IFERROR(__xludf.DUMMYFUNCTION("""COMPUTED_VALUE"""),"D")</f>
        <v>D</v>
      </c>
      <c r="E204" s="2" t="str">
        <f>IFERROR(__xludf.DUMMYFUNCTION("""COMPUTED_VALUE"""),"R")</f>
        <v>R</v>
      </c>
      <c r="F204" s="2" t="str">
        <f>IFERROR(__xludf.DUMMYFUNCTION("""COMPUTED_VALUE"""),"MAA")</f>
        <v>MAA</v>
      </c>
      <c r="G204" s="2" t="str">
        <f>IFERROR(__xludf.DUMMYFUNCTION("""COMPUTED_VALUE"""),"Current River Comets")</f>
        <v>Current River Comets</v>
      </c>
      <c r="H204" s="2"/>
    </row>
    <row r="205">
      <c r="A205" s="2" t="str">
        <f>IFERROR(__xludf.DUMMYFUNCTION("""COMPUTED_VALUE"""),"W541")</f>
        <v>W541</v>
      </c>
      <c r="B205" s="2" t="str">
        <f>IFERROR(__xludf.DUMMYFUNCTION("""COMPUTED_VALUE"""),"M09")</f>
        <v>M09</v>
      </c>
      <c r="C205" s="2" t="str">
        <f>IFERROR(__xludf.DUMMYFUNCTION("""COMPUTED_VALUE"""),"Gavin Hannula")</f>
        <v>Gavin Hannula</v>
      </c>
      <c r="D205" s="2" t="str">
        <f>IFERROR(__xludf.DUMMYFUNCTION("""COMPUTED_VALUE"""),"C")</f>
        <v>C</v>
      </c>
      <c r="E205" s="2" t="str">
        <f>IFERROR(__xludf.DUMMYFUNCTION("""COMPUTED_VALUE"""),"L")</f>
        <v>L</v>
      </c>
      <c r="F205" s="2" t="str">
        <f>IFERROR(__xludf.DUMMYFUNCTION("""COMPUTED_VALUE"""),"MAA")</f>
        <v>MAA</v>
      </c>
      <c r="G205" s="2" t="str">
        <f>IFERROR(__xludf.DUMMYFUNCTION("""COMPUTED_VALUE"""),"Fort William Canadiens")</f>
        <v>Fort William Canadiens</v>
      </c>
      <c r="H205" s="2"/>
    </row>
    <row r="206">
      <c r="A206" s="2" t="str">
        <f>IFERROR(__xludf.DUMMYFUNCTION("""COMPUTED_VALUE"""),"W542")</f>
        <v>W542</v>
      </c>
      <c r="B206" s="2" t="str">
        <f>IFERROR(__xludf.DUMMYFUNCTION("""COMPUTED_VALUE"""),"M09")</f>
        <v>M09</v>
      </c>
      <c r="C206" s="2" t="str">
        <f>IFERROR(__xludf.DUMMYFUNCTION("""COMPUTED_VALUE"""),"Kai Vanska")</f>
        <v>Kai Vanska</v>
      </c>
      <c r="D206" s="2" t="str">
        <f>IFERROR(__xludf.DUMMYFUNCTION("""COMPUTED_VALUE"""),"C")</f>
        <v>C</v>
      </c>
      <c r="E206" s="2" t="str">
        <f>IFERROR(__xludf.DUMMYFUNCTION("""COMPUTED_VALUE"""),"L")</f>
        <v>L</v>
      </c>
      <c r="F206" s="2" t="str">
        <f>IFERROR(__xludf.DUMMYFUNCTION("""COMPUTED_VALUE"""),"AAA")</f>
        <v>AAA</v>
      </c>
      <c r="G206" s="2" t="str">
        <f>IFERROR(__xludf.DUMMYFUNCTION("""COMPUTED_VALUE"""),"Minor Midget Kings")</f>
        <v>Minor Midget Kings</v>
      </c>
      <c r="H206" s="2"/>
    </row>
    <row r="207">
      <c r="A207" s="2" t="str">
        <f>IFERROR(__xludf.DUMMYFUNCTION("""COMPUTED_VALUE"""),"W543")</f>
        <v>W543</v>
      </c>
      <c r="B207" s="2" t="str">
        <f>IFERROR(__xludf.DUMMYFUNCTION("""COMPUTED_VALUE"""),"M09")</f>
        <v>M09</v>
      </c>
      <c r="C207" s="2" t="str">
        <f>IFERROR(__xludf.DUMMYFUNCTION("""COMPUTED_VALUE"""),"Carter Macmillan")</f>
        <v>Carter Macmillan</v>
      </c>
      <c r="D207" s="2" t="str">
        <f>IFERROR(__xludf.DUMMYFUNCTION("""COMPUTED_VALUE"""),"D")</f>
        <v>D</v>
      </c>
      <c r="E207" s="2" t="str">
        <f>IFERROR(__xludf.DUMMYFUNCTION("""COMPUTED_VALUE"""),"L")</f>
        <v>L</v>
      </c>
      <c r="F207" s="2" t="str">
        <f>IFERROR(__xludf.DUMMYFUNCTION("""COMPUTED_VALUE"""),"MAA")</f>
        <v>MAA</v>
      </c>
      <c r="G207" s="2" t="str">
        <f>IFERROR(__xludf.DUMMYFUNCTION("""COMPUTED_VALUE"""),"West End Bruins")</f>
        <v>West End Bruins</v>
      </c>
      <c r="H207" s="2"/>
    </row>
    <row r="208">
      <c r="A208" s="2" t="str">
        <f>IFERROR(__xludf.DUMMYFUNCTION("""COMPUTED_VALUE"""),"W545")</f>
        <v>W545</v>
      </c>
      <c r="B208" s="2" t="str">
        <f>IFERROR(__xludf.DUMMYFUNCTION("""COMPUTED_VALUE"""),"M09")</f>
        <v>M09</v>
      </c>
      <c r="C208" s="2" t="str">
        <f>IFERROR(__xludf.DUMMYFUNCTION("""COMPUTED_VALUE"""),"Brock Mackenzie")</f>
        <v>Brock Mackenzie</v>
      </c>
      <c r="D208" s="2" t="str">
        <f>IFERROR(__xludf.DUMMYFUNCTION("""COMPUTED_VALUE"""),"C")</f>
        <v>C</v>
      </c>
      <c r="E208" s="2" t="str">
        <f>IFERROR(__xludf.DUMMYFUNCTION("""COMPUTED_VALUE"""),"R")</f>
        <v>R</v>
      </c>
      <c r="F208" s="2" t="str">
        <f>IFERROR(__xludf.DUMMYFUNCTION("""COMPUTED_VALUE"""),"BAA")</f>
        <v>BAA</v>
      </c>
      <c r="G208" s="2" t="str">
        <f>IFERROR(__xludf.DUMMYFUNCTION("""COMPUTED_VALUE"""),"South End Rangers")</f>
        <v>South End Rangers</v>
      </c>
      <c r="H208" s="2"/>
    </row>
    <row r="209">
      <c r="A209" s="2" t="str">
        <f>IFERROR(__xludf.DUMMYFUNCTION("""COMPUTED_VALUE"""),"W546")</f>
        <v>W546</v>
      </c>
      <c r="B209" s="2" t="str">
        <f>IFERROR(__xludf.DUMMYFUNCTION("""COMPUTED_VALUE"""),"M09")</f>
        <v>M09</v>
      </c>
      <c r="C209" s="2" t="str">
        <f>IFERROR(__xludf.DUMMYFUNCTION("""COMPUTED_VALUE"""),"Matthew Bouchey")</f>
        <v>Matthew Bouchey</v>
      </c>
      <c r="D209" s="2" t="str">
        <f>IFERROR(__xludf.DUMMYFUNCTION("""COMPUTED_VALUE"""),"LW")</f>
        <v>LW</v>
      </c>
      <c r="E209" s="2" t="str">
        <f>IFERROR(__xludf.DUMMYFUNCTION("""COMPUTED_VALUE"""),"L")</f>
        <v>L</v>
      </c>
      <c r="F209" s="2" t="str">
        <f>IFERROR(__xludf.DUMMYFUNCTION("""COMPUTED_VALUE"""),"MAA")</f>
        <v>MAA</v>
      </c>
      <c r="G209" s="2" t="str">
        <f>IFERROR(__xludf.DUMMYFUNCTION("""COMPUTED_VALUE"""),"VP Bearcats")</f>
        <v>VP Bearcats</v>
      </c>
      <c r="H209" s="2"/>
    </row>
    <row r="210">
      <c r="A210" s="2" t="str">
        <f>IFERROR(__xludf.DUMMYFUNCTION("""COMPUTED_VALUE"""),"W999")</f>
        <v>W999</v>
      </c>
      <c r="B210" s="2" t="str">
        <f>IFERROR(__xludf.DUMMYFUNCTION("""COMPUTED_VALUE"""),"M07")</f>
        <v>M07</v>
      </c>
      <c r="C210" s="2" t="str">
        <f>IFERROR(__xludf.DUMMYFUNCTION("""COMPUTED_VALUE"""),"Owen Keene")</f>
        <v>Owen Keene</v>
      </c>
      <c r="D210" s="2" t="str">
        <f>IFERROR(__xludf.DUMMYFUNCTION("""COMPUTED_VALUE"""),"C")</f>
        <v>C</v>
      </c>
      <c r="E210" s="2" t="str">
        <f>IFERROR(__xludf.DUMMYFUNCTION("""COMPUTED_VALUE"""),"L")</f>
        <v>L</v>
      </c>
      <c r="F210" s="2" t="str">
        <f>IFERROR(__xludf.DUMMYFUNCTION("""COMPUTED_VALUE"""),"MA")</f>
        <v>MA</v>
      </c>
      <c r="G210" s="2" t="str">
        <f>IFERROR(__xludf.DUMMYFUNCTION("""COMPUTED_VALUE"""),"Westfort Rangers")</f>
        <v>Westfort Rangers</v>
      </c>
      <c r="H210" s="2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9.63"/>
    <col customWidth="1" min="2" max="2" width="6.0"/>
    <col customWidth="1" min="3" max="3" width="18.38"/>
    <col customWidth="1" min="4" max="4" width="4.0"/>
    <col customWidth="1" min="5" max="5" width="4.75"/>
    <col customWidth="1" min="6" max="6" width="7.75"/>
    <col customWidth="1" min="7" max="7" width="18.38"/>
    <col customWidth="1" min="8" max="8" width="28.88"/>
    <col customWidth="1" min="9" max="9" width="33.0"/>
  </cols>
  <sheetData>
    <row r="1">
      <c r="A1" s="1" t="str">
        <f>IFERROR(__xludf.DUMMYFUNCTION("query(importrange(""1DzsPzSIS41YSYv9KhF1xAeQf3VOBKmB4sFr3MNiYsg0"", ""Master!A1:Q700""),""select Col4, Col5, Col8, Col9, Col10, Col11, Col12, Col13 where Col1 = 'U18' and Col5 like 'M%'  order by Col5, Col4"", 1)"),"Jersey")</f>
        <v>Jersey</v>
      </c>
      <c r="B1" s="1" t="str">
        <f>IFERROR(__xludf.DUMMYFUNCTION("""COMPUTED_VALUE"""),"Group")</f>
        <v>Group</v>
      </c>
      <c r="C1" s="1" t="str">
        <f>IFERROR(__xludf.DUMMYFUNCTION("""COMPUTED_VALUE"""),"Name")</f>
        <v>Name</v>
      </c>
      <c r="D1" s="1" t="str">
        <f>IFERROR(__xludf.DUMMYFUNCTION("""COMPUTED_VALUE"""),"Pos")</f>
        <v>Pos</v>
      </c>
      <c r="E1" s="1" t="str">
        <f>IFERROR(__xludf.DUMMYFUNCTION("""COMPUTED_VALUE"""),"Shot")</f>
        <v>Shot</v>
      </c>
      <c r="F1" s="1" t="str">
        <f>IFERROR(__xludf.DUMMYFUNCTION("""COMPUTED_VALUE"""),"Div 2019")</f>
        <v>Div 2019</v>
      </c>
      <c r="G1" s="1" t="str">
        <f>IFERROR(__xludf.DUMMYFUNCTION("""COMPUTED_VALUE"""),"Team 2019")</f>
        <v>Team 2019</v>
      </c>
      <c r="H1" s="1" t="str">
        <f>IFERROR(__xludf.DUMMYFUNCTION("""COMPUTED_VALUE"""),"Notes")</f>
        <v>Notes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2" t="str">
        <f>IFERROR(__xludf.DUMMYFUNCTION("""COMPUTED_VALUE"""),"B038")</f>
        <v>B038</v>
      </c>
      <c r="B2" s="2" t="str">
        <f>IFERROR(__xludf.DUMMYFUNCTION("""COMPUTED_VALUE"""),"M01")</f>
        <v>M01</v>
      </c>
      <c r="C2" s="2" t="str">
        <f>IFERROR(__xludf.DUMMYFUNCTION("""COMPUTED_VALUE"""),"Austin Green")</f>
        <v>Austin Green</v>
      </c>
      <c r="D2" s="2" t="str">
        <f>IFERROR(__xludf.DUMMYFUNCTION("""COMPUTED_VALUE"""),"LW")</f>
        <v>LW</v>
      </c>
      <c r="E2" s="2" t="str">
        <f>IFERROR(__xludf.DUMMYFUNCTION("""COMPUTED_VALUE"""),"L")</f>
        <v>L</v>
      </c>
      <c r="F2" s="2" t="str">
        <f>IFERROR(__xludf.DUMMYFUNCTION("""COMPUTED_VALUE"""),"BA")</f>
        <v>BA</v>
      </c>
      <c r="G2" s="2" t="str">
        <f>IFERROR(__xludf.DUMMYFUNCTION("""COMPUTED_VALUE"""),"Fort William Hurricanes")</f>
        <v>Fort William Hurricanes</v>
      </c>
      <c r="H2" s="2"/>
    </row>
    <row r="3">
      <c r="A3" s="2" t="str">
        <f>IFERROR(__xludf.DUMMYFUNCTION("""COMPUTED_VALUE"""),"B065")</f>
        <v>B065</v>
      </c>
      <c r="B3" s="2" t="str">
        <f>IFERROR(__xludf.DUMMYFUNCTION("""COMPUTED_VALUE"""),"M01")</f>
        <v>M01</v>
      </c>
      <c r="C3" s="2" t="str">
        <f>IFERROR(__xludf.DUMMYFUNCTION("""COMPUTED_VALUE"""),"Cory Kuoppa-Aho")</f>
        <v>Cory Kuoppa-Aho</v>
      </c>
      <c r="D3" s="2" t="str">
        <f>IFERROR(__xludf.DUMMYFUNCTION("""COMPUTED_VALUE"""),"RW")</f>
        <v>RW</v>
      </c>
      <c r="E3" s="2" t="str">
        <f>IFERROR(__xludf.DUMMYFUNCTION("""COMPUTED_VALUE"""),"R")</f>
        <v>R</v>
      </c>
      <c r="F3" s="2" t="str">
        <f>IFERROR(__xludf.DUMMYFUNCTION("""COMPUTED_VALUE"""),"BA")</f>
        <v>BA</v>
      </c>
      <c r="G3" s="2" t="str">
        <f>IFERROR(__xludf.DUMMYFUNCTION("""COMPUTED_VALUE"""),"Westfort Maroons")</f>
        <v>Westfort Maroons</v>
      </c>
      <c r="H3" s="2"/>
    </row>
    <row r="4">
      <c r="A4" s="2" t="str">
        <f>IFERROR(__xludf.DUMMYFUNCTION("""COMPUTED_VALUE"""),"B167")</f>
        <v>B167</v>
      </c>
      <c r="B4" s="2" t="str">
        <f>IFERROR(__xludf.DUMMYFUNCTION("""COMPUTED_VALUE"""),"M01")</f>
        <v>M01</v>
      </c>
      <c r="C4" s="2" t="str">
        <f>IFERROR(__xludf.DUMMYFUNCTION("""COMPUTED_VALUE"""),"Jari Little")</f>
        <v>Jari Little</v>
      </c>
      <c r="D4" s="2" t="str">
        <f>IFERROR(__xludf.DUMMYFUNCTION("""COMPUTED_VALUE"""),"D")</f>
        <v>D</v>
      </c>
      <c r="E4" s="2" t="str">
        <f>IFERROR(__xludf.DUMMYFUNCTION("""COMPUTED_VALUE"""),"L")</f>
        <v>L</v>
      </c>
      <c r="F4" s="2" t="str">
        <f>IFERROR(__xludf.DUMMYFUNCTION("""COMPUTED_VALUE"""),"BA")</f>
        <v>BA</v>
      </c>
      <c r="G4" s="2" t="str">
        <f>IFERROR(__xludf.DUMMYFUNCTION("""COMPUTED_VALUE"""),"Westfort Maroons")</f>
        <v>Westfort Maroons</v>
      </c>
      <c r="H4" s="2"/>
    </row>
    <row r="5">
      <c r="A5" s="2" t="str">
        <f>IFERROR(__xludf.DUMMYFUNCTION("""COMPUTED_VALUE"""),"B229")</f>
        <v>B229</v>
      </c>
      <c r="B5" s="2" t="str">
        <f>IFERROR(__xludf.DUMMYFUNCTION("""COMPUTED_VALUE"""),"M01")</f>
        <v>M01</v>
      </c>
      <c r="C5" s="2" t="str">
        <f>IFERROR(__xludf.DUMMYFUNCTION("""COMPUTED_VALUE"""),"Ty Currie")</f>
        <v>Ty Currie</v>
      </c>
      <c r="D5" s="2" t="str">
        <f>IFERROR(__xludf.DUMMYFUNCTION("""COMPUTED_VALUE"""),"D")</f>
        <v>D</v>
      </c>
      <c r="E5" s="2" t="str">
        <f>IFERROR(__xludf.DUMMYFUNCTION("""COMPUTED_VALUE"""),"R")</f>
        <v>R</v>
      </c>
      <c r="F5" s="2" t="str">
        <f>IFERROR(__xludf.DUMMYFUNCTION("""COMPUTED_VALUE"""),"BA")</f>
        <v>BA</v>
      </c>
      <c r="G5" s="2" t="str">
        <f>IFERROR(__xludf.DUMMYFUNCTION("""COMPUTED_VALUE"""),"Westfort Rangers")</f>
        <v>Westfort Rangers</v>
      </c>
      <c r="H5" s="2"/>
    </row>
    <row r="6">
      <c r="A6" s="2" t="str">
        <f>IFERROR(__xludf.DUMMYFUNCTION("""COMPUTED_VALUE"""),"B244")</f>
        <v>B244</v>
      </c>
      <c r="B6" s="2" t="str">
        <f>IFERROR(__xludf.DUMMYFUNCTION("""COMPUTED_VALUE"""),"M01")</f>
        <v>M01</v>
      </c>
      <c r="C6" s="2" t="str">
        <f>IFERROR(__xludf.DUMMYFUNCTION("""COMPUTED_VALUE"""),"Summer Bagley")</f>
        <v>Summer Bagley</v>
      </c>
      <c r="D6" s="2" t="str">
        <f>IFERROR(__xludf.DUMMYFUNCTION("""COMPUTED_VALUE"""),"D")</f>
        <v>D</v>
      </c>
      <c r="E6" s="2" t="str">
        <f>IFERROR(__xludf.DUMMYFUNCTION("""COMPUTED_VALUE"""),"R")</f>
        <v>R</v>
      </c>
      <c r="F6" s="2" t="str">
        <f>IFERROR(__xludf.DUMMYFUNCTION("""COMPUTED_VALUE"""),"DNP")</f>
        <v>DNP</v>
      </c>
      <c r="G6" s="2" t="str">
        <f>IFERROR(__xludf.DUMMYFUNCTION("""COMPUTED_VALUE"""),"Did Not Play")</f>
        <v>Did Not Play</v>
      </c>
      <c r="H6" s="2"/>
    </row>
    <row r="7">
      <c r="A7" s="2" t="str">
        <f>IFERROR(__xludf.DUMMYFUNCTION("""COMPUTED_VALUE"""),"B341")</f>
        <v>B341</v>
      </c>
      <c r="B7" s="2" t="str">
        <f>IFERROR(__xludf.DUMMYFUNCTION("""COMPUTED_VALUE"""),"M01")</f>
        <v>M01</v>
      </c>
      <c r="C7" s="2" t="str">
        <f>IFERROR(__xludf.DUMMYFUNCTION("""COMPUTED_VALUE"""),"Dante Riccio")</f>
        <v>Dante Riccio</v>
      </c>
      <c r="D7" s="2" t="str">
        <f>IFERROR(__xludf.DUMMYFUNCTION("""COMPUTED_VALUE"""),"D")</f>
        <v>D</v>
      </c>
      <c r="E7" s="2" t="str">
        <f>IFERROR(__xludf.DUMMYFUNCTION("""COMPUTED_VALUE"""),"R")</f>
        <v>R</v>
      </c>
      <c r="F7" s="2" t="str">
        <f>IFERROR(__xludf.DUMMYFUNCTION("""COMPUTED_VALUE"""),"BA")</f>
        <v>BA</v>
      </c>
      <c r="G7" s="2" t="str">
        <f>IFERROR(__xludf.DUMMYFUNCTION("""COMPUTED_VALUE"""),"Westfort Maroons")</f>
        <v>Westfort Maroons</v>
      </c>
      <c r="H7" s="2"/>
    </row>
    <row r="8">
      <c r="A8" s="2" t="str">
        <f>IFERROR(__xludf.DUMMYFUNCTION("""COMPUTED_VALUE"""),"B387")</f>
        <v>B387</v>
      </c>
      <c r="B8" s="2" t="str">
        <f>IFERROR(__xludf.DUMMYFUNCTION("""COMPUTED_VALUE"""),"M01")</f>
        <v>M01</v>
      </c>
      <c r="C8" s="2" t="str">
        <f>IFERROR(__xludf.DUMMYFUNCTION("""COMPUTED_VALUE"""),"Lucas Petersen-Brown")</f>
        <v>Lucas Petersen-Brown</v>
      </c>
      <c r="D8" s="2" t="str">
        <f>IFERROR(__xludf.DUMMYFUNCTION("""COMPUTED_VALUE"""),"RW")</f>
        <v>RW</v>
      </c>
      <c r="E8" s="2" t="str">
        <f>IFERROR(__xludf.DUMMYFUNCTION("""COMPUTED_VALUE"""),"L")</f>
        <v>L</v>
      </c>
      <c r="F8" s="2" t="str">
        <f>IFERROR(__xludf.DUMMYFUNCTION("""COMPUTED_VALUE"""),"MA")</f>
        <v>MA</v>
      </c>
      <c r="G8" s="2" t="str">
        <f>IFERROR(__xludf.DUMMYFUNCTION("""COMPUTED_VALUE"""),"Thunder Bay Beavers")</f>
        <v>Thunder Bay Beavers</v>
      </c>
      <c r="H8" s="2"/>
    </row>
    <row r="9">
      <c r="A9" s="2" t="str">
        <f>IFERROR(__xludf.DUMMYFUNCTION("""COMPUTED_VALUE"""),"G109")</f>
        <v>G109</v>
      </c>
      <c r="B9" s="2" t="str">
        <f>IFERROR(__xludf.DUMMYFUNCTION("""COMPUTED_VALUE"""),"M01")</f>
        <v>M01</v>
      </c>
      <c r="C9" s="2" t="str">
        <f>IFERROR(__xludf.DUMMYFUNCTION("""COMPUTED_VALUE"""),"Kai Aldridge")</f>
        <v>Kai Aldridge</v>
      </c>
      <c r="D9" s="2" t="str">
        <f>IFERROR(__xludf.DUMMYFUNCTION("""COMPUTED_VALUE"""),"G")</f>
        <v>G</v>
      </c>
      <c r="E9" s="2" t="str">
        <f>IFERROR(__xludf.DUMMYFUNCTION("""COMPUTED_VALUE"""),"L")</f>
        <v>L</v>
      </c>
      <c r="F9" s="2" t="str">
        <f>IFERROR(__xludf.DUMMYFUNCTION("""COMPUTED_VALUE"""),"BA")</f>
        <v>BA</v>
      </c>
      <c r="G9" s="2" t="str">
        <f>IFERROR(__xludf.DUMMYFUNCTION("""COMPUTED_VALUE"""),"KC Sabres")</f>
        <v>KC Sabres</v>
      </c>
      <c r="H9" s="2"/>
    </row>
    <row r="10">
      <c r="A10" s="2" t="str">
        <f>IFERROR(__xludf.DUMMYFUNCTION("""COMPUTED_VALUE"""),"G150")</f>
        <v>G150</v>
      </c>
      <c r="B10" s="2" t="str">
        <f>IFERROR(__xludf.DUMMYFUNCTION("""COMPUTED_VALUE"""),"M01")</f>
        <v>M01</v>
      </c>
      <c r="C10" s="2" t="str">
        <f>IFERROR(__xludf.DUMMYFUNCTION("""COMPUTED_VALUE"""),"Sage Belanger")</f>
        <v>Sage Belanger</v>
      </c>
      <c r="D10" s="2" t="str">
        <f>IFERROR(__xludf.DUMMYFUNCTION("""COMPUTED_VALUE"""),"G")</f>
        <v>G</v>
      </c>
      <c r="E10" s="2" t="str">
        <f>IFERROR(__xludf.DUMMYFUNCTION("""COMPUTED_VALUE"""),"L")</f>
        <v>L</v>
      </c>
      <c r="F10" s="2" t="str">
        <f>IFERROR(__xludf.DUMMYFUNCTION("""COMPUTED_VALUE"""),"BA")</f>
        <v>BA</v>
      </c>
      <c r="G10" s="2" t="str">
        <f>IFERROR(__xludf.DUMMYFUNCTION("""COMPUTED_VALUE"""),"West End Bruins")</f>
        <v>West End Bruins</v>
      </c>
      <c r="H10" s="2"/>
    </row>
    <row r="11">
      <c r="A11" s="2" t="str">
        <f>IFERROR(__xludf.DUMMYFUNCTION("""COMPUTED_VALUE"""),"G165")</f>
        <v>G165</v>
      </c>
      <c r="B11" s="2" t="str">
        <f>IFERROR(__xludf.DUMMYFUNCTION("""COMPUTED_VALUE"""),"M01")</f>
        <v>M01</v>
      </c>
      <c r="C11" s="2" t="str">
        <f>IFERROR(__xludf.DUMMYFUNCTION("""COMPUTED_VALUE"""),"Nathan Jacob")</f>
        <v>Nathan Jacob</v>
      </c>
      <c r="D11" s="2" t="str">
        <f>IFERROR(__xludf.DUMMYFUNCTION("""COMPUTED_VALUE"""),"G")</f>
        <v>G</v>
      </c>
      <c r="E11" s="2" t="str">
        <f>IFERROR(__xludf.DUMMYFUNCTION("""COMPUTED_VALUE"""),"L")</f>
        <v>L</v>
      </c>
      <c r="F11" s="2" t="str">
        <f>IFERROR(__xludf.DUMMYFUNCTION("""COMPUTED_VALUE"""),"BA")</f>
        <v>BA</v>
      </c>
      <c r="G11" s="2" t="str">
        <f>IFERROR(__xludf.DUMMYFUNCTION("""COMPUTED_VALUE"""),"Thunder Bay Beavers")</f>
        <v>Thunder Bay Beavers</v>
      </c>
      <c r="H11" s="2"/>
    </row>
    <row r="12">
      <c r="A12" s="2" t="str">
        <f>IFERROR(__xludf.DUMMYFUNCTION("""COMPUTED_VALUE"""),"INJ-01")</f>
        <v>INJ-01</v>
      </c>
      <c r="B12" s="2" t="str">
        <f>IFERROR(__xludf.DUMMYFUNCTION("""COMPUTED_VALUE"""),"M01")</f>
        <v>M01</v>
      </c>
      <c r="C12" s="2" t="str">
        <f>IFERROR(__xludf.DUMMYFUNCTION("""COMPUTED_VALUE"""),"Leam Clarke")</f>
        <v>Leam Clarke</v>
      </c>
      <c r="D12" s="2" t="str">
        <f>IFERROR(__xludf.DUMMYFUNCTION("""COMPUTED_VALUE"""),"C")</f>
        <v>C</v>
      </c>
      <c r="E12" s="2" t="str">
        <f>IFERROR(__xludf.DUMMYFUNCTION("""COMPUTED_VALUE"""),"L")</f>
        <v>L</v>
      </c>
      <c r="F12" s="2" t="str">
        <f>IFERROR(__xludf.DUMMYFUNCTION("""COMPUTED_VALUE"""),"BA")</f>
        <v>BA</v>
      </c>
      <c r="G12" s="2" t="str">
        <f>IFERROR(__xludf.DUMMYFUNCTION("""COMPUTED_VALUE"""),"VP Bearcats")</f>
        <v>VP Bearcats</v>
      </c>
      <c r="H12" s="2"/>
    </row>
    <row r="13">
      <c r="A13" s="2" t="str">
        <f>IFERROR(__xludf.DUMMYFUNCTION("""COMPUTED_VALUE"""),"W034")</f>
        <v>W034</v>
      </c>
      <c r="B13" s="2" t="str">
        <f>IFERROR(__xludf.DUMMYFUNCTION("""COMPUTED_VALUE"""),"M01")</f>
        <v>M01</v>
      </c>
      <c r="C13" s="2" t="str">
        <f>IFERROR(__xludf.DUMMYFUNCTION("""COMPUTED_VALUE"""),"Cohen Adduono")</f>
        <v>Cohen Adduono</v>
      </c>
      <c r="D13" s="2" t="str">
        <f>IFERROR(__xludf.DUMMYFUNCTION("""COMPUTED_VALUE"""),"C")</f>
        <v>C</v>
      </c>
      <c r="E13" s="2" t="str">
        <f>IFERROR(__xludf.DUMMYFUNCTION("""COMPUTED_VALUE"""),"L")</f>
        <v>L</v>
      </c>
      <c r="F13" s="2" t="str">
        <f>IFERROR(__xludf.DUMMYFUNCTION("""COMPUTED_VALUE"""),"BA")</f>
        <v>BA</v>
      </c>
      <c r="G13" s="2" t="str">
        <f>IFERROR(__xludf.DUMMYFUNCTION("""COMPUTED_VALUE"""),"Thunder Bay Elks 82s")</f>
        <v>Thunder Bay Elks 82s</v>
      </c>
      <c r="H13" s="2"/>
    </row>
    <row r="14">
      <c r="A14" s="2" t="str">
        <f>IFERROR(__xludf.DUMMYFUNCTION("""COMPUTED_VALUE"""),"W097")</f>
        <v>W097</v>
      </c>
      <c r="B14" s="2" t="str">
        <f>IFERROR(__xludf.DUMMYFUNCTION("""COMPUTED_VALUE"""),"M01")</f>
        <v>M01</v>
      </c>
      <c r="C14" s="2" t="str">
        <f>IFERROR(__xludf.DUMMYFUNCTION("""COMPUTED_VALUE"""),"Finnley Fiorito")</f>
        <v>Finnley Fiorito</v>
      </c>
      <c r="D14" s="2" t="str">
        <f>IFERROR(__xludf.DUMMYFUNCTION("""COMPUTED_VALUE"""),"LW")</f>
        <v>LW</v>
      </c>
      <c r="E14" s="2" t="str">
        <f>IFERROR(__xludf.DUMMYFUNCTION("""COMPUTED_VALUE"""),"R")</f>
        <v>R</v>
      </c>
      <c r="F14" s="2" t="str">
        <f>IFERROR(__xludf.DUMMYFUNCTION("""COMPUTED_VALUE"""),"BA")</f>
        <v>BA</v>
      </c>
      <c r="G14" s="2" t="str">
        <f>IFERROR(__xludf.DUMMYFUNCTION("""COMPUTED_VALUE"""),"Norwest Stars")</f>
        <v>Norwest Stars</v>
      </c>
      <c r="H14" s="2"/>
    </row>
    <row r="15">
      <c r="A15" s="2" t="str">
        <f>IFERROR(__xludf.DUMMYFUNCTION("""COMPUTED_VALUE"""),"W115")</f>
        <v>W115</v>
      </c>
      <c r="B15" s="2" t="str">
        <f>IFERROR(__xludf.DUMMYFUNCTION("""COMPUTED_VALUE"""),"M01")</f>
        <v>M01</v>
      </c>
      <c r="C15" s="2" t="str">
        <f>IFERROR(__xludf.DUMMYFUNCTION("""COMPUTED_VALUE"""),"Andrew Pepler")</f>
        <v>Andrew Pepler</v>
      </c>
      <c r="D15" s="2" t="str">
        <f>IFERROR(__xludf.DUMMYFUNCTION("""COMPUTED_VALUE"""),"C")</f>
        <v>C</v>
      </c>
      <c r="E15" s="2" t="str">
        <f>IFERROR(__xludf.DUMMYFUNCTION("""COMPUTED_VALUE"""),"L")</f>
        <v>L</v>
      </c>
      <c r="F15" s="2" t="str">
        <f>IFERROR(__xludf.DUMMYFUNCTION("""COMPUTED_VALUE"""),"BA")</f>
        <v>BA</v>
      </c>
      <c r="G15" s="2" t="str">
        <f>IFERROR(__xludf.DUMMYFUNCTION("""COMPUTED_VALUE"""),"Fort William Hurricanes")</f>
        <v>Fort William Hurricanes</v>
      </c>
      <c r="H15" s="2"/>
    </row>
    <row r="16">
      <c r="A16" s="2" t="str">
        <f>IFERROR(__xludf.DUMMYFUNCTION("""COMPUTED_VALUE"""),"W235")</f>
        <v>W235</v>
      </c>
      <c r="B16" s="2" t="str">
        <f>IFERROR(__xludf.DUMMYFUNCTION("""COMPUTED_VALUE"""),"M01")</f>
        <v>M01</v>
      </c>
      <c r="C16" s="2" t="str">
        <f>IFERROR(__xludf.DUMMYFUNCTION("""COMPUTED_VALUE"""),"Dawson Watts")</f>
        <v>Dawson Watts</v>
      </c>
      <c r="D16" s="2" t="str">
        <f>IFERROR(__xludf.DUMMYFUNCTION("""COMPUTED_VALUE"""),"D")</f>
        <v>D</v>
      </c>
      <c r="E16" s="2" t="str">
        <f>IFERROR(__xludf.DUMMYFUNCTION("""COMPUTED_VALUE"""),"L")</f>
        <v>L</v>
      </c>
      <c r="F16" s="2" t="str">
        <f>IFERROR(__xludf.DUMMYFUNCTION("""COMPUTED_VALUE"""),"BA")</f>
        <v>BA</v>
      </c>
      <c r="G16" s="2" t="str">
        <f>IFERROR(__xludf.DUMMYFUNCTION("""COMPUTED_VALUE"""),"Fort William Hurricanes")</f>
        <v>Fort William Hurricanes</v>
      </c>
      <c r="H16" s="2"/>
    </row>
    <row r="17">
      <c r="A17" s="2" t="str">
        <f>IFERROR(__xludf.DUMMYFUNCTION("""COMPUTED_VALUE"""),"W243")</f>
        <v>W243</v>
      </c>
      <c r="B17" s="2" t="str">
        <f>IFERROR(__xludf.DUMMYFUNCTION("""COMPUTED_VALUE"""),"M01")</f>
        <v>M01</v>
      </c>
      <c r="C17" s="2" t="str">
        <f>IFERROR(__xludf.DUMMYFUNCTION("""COMPUTED_VALUE"""),"Crosby Coppock")</f>
        <v>Crosby Coppock</v>
      </c>
      <c r="D17" s="2" t="str">
        <f>IFERROR(__xludf.DUMMYFUNCTION("""COMPUTED_VALUE"""),"LW")</f>
        <v>LW</v>
      </c>
      <c r="E17" s="2" t="str">
        <f>IFERROR(__xludf.DUMMYFUNCTION("""COMPUTED_VALUE"""),"L")</f>
        <v>L</v>
      </c>
      <c r="F17" s="2" t="str">
        <f>IFERROR(__xludf.DUMMYFUNCTION("""COMPUTED_VALUE"""),"BA")</f>
        <v>BA</v>
      </c>
      <c r="G17" s="2" t="str">
        <f>IFERROR(__xludf.DUMMYFUNCTION("""COMPUTED_VALUE"""),"South End Jr. Stars")</f>
        <v>South End Jr. Stars</v>
      </c>
      <c r="H17" s="2"/>
    </row>
    <row r="18">
      <c r="A18" s="2" t="str">
        <f>IFERROR(__xludf.DUMMYFUNCTION("""COMPUTED_VALUE"""),"W310")</f>
        <v>W310</v>
      </c>
      <c r="B18" s="2" t="str">
        <f>IFERROR(__xludf.DUMMYFUNCTION("""COMPUTED_VALUE"""),"M01")</f>
        <v>M01</v>
      </c>
      <c r="C18" s="2" t="str">
        <f>IFERROR(__xludf.DUMMYFUNCTION("""COMPUTED_VALUE"""),"Liam Mccallum")</f>
        <v>Liam Mccallum</v>
      </c>
      <c r="D18" s="2" t="str">
        <f>IFERROR(__xludf.DUMMYFUNCTION("""COMPUTED_VALUE"""),"RW")</f>
        <v>RW</v>
      </c>
      <c r="E18" s="2" t="str">
        <f>IFERROR(__xludf.DUMMYFUNCTION("""COMPUTED_VALUE"""),"R")</f>
        <v>R</v>
      </c>
      <c r="F18" s="2" t="str">
        <f>IFERROR(__xludf.DUMMYFUNCTION("""COMPUTED_VALUE"""),"BA")</f>
        <v>BA</v>
      </c>
      <c r="G18" s="2" t="str">
        <f>IFERROR(__xludf.DUMMYFUNCTION("""COMPUTED_VALUE"""),"Current River Comets")</f>
        <v>Current River Comets</v>
      </c>
      <c r="H18" s="2"/>
    </row>
    <row r="19">
      <c r="A19" s="2" t="str">
        <f>IFERROR(__xludf.DUMMYFUNCTION("""COMPUTED_VALUE"""),"W330")</f>
        <v>W330</v>
      </c>
      <c r="B19" s="2" t="str">
        <f>IFERROR(__xludf.DUMMYFUNCTION("""COMPUTED_VALUE"""),"M01")</f>
        <v>M01</v>
      </c>
      <c r="C19" s="2" t="str">
        <f>IFERROR(__xludf.DUMMYFUNCTION("""COMPUTED_VALUE"""),"Ryan Leveque")</f>
        <v>Ryan Leveque</v>
      </c>
      <c r="D19" s="2" t="str">
        <f>IFERROR(__xludf.DUMMYFUNCTION("""COMPUTED_VALUE"""),"D")</f>
        <v>D</v>
      </c>
      <c r="E19" s="2" t="str">
        <f>IFERROR(__xludf.DUMMYFUNCTION("""COMPUTED_VALUE"""),"L")</f>
        <v>L</v>
      </c>
      <c r="F19" s="2" t="str">
        <f>IFERROR(__xludf.DUMMYFUNCTION("""COMPUTED_VALUE"""),"BA")</f>
        <v>BA</v>
      </c>
      <c r="G19" s="2" t="str">
        <f>IFERROR(__xludf.DUMMYFUNCTION("""COMPUTED_VALUE"""),"Fort William Hurricanes")</f>
        <v>Fort William Hurricanes</v>
      </c>
      <c r="H19" s="2"/>
    </row>
    <row r="20">
      <c r="A20" s="2" t="str">
        <f>IFERROR(__xludf.DUMMYFUNCTION("""COMPUTED_VALUE"""),"W393")</f>
        <v>W393</v>
      </c>
      <c r="B20" s="2" t="str">
        <f>IFERROR(__xludf.DUMMYFUNCTION("""COMPUTED_VALUE"""),"M01")</f>
        <v>M01</v>
      </c>
      <c r="C20" s="2" t="str">
        <f>IFERROR(__xludf.DUMMYFUNCTION("""COMPUTED_VALUE"""),"James Pella")</f>
        <v>James Pella</v>
      </c>
      <c r="D20" s="2" t="str">
        <f>IFERROR(__xludf.DUMMYFUNCTION("""COMPUTED_VALUE"""),"D")</f>
        <v>D</v>
      </c>
      <c r="E20" s="2" t="str">
        <f>IFERROR(__xludf.DUMMYFUNCTION("""COMPUTED_VALUE"""),"L")</f>
        <v>L</v>
      </c>
      <c r="F20" s="2" t="str">
        <f>IFERROR(__xludf.DUMMYFUNCTION("""COMPUTED_VALUE"""),"BA")</f>
        <v>BA</v>
      </c>
      <c r="G20" s="2" t="str">
        <f>IFERROR(__xludf.DUMMYFUNCTION("""COMPUTED_VALUE"""),"Westfort Rangers")</f>
        <v>Westfort Rangers</v>
      </c>
      <c r="H20" s="2"/>
    </row>
    <row r="21">
      <c r="A21" s="2" t="str">
        <f>IFERROR(__xludf.DUMMYFUNCTION("""COMPUTED_VALUE"""),"W396")</f>
        <v>W396</v>
      </c>
      <c r="B21" s="2" t="str">
        <f>IFERROR(__xludf.DUMMYFUNCTION("""COMPUTED_VALUE"""),"M01")</f>
        <v>M01</v>
      </c>
      <c r="C21" s="2" t="str">
        <f>IFERROR(__xludf.DUMMYFUNCTION("""COMPUTED_VALUE"""),"Noah Ceci")</f>
        <v>Noah Ceci</v>
      </c>
      <c r="D21" s="2" t="str">
        <f>IFERROR(__xludf.DUMMYFUNCTION("""COMPUTED_VALUE"""),"C")</f>
        <v>C</v>
      </c>
      <c r="E21" s="2" t="str">
        <f>IFERROR(__xludf.DUMMYFUNCTION("""COMPUTED_VALUE"""),"L")</f>
        <v>L</v>
      </c>
      <c r="F21" s="2" t="str">
        <f>IFERROR(__xludf.DUMMYFUNCTION("""COMPUTED_VALUE"""),"B")</f>
        <v>B</v>
      </c>
      <c r="G21" s="2" t="str">
        <f>IFERROR(__xludf.DUMMYFUNCTION("""COMPUTED_VALUE"""),"Northwood")</f>
        <v>Northwood</v>
      </c>
      <c r="H21" s="2"/>
    </row>
    <row r="22">
      <c r="A22" s="2" t="str">
        <f>IFERROR(__xludf.DUMMYFUNCTION("""COMPUTED_VALUE"""),"B024")</f>
        <v>B024</v>
      </c>
      <c r="B22" s="2" t="str">
        <f>IFERROR(__xludf.DUMMYFUNCTION("""COMPUTED_VALUE"""),"M02")</f>
        <v>M02</v>
      </c>
      <c r="C22" s="2" t="str">
        <f>IFERROR(__xludf.DUMMYFUNCTION("""COMPUTED_VALUE"""),"Isaac Hill")</f>
        <v>Isaac Hill</v>
      </c>
      <c r="D22" s="2" t="str">
        <f>IFERROR(__xludf.DUMMYFUNCTION("""COMPUTED_VALUE"""),"D")</f>
        <v>D</v>
      </c>
      <c r="E22" s="2" t="str">
        <f>IFERROR(__xludf.DUMMYFUNCTION("""COMPUTED_VALUE"""),"L")</f>
        <v>L</v>
      </c>
      <c r="F22" s="2" t="str">
        <f>IFERROR(__xludf.DUMMYFUNCTION("""COMPUTED_VALUE"""),"BA")</f>
        <v>BA</v>
      </c>
      <c r="G22" s="2" t="str">
        <f>IFERROR(__xludf.DUMMYFUNCTION("""COMPUTED_VALUE"""),"Current River Comets")</f>
        <v>Current River Comets</v>
      </c>
      <c r="H22" s="2"/>
    </row>
    <row r="23">
      <c r="A23" s="2" t="str">
        <f>IFERROR(__xludf.DUMMYFUNCTION("""COMPUTED_VALUE"""),"B044")</f>
        <v>B044</v>
      </c>
      <c r="B23" s="2" t="str">
        <f>IFERROR(__xludf.DUMMYFUNCTION("""COMPUTED_VALUE"""),"M02")</f>
        <v>M02</v>
      </c>
      <c r="C23" s="2" t="str">
        <f>IFERROR(__xludf.DUMMYFUNCTION("""COMPUTED_VALUE"""),"Dylan Meekis")</f>
        <v>Dylan Meekis</v>
      </c>
      <c r="D23" s="2" t="str">
        <f>IFERROR(__xludf.DUMMYFUNCTION("""COMPUTED_VALUE"""),"D")</f>
        <v>D</v>
      </c>
      <c r="E23" s="2" t="str">
        <f>IFERROR(__xludf.DUMMYFUNCTION("""COMPUTED_VALUE"""),"L")</f>
        <v>L</v>
      </c>
      <c r="F23" s="2" t="str">
        <f>IFERROR(__xludf.DUMMYFUNCTION("""COMPUTED_VALUE"""),"DNP")</f>
        <v>DNP</v>
      </c>
      <c r="G23" s="2" t="str">
        <f>IFERROR(__xludf.DUMMYFUNCTION("""COMPUTED_VALUE"""),"Did Not Play")</f>
        <v>Did Not Play</v>
      </c>
      <c r="H23" s="2"/>
    </row>
    <row r="24">
      <c r="A24" s="2" t="str">
        <f>IFERROR(__xludf.DUMMYFUNCTION("""COMPUTED_VALUE"""),"B090")</f>
        <v>B090</v>
      </c>
      <c r="B24" s="2" t="str">
        <f>IFERROR(__xludf.DUMMYFUNCTION("""COMPUTED_VALUE"""),"M02")</f>
        <v>M02</v>
      </c>
      <c r="C24" s="2" t="str">
        <f>IFERROR(__xludf.DUMMYFUNCTION("""COMPUTED_VALUE"""),"Jaden Piilo")</f>
        <v>Jaden Piilo</v>
      </c>
      <c r="D24" s="2" t="str">
        <f>IFERROR(__xludf.DUMMYFUNCTION("""COMPUTED_VALUE"""),"D")</f>
        <v>D</v>
      </c>
      <c r="E24" s="2" t="str">
        <f>IFERROR(__xludf.DUMMYFUNCTION("""COMPUTED_VALUE"""),"L")</f>
        <v>L</v>
      </c>
      <c r="F24" s="2" t="str">
        <f>IFERROR(__xludf.DUMMYFUNCTION("""COMPUTED_VALUE"""),"DNP")</f>
        <v>DNP</v>
      </c>
      <c r="G24" s="2" t="str">
        <f>IFERROR(__xludf.DUMMYFUNCTION("""COMPUTED_VALUE"""),"Did Not Play")</f>
        <v>Did Not Play</v>
      </c>
      <c r="H24" s="2"/>
    </row>
    <row r="25">
      <c r="A25" s="2" t="str">
        <f>IFERROR(__xludf.DUMMYFUNCTION("""COMPUTED_VALUE"""),"B171")</f>
        <v>B171</v>
      </c>
      <c r="B25" s="2" t="str">
        <f>IFERROR(__xludf.DUMMYFUNCTION("""COMPUTED_VALUE"""),"M02")</f>
        <v>M02</v>
      </c>
      <c r="C25" s="2" t="str">
        <f>IFERROR(__xludf.DUMMYFUNCTION("""COMPUTED_VALUE"""),"Cooper Yesno")</f>
        <v>Cooper Yesno</v>
      </c>
      <c r="D25" s="2" t="str">
        <f>IFERROR(__xludf.DUMMYFUNCTION("""COMPUTED_VALUE"""),"RW")</f>
        <v>RW</v>
      </c>
      <c r="E25" s="2" t="str">
        <f>IFERROR(__xludf.DUMMYFUNCTION("""COMPUTED_VALUE"""),"R")</f>
        <v>R</v>
      </c>
      <c r="F25" s="2" t="str">
        <f>IFERROR(__xludf.DUMMYFUNCTION("""COMPUTED_VALUE"""),"BA")</f>
        <v>BA</v>
      </c>
      <c r="G25" s="2" t="str">
        <f>IFERROR(__xludf.DUMMYFUNCTION("""COMPUTED_VALUE"""),"Thunder Bay Elks 82s")</f>
        <v>Thunder Bay Elks 82s</v>
      </c>
      <c r="H25" s="2"/>
    </row>
    <row r="26">
      <c r="A26" s="2" t="str">
        <f>IFERROR(__xludf.DUMMYFUNCTION("""COMPUTED_VALUE"""),"B188")</f>
        <v>B188</v>
      </c>
      <c r="B26" s="2" t="str">
        <f>IFERROR(__xludf.DUMMYFUNCTION("""COMPUTED_VALUE"""),"M02")</f>
        <v>M02</v>
      </c>
      <c r="C26" s="2" t="str">
        <f>IFERROR(__xludf.DUMMYFUNCTION("""COMPUTED_VALUE"""),"Dustin Paradis")</f>
        <v>Dustin Paradis</v>
      </c>
      <c r="D26" s="2" t="str">
        <f>IFERROR(__xludf.DUMMYFUNCTION("""COMPUTED_VALUE"""),"RW")</f>
        <v>RW</v>
      </c>
      <c r="E26" s="2" t="str">
        <f>IFERROR(__xludf.DUMMYFUNCTION("""COMPUTED_VALUE"""),"R")</f>
        <v>R</v>
      </c>
      <c r="F26" s="2" t="str">
        <f>IFERROR(__xludf.DUMMYFUNCTION("""COMPUTED_VALUE"""),"BA")</f>
        <v>BA</v>
      </c>
      <c r="G26" s="2" t="str">
        <f>IFERROR(__xludf.DUMMYFUNCTION("""COMPUTED_VALUE"""),"Fort William Hurricanes")</f>
        <v>Fort William Hurricanes</v>
      </c>
      <c r="H26" s="2"/>
    </row>
    <row r="27">
      <c r="A27" s="2" t="str">
        <f>IFERROR(__xludf.DUMMYFUNCTION("""COMPUTED_VALUE"""),"B283")</f>
        <v>B283</v>
      </c>
      <c r="B27" s="2" t="str">
        <f>IFERROR(__xludf.DUMMYFUNCTION("""COMPUTED_VALUE"""),"M02")</f>
        <v>M02</v>
      </c>
      <c r="C27" s="2" t="str">
        <f>IFERROR(__xludf.DUMMYFUNCTION("""COMPUTED_VALUE"""),"Ben Donlon")</f>
        <v>Ben Donlon</v>
      </c>
      <c r="D27" s="2" t="str">
        <f>IFERROR(__xludf.DUMMYFUNCTION("""COMPUTED_VALUE"""),"D")</f>
        <v>D</v>
      </c>
      <c r="E27" s="2" t="str">
        <f>IFERROR(__xludf.DUMMYFUNCTION("""COMPUTED_VALUE"""),"R")</f>
        <v>R</v>
      </c>
      <c r="F27" s="2" t="str">
        <f>IFERROR(__xludf.DUMMYFUNCTION("""COMPUTED_VALUE"""),"BA")</f>
        <v>BA</v>
      </c>
      <c r="G27" s="2" t="str">
        <f>IFERROR(__xludf.DUMMYFUNCTION("""COMPUTED_VALUE"""),"West End Bruins")</f>
        <v>West End Bruins</v>
      </c>
      <c r="H27" s="2"/>
    </row>
    <row r="28">
      <c r="A28" s="2" t="str">
        <f>IFERROR(__xludf.DUMMYFUNCTION("""COMPUTED_VALUE"""),"B303")</f>
        <v>B303</v>
      </c>
      <c r="B28" s="2" t="str">
        <f>IFERROR(__xludf.DUMMYFUNCTION("""COMPUTED_VALUE"""),"M02")</f>
        <v>M02</v>
      </c>
      <c r="C28" s="2" t="str">
        <f>IFERROR(__xludf.DUMMYFUNCTION("""COMPUTED_VALUE"""),"Ethan Fell")</f>
        <v>Ethan Fell</v>
      </c>
      <c r="D28" s="2" t="str">
        <f>IFERROR(__xludf.DUMMYFUNCTION("""COMPUTED_VALUE"""),"C")</f>
        <v>C</v>
      </c>
      <c r="E28" s="2" t="str">
        <f>IFERROR(__xludf.DUMMYFUNCTION("""COMPUTED_VALUE"""),"R")</f>
        <v>R</v>
      </c>
      <c r="F28" s="2" t="str">
        <f>IFERROR(__xludf.DUMMYFUNCTION("""COMPUTED_VALUE"""),"BA")</f>
        <v>BA</v>
      </c>
      <c r="G28" s="2" t="str">
        <f>IFERROR(__xludf.DUMMYFUNCTION("""COMPUTED_VALUE"""),"South End Jr. Stars")</f>
        <v>South End Jr. Stars</v>
      </c>
      <c r="H28" s="2"/>
    </row>
    <row r="29">
      <c r="A29" s="2" t="str">
        <f>IFERROR(__xludf.DUMMYFUNCTION("""COMPUTED_VALUE"""),"B324")</f>
        <v>B324</v>
      </c>
      <c r="B29" s="2" t="str">
        <f>IFERROR(__xludf.DUMMYFUNCTION("""COMPUTED_VALUE"""),"M02")</f>
        <v>M02</v>
      </c>
      <c r="C29" s="2" t="str">
        <f>IFERROR(__xludf.DUMMYFUNCTION("""COMPUTED_VALUE"""),"Tristen Watkins")</f>
        <v>Tristen Watkins</v>
      </c>
      <c r="D29" s="2" t="str">
        <f>IFERROR(__xludf.DUMMYFUNCTION("""COMPUTED_VALUE"""),"D")</f>
        <v>D</v>
      </c>
      <c r="E29" s="2" t="str">
        <f>IFERROR(__xludf.DUMMYFUNCTION("""COMPUTED_VALUE"""),"R")</f>
        <v>R</v>
      </c>
      <c r="F29" s="2" t="str">
        <f>IFERROR(__xludf.DUMMYFUNCTION("""COMPUTED_VALUE"""),"BA")</f>
        <v>BA</v>
      </c>
      <c r="G29" s="2" t="str">
        <f>IFERROR(__xludf.DUMMYFUNCTION("""COMPUTED_VALUE"""),"Norwest Stars")</f>
        <v>Norwest Stars</v>
      </c>
      <c r="H29" s="2"/>
    </row>
    <row r="30">
      <c r="A30" s="2" t="str">
        <f>IFERROR(__xludf.DUMMYFUNCTION("""COMPUTED_VALUE"""),"G106")</f>
        <v>G106</v>
      </c>
      <c r="B30" s="2" t="str">
        <f>IFERROR(__xludf.DUMMYFUNCTION("""COMPUTED_VALUE"""),"M02")</f>
        <v>M02</v>
      </c>
      <c r="C30" s="2" t="str">
        <f>IFERROR(__xludf.DUMMYFUNCTION("""COMPUTED_VALUE"""),"Evan Edwards")</f>
        <v>Evan Edwards</v>
      </c>
      <c r="D30" s="2" t="str">
        <f>IFERROR(__xludf.DUMMYFUNCTION("""COMPUTED_VALUE"""),"G")</f>
        <v>G</v>
      </c>
      <c r="E30" s="2" t="str">
        <f>IFERROR(__xludf.DUMMYFUNCTION("""COMPUTED_VALUE"""),"L")</f>
        <v>L</v>
      </c>
      <c r="F30" s="2" t="str">
        <f>IFERROR(__xludf.DUMMYFUNCTION("""COMPUTED_VALUE"""),"BA")</f>
        <v>BA</v>
      </c>
      <c r="G30" s="2" t="str">
        <f>IFERROR(__xludf.DUMMYFUNCTION("""COMPUTED_VALUE"""),"Fort William Hurricanes")</f>
        <v>Fort William Hurricanes</v>
      </c>
      <c r="H30" s="2"/>
    </row>
    <row r="31">
      <c r="A31" s="2" t="str">
        <f>IFERROR(__xludf.DUMMYFUNCTION("""COMPUTED_VALUE"""),"G128")</f>
        <v>G128</v>
      </c>
      <c r="B31" s="2" t="str">
        <f>IFERROR(__xludf.DUMMYFUNCTION("""COMPUTED_VALUE"""),"M02")</f>
        <v>M02</v>
      </c>
      <c r="C31" s="2" t="str">
        <f>IFERROR(__xludf.DUMMYFUNCTION("""COMPUTED_VALUE"""),"Julian Andreacchi")</f>
        <v>Julian Andreacchi</v>
      </c>
      <c r="D31" s="2" t="str">
        <f>IFERROR(__xludf.DUMMYFUNCTION("""COMPUTED_VALUE"""),"G")</f>
        <v>G</v>
      </c>
      <c r="E31" s="2" t="str">
        <f>IFERROR(__xludf.DUMMYFUNCTION("""COMPUTED_VALUE"""),"L")</f>
        <v>L</v>
      </c>
      <c r="F31" s="2" t="str">
        <f>IFERROR(__xludf.DUMMYFUNCTION("""COMPUTED_VALUE"""),"BA")</f>
        <v>BA</v>
      </c>
      <c r="G31" s="2" t="str">
        <f>IFERROR(__xludf.DUMMYFUNCTION("""COMPUTED_VALUE"""),"West End Bruins")</f>
        <v>West End Bruins</v>
      </c>
      <c r="H31" s="2"/>
    </row>
    <row r="32">
      <c r="A32" s="2" t="str">
        <f>IFERROR(__xludf.DUMMYFUNCTION("""COMPUTED_VALUE"""),"G136")</f>
        <v>G136</v>
      </c>
      <c r="B32" s="2" t="str">
        <f>IFERROR(__xludf.DUMMYFUNCTION("""COMPUTED_VALUE"""),"M02")</f>
        <v>M02</v>
      </c>
      <c r="C32" s="2" t="str">
        <f>IFERROR(__xludf.DUMMYFUNCTION("""COMPUTED_VALUE"""),"Adam Strickland")</f>
        <v>Adam Strickland</v>
      </c>
      <c r="D32" s="2" t="str">
        <f>IFERROR(__xludf.DUMMYFUNCTION("""COMPUTED_VALUE"""),"G")</f>
        <v>G</v>
      </c>
      <c r="E32" s="2" t="str">
        <f>IFERROR(__xludf.DUMMYFUNCTION("""COMPUTED_VALUE"""),"R")</f>
        <v>R</v>
      </c>
      <c r="F32" s="2" t="str">
        <f>IFERROR(__xludf.DUMMYFUNCTION("""COMPUTED_VALUE"""),"BA")</f>
        <v>BA</v>
      </c>
      <c r="G32" s="2" t="str">
        <f>IFERROR(__xludf.DUMMYFUNCTION("""COMPUTED_VALUE"""),"South End Jr. Stars")</f>
        <v>South End Jr. Stars</v>
      </c>
      <c r="H32" s="2"/>
    </row>
    <row r="33">
      <c r="A33" s="2" t="str">
        <f>IFERROR(__xludf.DUMMYFUNCTION("""COMPUTED_VALUE"""),"W015")</f>
        <v>W015</v>
      </c>
      <c r="B33" s="2" t="str">
        <f>IFERROR(__xludf.DUMMYFUNCTION("""COMPUTED_VALUE"""),"M02")</f>
        <v>M02</v>
      </c>
      <c r="C33" s="2" t="str">
        <f>IFERROR(__xludf.DUMMYFUNCTION("""COMPUTED_VALUE"""),"Jorgen Mcdevitt")</f>
        <v>Jorgen Mcdevitt</v>
      </c>
      <c r="D33" s="2" t="str">
        <f>IFERROR(__xludf.DUMMYFUNCTION("""COMPUTED_VALUE"""),"C")</f>
        <v>C</v>
      </c>
      <c r="E33" s="2" t="str">
        <f>IFERROR(__xludf.DUMMYFUNCTION("""COMPUTED_VALUE"""),"R")</f>
        <v>R</v>
      </c>
      <c r="F33" s="2" t="str">
        <f>IFERROR(__xludf.DUMMYFUNCTION("""COMPUTED_VALUE"""),"BA")</f>
        <v>BA</v>
      </c>
      <c r="G33" s="2" t="str">
        <f>IFERROR(__xludf.DUMMYFUNCTION("""COMPUTED_VALUE"""),"West End Bruins")</f>
        <v>West End Bruins</v>
      </c>
      <c r="H33" s="2"/>
    </row>
    <row r="34">
      <c r="A34" s="2" t="str">
        <f>IFERROR(__xludf.DUMMYFUNCTION("""COMPUTED_VALUE"""),"W088")</f>
        <v>W088</v>
      </c>
      <c r="B34" s="2" t="str">
        <f>IFERROR(__xludf.DUMMYFUNCTION("""COMPUTED_VALUE"""),"M02")</f>
        <v>M02</v>
      </c>
      <c r="C34" s="2" t="str">
        <f>IFERROR(__xludf.DUMMYFUNCTION("""COMPUTED_VALUE"""),"Tyler Garatti")</f>
        <v>Tyler Garatti</v>
      </c>
      <c r="D34" s="2" t="str">
        <f>IFERROR(__xludf.DUMMYFUNCTION("""COMPUTED_VALUE"""),"LW")</f>
        <v>LW</v>
      </c>
      <c r="E34" s="2" t="str">
        <f>IFERROR(__xludf.DUMMYFUNCTION("""COMPUTED_VALUE"""),"L")</f>
        <v>L</v>
      </c>
      <c r="F34" s="2" t="str">
        <f>IFERROR(__xludf.DUMMYFUNCTION("""COMPUTED_VALUE"""),"BA")</f>
        <v>BA</v>
      </c>
      <c r="G34" s="2" t="str">
        <f>IFERROR(__xludf.DUMMYFUNCTION("""COMPUTED_VALUE"""),"KC Sabres")</f>
        <v>KC Sabres</v>
      </c>
      <c r="H34" s="2"/>
    </row>
    <row r="35">
      <c r="A35" s="2" t="str">
        <f>IFERROR(__xludf.DUMMYFUNCTION("""COMPUTED_VALUE"""),"W188")</f>
        <v>W188</v>
      </c>
      <c r="B35" s="2" t="str">
        <f>IFERROR(__xludf.DUMMYFUNCTION("""COMPUTED_VALUE"""),"M02")</f>
        <v>M02</v>
      </c>
      <c r="C35" s="2" t="str">
        <f>IFERROR(__xludf.DUMMYFUNCTION("""COMPUTED_VALUE"""),"Vincent Gagnon")</f>
        <v>Vincent Gagnon</v>
      </c>
      <c r="D35" s="2" t="str">
        <f>IFERROR(__xludf.DUMMYFUNCTION("""COMPUTED_VALUE"""),"RW")</f>
        <v>RW</v>
      </c>
      <c r="E35" s="2" t="str">
        <f>IFERROR(__xludf.DUMMYFUNCTION("""COMPUTED_VALUE"""),"R")</f>
        <v>R</v>
      </c>
      <c r="F35" s="2" t="str">
        <f>IFERROR(__xludf.DUMMYFUNCTION("""COMPUTED_VALUE"""),"BA")</f>
        <v>BA</v>
      </c>
      <c r="G35" s="2" t="str">
        <f>IFERROR(__xludf.DUMMYFUNCTION("""COMPUTED_VALUE"""),"Westfort Rangers")</f>
        <v>Westfort Rangers</v>
      </c>
      <c r="H35" s="2"/>
    </row>
    <row r="36">
      <c r="A36" s="2" t="str">
        <f>IFERROR(__xludf.DUMMYFUNCTION("""COMPUTED_VALUE"""),"W246")</f>
        <v>W246</v>
      </c>
      <c r="B36" s="2" t="str">
        <f>IFERROR(__xludf.DUMMYFUNCTION("""COMPUTED_VALUE"""),"M02")</f>
        <v>M02</v>
      </c>
      <c r="C36" s="2" t="str">
        <f>IFERROR(__xludf.DUMMYFUNCTION("""COMPUTED_VALUE"""),"Chase Wrigley")</f>
        <v>Chase Wrigley</v>
      </c>
      <c r="D36" s="2" t="str">
        <f>IFERROR(__xludf.DUMMYFUNCTION("""COMPUTED_VALUE"""),"D")</f>
        <v>D</v>
      </c>
      <c r="E36" s="2" t="str">
        <f>IFERROR(__xludf.DUMMYFUNCTION("""COMPUTED_VALUE"""),"R")</f>
        <v>R</v>
      </c>
      <c r="F36" s="2" t="str">
        <f>IFERROR(__xludf.DUMMYFUNCTION("""COMPUTED_VALUE"""),"BA")</f>
        <v>BA</v>
      </c>
      <c r="G36" s="2" t="str">
        <f>IFERROR(__xludf.DUMMYFUNCTION("""COMPUTED_VALUE"""),"KC Sabres")</f>
        <v>KC Sabres</v>
      </c>
      <c r="H36" s="2"/>
    </row>
    <row r="37">
      <c r="A37" s="2" t="str">
        <f>IFERROR(__xludf.DUMMYFUNCTION("""COMPUTED_VALUE"""),"W301")</f>
        <v>W301</v>
      </c>
      <c r="B37" s="2" t="str">
        <f>IFERROR(__xludf.DUMMYFUNCTION("""COMPUTED_VALUE"""),"M02")</f>
        <v>M02</v>
      </c>
      <c r="C37" s="2" t="str">
        <f>IFERROR(__xludf.DUMMYFUNCTION("""COMPUTED_VALUE"""),"Antwon Wabasse")</f>
        <v>Antwon Wabasse</v>
      </c>
      <c r="D37" s="2" t="str">
        <f>IFERROR(__xludf.DUMMYFUNCTION("""COMPUTED_VALUE"""),"LW")</f>
        <v>LW</v>
      </c>
      <c r="E37" s="2" t="str">
        <f>IFERROR(__xludf.DUMMYFUNCTION("""COMPUTED_VALUE"""),"L")</f>
        <v>L</v>
      </c>
      <c r="F37" s="2" t="str">
        <f>IFERROR(__xludf.DUMMYFUNCTION("""COMPUTED_VALUE"""),"BA")</f>
        <v>BA</v>
      </c>
      <c r="G37" s="2" t="str">
        <f>IFERROR(__xludf.DUMMYFUNCTION("""COMPUTED_VALUE"""),"Current River Comets")</f>
        <v>Current River Comets</v>
      </c>
      <c r="H37" s="2"/>
    </row>
    <row r="38">
      <c r="A38" s="2" t="str">
        <f>IFERROR(__xludf.DUMMYFUNCTION("""COMPUTED_VALUE"""),"W320")</f>
        <v>W320</v>
      </c>
      <c r="B38" s="2" t="str">
        <f>IFERROR(__xludf.DUMMYFUNCTION("""COMPUTED_VALUE"""),"M02")</f>
        <v>M02</v>
      </c>
      <c r="C38" s="2" t="str">
        <f>IFERROR(__xludf.DUMMYFUNCTION("""COMPUTED_VALUE"""),"Alex Isherwood")</f>
        <v>Alex Isherwood</v>
      </c>
      <c r="D38" s="2" t="str">
        <f>IFERROR(__xludf.DUMMYFUNCTION("""COMPUTED_VALUE"""),"D")</f>
        <v>D</v>
      </c>
      <c r="E38" s="2" t="str">
        <f>IFERROR(__xludf.DUMMYFUNCTION("""COMPUTED_VALUE"""),"L")</f>
        <v>L</v>
      </c>
      <c r="F38" s="2" t="str">
        <f>IFERROR(__xludf.DUMMYFUNCTION("""COMPUTED_VALUE"""),"BA")</f>
        <v>BA</v>
      </c>
      <c r="G38" s="2" t="str">
        <f>IFERROR(__xludf.DUMMYFUNCTION("""COMPUTED_VALUE"""),"Norwest Stars")</f>
        <v>Norwest Stars</v>
      </c>
      <c r="H38" s="2"/>
    </row>
    <row r="39">
      <c r="A39" s="2" t="str">
        <f>IFERROR(__xludf.DUMMYFUNCTION("""COMPUTED_VALUE"""),"W357")</f>
        <v>W357</v>
      </c>
      <c r="B39" s="2" t="str">
        <f>IFERROR(__xludf.DUMMYFUNCTION("""COMPUTED_VALUE"""),"M02")</f>
        <v>M02</v>
      </c>
      <c r="C39" s="2" t="str">
        <f>IFERROR(__xludf.DUMMYFUNCTION("""COMPUTED_VALUE"""),"Cale Cambly")</f>
        <v>Cale Cambly</v>
      </c>
      <c r="D39" s="2" t="str">
        <f>IFERROR(__xludf.DUMMYFUNCTION("""COMPUTED_VALUE"""),"C")</f>
        <v>C</v>
      </c>
      <c r="E39" s="2" t="str">
        <f>IFERROR(__xludf.DUMMYFUNCTION("""COMPUTED_VALUE"""),"L")</f>
        <v>L</v>
      </c>
      <c r="F39" s="2" t="str">
        <f>IFERROR(__xludf.DUMMYFUNCTION("""COMPUTED_VALUE"""),"BA")</f>
        <v>BA</v>
      </c>
      <c r="G39" s="2" t="str">
        <f>IFERROR(__xludf.DUMMYFUNCTION("""COMPUTED_VALUE"""),"West End Bruins")</f>
        <v>West End Bruins</v>
      </c>
      <c r="H39" s="2"/>
    </row>
    <row r="40">
      <c r="A40" s="2" t="str">
        <f>IFERROR(__xludf.DUMMYFUNCTION("""COMPUTED_VALUE"""),"W381")</f>
        <v>W381</v>
      </c>
      <c r="B40" s="2" t="str">
        <f>IFERROR(__xludf.DUMMYFUNCTION("""COMPUTED_VALUE"""),"M02")</f>
        <v>M02</v>
      </c>
      <c r="C40" s="2" t="str">
        <f>IFERROR(__xludf.DUMMYFUNCTION("""COMPUTED_VALUE"""),"Charlie Kozar")</f>
        <v>Charlie Kozar</v>
      </c>
      <c r="D40" s="2" t="str">
        <f>IFERROR(__xludf.DUMMYFUNCTION("""COMPUTED_VALUE"""),"C")</f>
        <v>C</v>
      </c>
      <c r="E40" s="2" t="str">
        <f>IFERROR(__xludf.DUMMYFUNCTION("""COMPUTED_VALUE"""),"L")</f>
        <v>L</v>
      </c>
      <c r="F40" s="2" t="str">
        <f>IFERROR(__xludf.DUMMYFUNCTION("""COMPUTED_VALUE"""),"BA")</f>
        <v>BA</v>
      </c>
      <c r="G40" s="2" t="str">
        <f>IFERROR(__xludf.DUMMYFUNCTION("""COMPUTED_VALUE"""),"Westfort Maroons")</f>
        <v>Westfort Maroons</v>
      </c>
      <c r="H40" s="2"/>
    </row>
    <row r="41">
      <c r="A41" s="2" t="str">
        <f>IFERROR(__xludf.DUMMYFUNCTION("""COMPUTED_VALUE"""),"W504")</f>
        <v>W504</v>
      </c>
      <c r="B41" s="2" t="str">
        <f>IFERROR(__xludf.DUMMYFUNCTION("""COMPUTED_VALUE"""),"M02")</f>
        <v>M02</v>
      </c>
      <c r="C41" s="2" t="str">
        <f>IFERROR(__xludf.DUMMYFUNCTION("""COMPUTED_VALUE"""),"Jett Robertson")</f>
        <v>Jett Robertson</v>
      </c>
      <c r="D41" s="2" t="str">
        <f>IFERROR(__xludf.DUMMYFUNCTION("""COMPUTED_VALUE"""),"LW")</f>
        <v>LW</v>
      </c>
      <c r="E41" s="2" t="str">
        <f>IFERROR(__xludf.DUMMYFUNCTION("""COMPUTED_VALUE"""),"L")</f>
        <v>L</v>
      </c>
      <c r="F41" s="2" t="str">
        <f>IFERROR(__xludf.DUMMYFUNCTION("""COMPUTED_VALUE"""),"DNP")</f>
        <v>DNP</v>
      </c>
      <c r="G41" s="2" t="str">
        <f>IFERROR(__xludf.DUMMYFUNCTION("""COMPUTED_VALUE"""),"Did Not Play")</f>
        <v>Did Not Play</v>
      </c>
      <c r="H41" s="2"/>
    </row>
    <row r="42">
      <c r="A42" s="2" t="str">
        <f>IFERROR(__xludf.DUMMYFUNCTION("""COMPUTED_VALUE"""),"B021")</f>
        <v>B021</v>
      </c>
      <c r="B42" s="2" t="str">
        <f>IFERROR(__xludf.DUMMYFUNCTION("""COMPUTED_VALUE"""),"M03")</f>
        <v>M03</v>
      </c>
      <c r="C42" s="2" t="str">
        <f>IFERROR(__xludf.DUMMYFUNCTION("""COMPUTED_VALUE"""),"Noah Power")</f>
        <v>Noah Power</v>
      </c>
      <c r="D42" s="2" t="str">
        <f>IFERROR(__xludf.DUMMYFUNCTION("""COMPUTED_VALUE"""),"C")</f>
        <v>C</v>
      </c>
      <c r="E42" s="2" t="str">
        <f>IFERROR(__xludf.DUMMYFUNCTION("""COMPUTED_VALUE"""),"L")</f>
        <v>L</v>
      </c>
      <c r="F42" s="2" t="str">
        <f>IFERROR(__xludf.DUMMYFUNCTION("""COMPUTED_VALUE"""),"BAA")</f>
        <v>BAA</v>
      </c>
      <c r="G42" s="2" t="str">
        <f>IFERROR(__xludf.DUMMYFUNCTION("""COMPUTED_VALUE"""),"North End Flames")</f>
        <v>North End Flames</v>
      </c>
      <c r="H42" s="2"/>
    </row>
    <row r="43">
      <c r="A43" s="2" t="str">
        <f>IFERROR(__xludf.DUMMYFUNCTION("""COMPUTED_VALUE"""),"B030")</f>
        <v>B030</v>
      </c>
      <c r="B43" s="2" t="str">
        <f>IFERROR(__xludf.DUMMYFUNCTION("""COMPUTED_VALUE"""),"M03")</f>
        <v>M03</v>
      </c>
      <c r="C43" s="2" t="str">
        <f>IFERROR(__xludf.DUMMYFUNCTION("""COMPUTED_VALUE"""),"Ethan Dyll")</f>
        <v>Ethan Dyll</v>
      </c>
      <c r="D43" s="2" t="str">
        <f>IFERROR(__xludf.DUMMYFUNCTION("""COMPUTED_VALUE"""),"RW")</f>
        <v>RW</v>
      </c>
      <c r="E43" s="2" t="str">
        <f>IFERROR(__xludf.DUMMYFUNCTION("""COMPUTED_VALUE"""),"R")</f>
        <v>R</v>
      </c>
      <c r="F43" s="2" t="str">
        <f>IFERROR(__xludf.DUMMYFUNCTION("""COMPUTED_VALUE"""),"BAA")</f>
        <v>BAA</v>
      </c>
      <c r="G43" s="2" t="str">
        <f>IFERROR(__xludf.DUMMYFUNCTION("""COMPUTED_VALUE"""),"South End Rangers")</f>
        <v>South End Rangers</v>
      </c>
      <c r="H43" s="2"/>
    </row>
    <row r="44">
      <c r="A44" s="2" t="str">
        <f>IFERROR(__xludf.DUMMYFUNCTION("""COMPUTED_VALUE"""),"B147")</f>
        <v>B147</v>
      </c>
      <c r="B44" s="2" t="str">
        <f>IFERROR(__xludf.DUMMYFUNCTION("""COMPUTED_VALUE"""),"M03")</f>
        <v>M03</v>
      </c>
      <c r="C44" s="2" t="str">
        <f>IFERROR(__xludf.DUMMYFUNCTION("""COMPUTED_VALUE"""),"Hunter Meunier")</f>
        <v>Hunter Meunier</v>
      </c>
      <c r="D44" s="2" t="str">
        <f>IFERROR(__xludf.DUMMYFUNCTION("""COMPUTED_VALUE"""),"D")</f>
        <v>D</v>
      </c>
      <c r="E44" s="2" t="str">
        <f>IFERROR(__xludf.DUMMYFUNCTION("""COMPUTED_VALUE"""),"R")</f>
        <v>R</v>
      </c>
      <c r="F44" s="2" t="str">
        <f>IFERROR(__xludf.DUMMYFUNCTION("""COMPUTED_VALUE"""),"BAA")</f>
        <v>BAA</v>
      </c>
      <c r="G44" s="2" t="str">
        <f>IFERROR(__xludf.DUMMYFUNCTION("""COMPUTED_VALUE"""),"North End Flames")</f>
        <v>North End Flames</v>
      </c>
      <c r="H44" s="2"/>
    </row>
    <row r="45">
      <c r="A45" s="2" t="str">
        <f>IFERROR(__xludf.DUMMYFUNCTION("""COMPUTED_VALUE"""),"B224")</f>
        <v>B224</v>
      </c>
      <c r="B45" s="2" t="str">
        <f>IFERROR(__xludf.DUMMYFUNCTION("""COMPUTED_VALUE"""),"M03")</f>
        <v>M03</v>
      </c>
      <c r="C45" s="2" t="str">
        <f>IFERROR(__xludf.DUMMYFUNCTION("""COMPUTED_VALUE"""),"Luke Roberge")</f>
        <v>Luke Roberge</v>
      </c>
      <c r="D45" s="2" t="str">
        <f>IFERROR(__xludf.DUMMYFUNCTION("""COMPUTED_VALUE"""),"RW")</f>
        <v>RW</v>
      </c>
      <c r="E45" s="2" t="str">
        <f>IFERROR(__xludf.DUMMYFUNCTION("""COMPUTED_VALUE"""),"R")</f>
        <v>R</v>
      </c>
      <c r="F45" s="2" t="str">
        <f>IFERROR(__xludf.DUMMYFUNCTION("""COMPUTED_VALUE"""),"BAA")</f>
        <v>BAA</v>
      </c>
      <c r="G45" s="2" t="str">
        <f>IFERROR(__xludf.DUMMYFUNCTION("""COMPUTED_VALUE"""),"South End Rangers")</f>
        <v>South End Rangers</v>
      </c>
      <c r="H45" s="2"/>
    </row>
    <row r="46">
      <c r="A46" s="2" t="str">
        <f>IFERROR(__xludf.DUMMYFUNCTION("""COMPUTED_VALUE"""),"B247")</f>
        <v>B247</v>
      </c>
      <c r="B46" s="2" t="str">
        <f>IFERROR(__xludf.DUMMYFUNCTION("""COMPUTED_VALUE"""),"M03")</f>
        <v>M03</v>
      </c>
      <c r="C46" s="2" t="str">
        <f>IFERROR(__xludf.DUMMYFUNCTION("""COMPUTED_VALUE"""),"Jared Pike")</f>
        <v>Jared Pike</v>
      </c>
      <c r="D46" s="2" t="str">
        <f>IFERROR(__xludf.DUMMYFUNCTION("""COMPUTED_VALUE"""),"D")</f>
        <v>D</v>
      </c>
      <c r="E46" s="2" t="str">
        <f>IFERROR(__xludf.DUMMYFUNCTION("""COMPUTED_VALUE"""),"L")</f>
        <v>L</v>
      </c>
      <c r="F46" s="2" t="str">
        <f>IFERROR(__xludf.DUMMYFUNCTION("""COMPUTED_VALUE"""),"BAA")</f>
        <v>BAA</v>
      </c>
      <c r="G46" s="2" t="str">
        <f>IFERROR(__xludf.DUMMYFUNCTION("""COMPUTED_VALUE"""),"Norwest Stars")</f>
        <v>Norwest Stars</v>
      </c>
      <c r="H46" s="2"/>
    </row>
    <row r="47">
      <c r="A47" s="2" t="str">
        <f>IFERROR(__xludf.DUMMYFUNCTION("""COMPUTED_VALUE"""),"B260")</f>
        <v>B260</v>
      </c>
      <c r="B47" s="2" t="str">
        <f>IFERROR(__xludf.DUMMYFUNCTION("""COMPUTED_VALUE"""),"M03")</f>
        <v>M03</v>
      </c>
      <c r="C47" s="2" t="str">
        <f>IFERROR(__xludf.DUMMYFUNCTION("""COMPUTED_VALUE"""),"Michael Ahtila")</f>
        <v>Michael Ahtila</v>
      </c>
      <c r="D47" s="2" t="str">
        <f>IFERROR(__xludf.DUMMYFUNCTION("""COMPUTED_VALUE"""),"D")</f>
        <v>D</v>
      </c>
      <c r="E47" s="2" t="str">
        <f>IFERROR(__xludf.DUMMYFUNCTION("""COMPUTED_VALUE"""),"L")</f>
        <v>L</v>
      </c>
      <c r="F47" s="2" t="str">
        <f>IFERROR(__xludf.DUMMYFUNCTION("""COMPUTED_VALUE"""),"BAA")</f>
        <v>BAA</v>
      </c>
      <c r="G47" s="2" t="str">
        <f>IFERROR(__xludf.DUMMYFUNCTION("""COMPUTED_VALUE"""),"Norwest Stars")</f>
        <v>Norwest Stars</v>
      </c>
      <c r="H47" s="2"/>
    </row>
    <row r="48">
      <c r="A48" s="2" t="str">
        <f>IFERROR(__xludf.DUMMYFUNCTION("""COMPUTED_VALUE"""),"B285")</f>
        <v>B285</v>
      </c>
      <c r="B48" s="2" t="str">
        <f>IFERROR(__xludf.DUMMYFUNCTION("""COMPUTED_VALUE"""),"M03")</f>
        <v>M03</v>
      </c>
      <c r="C48" s="2" t="str">
        <f>IFERROR(__xludf.DUMMYFUNCTION("""COMPUTED_VALUE"""),"Sebastien Stencill")</f>
        <v>Sebastien Stencill</v>
      </c>
      <c r="D48" s="2" t="str">
        <f>IFERROR(__xludf.DUMMYFUNCTION("""COMPUTED_VALUE"""),"LW")</f>
        <v>LW</v>
      </c>
      <c r="E48" s="2" t="str">
        <f>IFERROR(__xludf.DUMMYFUNCTION("""COMPUTED_VALUE"""),"R")</f>
        <v>R</v>
      </c>
      <c r="F48" s="2" t="str">
        <f>IFERROR(__xludf.DUMMYFUNCTION("""COMPUTED_VALUE"""),"BAA")</f>
        <v>BAA</v>
      </c>
      <c r="G48" s="2" t="str">
        <f>IFERROR(__xludf.DUMMYFUNCTION("""COMPUTED_VALUE"""),"North Bay Trappers")</f>
        <v>North Bay Trappers</v>
      </c>
      <c r="H48" s="2"/>
    </row>
    <row r="49">
      <c r="A49" s="2" t="str">
        <f>IFERROR(__xludf.DUMMYFUNCTION("""COMPUTED_VALUE"""),"B309")</f>
        <v>B309</v>
      </c>
      <c r="B49" s="2" t="str">
        <f>IFERROR(__xludf.DUMMYFUNCTION("""COMPUTED_VALUE"""),"M03")</f>
        <v>M03</v>
      </c>
      <c r="C49" s="2" t="str">
        <f>IFERROR(__xludf.DUMMYFUNCTION("""COMPUTED_VALUE"""),"Keewaedin Crews")</f>
        <v>Keewaedin Crews</v>
      </c>
      <c r="D49" s="2" t="str">
        <f>IFERROR(__xludf.DUMMYFUNCTION("""COMPUTED_VALUE"""),"D")</f>
        <v>D</v>
      </c>
      <c r="E49" s="2" t="str">
        <f>IFERROR(__xludf.DUMMYFUNCTION("""COMPUTED_VALUE"""),"L")</f>
        <v>L</v>
      </c>
      <c r="F49" s="2" t="str">
        <f>IFERROR(__xludf.DUMMYFUNCTION("""COMPUTED_VALUE"""),"BAA")</f>
        <v>BAA</v>
      </c>
      <c r="G49" s="2" t="str">
        <f>IFERROR(__xludf.DUMMYFUNCTION("""COMPUTED_VALUE"""),"Thunder Bay Beavers")</f>
        <v>Thunder Bay Beavers</v>
      </c>
      <c r="H49" s="2"/>
    </row>
    <row r="50">
      <c r="A50" s="2" t="str">
        <f>IFERROR(__xludf.DUMMYFUNCTION("""COMPUTED_VALUE"""),"B334")</f>
        <v>B334</v>
      </c>
      <c r="B50" s="2" t="str">
        <f>IFERROR(__xludf.DUMMYFUNCTION("""COMPUTED_VALUE"""),"M03")</f>
        <v>M03</v>
      </c>
      <c r="C50" s="2" t="str">
        <f>IFERROR(__xludf.DUMMYFUNCTION("""COMPUTED_VALUE"""),"Matthew Campagna")</f>
        <v>Matthew Campagna</v>
      </c>
      <c r="D50" s="2" t="str">
        <f>IFERROR(__xludf.DUMMYFUNCTION("""COMPUTED_VALUE"""),"RW")</f>
        <v>RW</v>
      </c>
      <c r="E50" s="2" t="str">
        <f>IFERROR(__xludf.DUMMYFUNCTION("""COMPUTED_VALUE"""),"R")</f>
        <v>R</v>
      </c>
      <c r="F50" s="2" t="str">
        <f>IFERROR(__xludf.DUMMYFUNCTION("""COMPUTED_VALUE"""),"BAA")</f>
        <v>BAA</v>
      </c>
      <c r="G50" s="2" t="str">
        <f>IFERROR(__xludf.DUMMYFUNCTION("""COMPUTED_VALUE"""),"Thunder Bay Beavers")</f>
        <v>Thunder Bay Beavers</v>
      </c>
      <c r="H50" s="2"/>
    </row>
    <row r="51">
      <c r="A51" s="2" t="str">
        <f>IFERROR(__xludf.DUMMYFUNCTION("""COMPUTED_VALUE"""),"G132")</f>
        <v>G132</v>
      </c>
      <c r="B51" s="2" t="str">
        <f>IFERROR(__xludf.DUMMYFUNCTION("""COMPUTED_VALUE"""),"M03")</f>
        <v>M03</v>
      </c>
      <c r="C51" s="2" t="str">
        <f>IFERROR(__xludf.DUMMYFUNCTION("""COMPUTED_VALUE"""),"Devon Roy")</f>
        <v>Devon Roy</v>
      </c>
      <c r="D51" s="2" t="str">
        <f>IFERROR(__xludf.DUMMYFUNCTION("""COMPUTED_VALUE"""),"G")</f>
        <v>G</v>
      </c>
      <c r="E51" s="2" t="str">
        <f>IFERROR(__xludf.DUMMYFUNCTION("""COMPUTED_VALUE"""),"L")</f>
        <v>L</v>
      </c>
      <c r="F51" s="2" t="str">
        <f>IFERROR(__xludf.DUMMYFUNCTION("""COMPUTED_VALUE"""),"BA")</f>
        <v>BA</v>
      </c>
      <c r="G51" s="2" t="str">
        <f>IFERROR(__xludf.DUMMYFUNCTION("""COMPUTED_VALUE"""),"Westfort Maroons")</f>
        <v>Westfort Maroons</v>
      </c>
      <c r="H51" s="2"/>
    </row>
    <row r="52">
      <c r="A52" s="2" t="str">
        <f>IFERROR(__xludf.DUMMYFUNCTION("""COMPUTED_VALUE"""),"G151")</f>
        <v>G151</v>
      </c>
      <c r="B52" s="2" t="str">
        <f>IFERROR(__xludf.DUMMYFUNCTION("""COMPUTED_VALUE"""),"M03")</f>
        <v>M03</v>
      </c>
      <c r="C52" s="2" t="str">
        <f>IFERROR(__xludf.DUMMYFUNCTION("""COMPUTED_VALUE"""),"Hayden Prior")</f>
        <v>Hayden Prior</v>
      </c>
      <c r="D52" s="2" t="str">
        <f>IFERROR(__xludf.DUMMYFUNCTION("""COMPUTED_VALUE"""),"G")</f>
        <v>G</v>
      </c>
      <c r="E52" s="2" t="str">
        <f>IFERROR(__xludf.DUMMYFUNCTION("""COMPUTED_VALUE"""),"L")</f>
        <v>L</v>
      </c>
      <c r="F52" s="2" t="str">
        <f>IFERROR(__xludf.DUMMYFUNCTION("""COMPUTED_VALUE"""),"BAA")</f>
        <v>BAA</v>
      </c>
      <c r="G52" s="2" t="str">
        <f>IFERROR(__xludf.DUMMYFUNCTION("""COMPUTED_VALUE"""),"South End Rangers")</f>
        <v>South End Rangers</v>
      </c>
      <c r="H52" s="2"/>
    </row>
    <row r="53">
      <c r="A53" s="2" t="str">
        <f>IFERROR(__xludf.DUMMYFUNCTION("""COMPUTED_VALUE"""),"G162")</f>
        <v>G162</v>
      </c>
      <c r="B53" s="2" t="str">
        <f>IFERROR(__xludf.DUMMYFUNCTION("""COMPUTED_VALUE"""),"M03")</f>
        <v>M03</v>
      </c>
      <c r="C53" s="2" t="str">
        <f>IFERROR(__xludf.DUMMYFUNCTION("""COMPUTED_VALUE"""),"Samuel Keene")</f>
        <v>Samuel Keene</v>
      </c>
      <c r="D53" s="2" t="str">
        <f>IFERROR(__xludf.DUMMYFUNCTION("""COMPUTED_VALUE"""),"G")</f>
        <v>G</v>
      </c>
      <c r="E53" s="2" t="str">
        <f>IFERROR(__xludf.DUMMYFUNCTION("""COMPUTED_VALUE"""),"L")</f>
        <v>L</v>
      </c>
      <c r="F53" s="2" t="str">
        <f>IFERROR(__xludf.DUMMYFUNCTION("""COMPUTED_VALUE"""),"BAA")</f>
        <v>BAA</v>
      </c>
      <c r="G53" s="2" t="str">
        <f>IFERROR(__xludf.DUMMYFUNCTION("""COMPUTED_VALUE"""),"Thunder Bay Beavers")</f>
        <v>Thunder Bay Beavers</v>
      </c>
      <c r="H53" s="2"/>
    </row>
    <row r="54">
      <c r="A54" s="2" t="str">
        <f>IFERROR(__xludf.DUMMYFUNCTION("""COMPUTED_VALUE"""),"W085")</f>
        <v>W085</v>
      </c>
      <c r="B54" s="2" t="str">
        <f>IFERROR(__xludf.DUMMYFUNCTION("""COMPUTED_VALUE"""),"M03")</f>
        <v>M03</v>
      </c>
      <c r="C54" s="2" t="str">
        <f>IFERROR(__xludf.DUMMYFUNCTION("""COMPUTED_VALUE"""),"Nolan Desando")</f>
        <v>Nolan Desando</v>
      </c>
      <c r="D54" s="2" t="str">
        <f>IFERROR(__xludf.DUMMYFUNCTION("""COMPUTED_VALUE"""),"LW")</f>
        <v>LW</v>
      </c>
      <c r="E54" s="2" t="str">
        <f>IFERROR(__xludf.DUMMYFUNCTION("""COMPUTED_VALUE"""),"L")</f>
        <v>L</v>
      </c>
      <c r="F54" s="2" t="str">
        <f>IFERROR(__xludf.DUMMYFUNCTION("""COMPUTED_VALUE"""),"BAA")</f>
        <v>BAA</v>
      </c>
      <c r="G54" s="2" t="str">
        <f>IFERROR(__xludf.DUMMYFUNCTION("""COMPUTED_VALUE"""),"Westfort Maroons")</f>
        <v>Westfort Maroons</v>
      </c>
      <c r="H54" s="2"/>
    </row>
    <row r="55">
      <c r="A55" s="2" t="str">
        <f>IFERROR(__xludf.DUMMYFUNCTION("""COMPUTED_VALUE"""),"W145")</f>
        <v>W145</v>
      </c>
      <c r="B55" s="2" t="str">
        <f>IFERROR(__xludf.DUMMYFUNCTION("""COMPUTED_VALUE"""),"M03")</f>
        <v>M03</v>
      </c>
      <c r="C55" s="2" t="str">
        <f>IFERROR(__xludf.DUMMYFUNCTION("""COMPUTED_VALUE"""),"Daniel Czerwinski")</f>
        <v>Daniel Czerwinski</v>
      </c>
      <c r="D55" s="2" t="str">
        <f>IFERROR(__xludf.DUMMYFUNCTION("""COMPUTED_VALUE"""),"D")</f>
        <v>D</v>
      </c>
      <c r="E55" s="2" t="str">
        <f>IFERROR(__xludf.DUMMYFUNCTION("""COMPUTED_VALUE"""),"L")</f>
        <v>L</v>
      </c>
      <c r="F55" s="2" t="str">
        <f>IFERROR(__xludf.DUMMYFUNCTION("""COMPUTED_VALUE"""),"BAA")</f>
        <v>BAA</v>
      </c>
      <c r="G55" s="2" t="str">
        <f>IFERROR(__xludf.DUMMYFUNCTION("""COMPUTED_VALUE"""),"Westfort Maroons")</f>
        <v>Westfort Maroons</v>
      </c>
      <c r="H55" s="2"/>
    </row>
    <row r="56">
      <c r="A56" s="2" t="str">
        <f>IFERROR(__xludf.DUMMYFUNCTION("""COMPUTED_VALUE"""),"W307")</f>
        <v>W307</v>
      </c>
      <c r="B56" s="2" t="str">
        <f>IFERROR(__xludf.DUMMYFUNCTION("""COMPUTED_VALUE"""),"M03")</f>
        <v>M03</v>
      </c>
      <c r="C56" s="2" t="str">
        <f>IFERROR(__xludf.DUMMYFUNCTION("""COMPUTED_VALUE"""),"Rylan Grenier")</f>
        <v>Rylan Grenier</v>
      </c>
      <c r="D56" s="2" t="str">
        <f>IFERROR(__xludf.DUMMYFUNCTION("""COMPUTED_VALUE"""),"RW")</f>
        <v>RW</v>
      </c>
      <c r="E56" s="2" t="str">
        <f>IFERROR(__xludf.DUMMYFUNCTION("""COMPUTED_VALUE"""),"R")</f>
        <v>R</v>
      </c>
      <c r="F56" s="2" t="str">
        <f>IFERROR(__xludf.DUMMYFUNCTION("""COMPUTED_VALUE"""),"BAA")</f>
        <v>BAA</v>
      </c>
      <c r="G56" s="2" t="str">
        <f>IFERROR(__xludf.DUMMYFUNCTION("""COMPUTED_VALUE"""),"Neebing Hawks")</f>
        <v>Neebing Hawks</v>
      </c>
      <c r="H56" s="2"/>
    </row>
    <row r="57">
      <c r="A57" s="2" t="str">
        <f>IFERROR(__xludf.DUMMYFUNCTION("""COMPUTED_VALUE"""),"W317")</f>
        <v>W317</v>
      </c>
      <c r="B57" s="2" t="str">
        <f>IFERROR(__xludf.DUMMYFUNCTION("""COMPUTED_VALUE"""),"M03")</f>
        <v>M03</v>
      </c>
      <c r="C57" s="2" t="str">
        <f>IFERROR(__xludf.DUMMYFUNCTION("""COMPUTED_VALUE"""),"Ethan Sherwood")</f>
        <v>Ethan Sherwood</v>
      </c>
      <c r="D57" s="2" t="str">
        <f>IFERROR(__xludf.DUMMYFUNCTION("""COMPUTED_VALUE"""),"RW")</f>
        <v>RW</v>
      </c>
      <c r="E57" s="2" t="str">
        <f>IFERROR(__xludf.DUMMYFUNCTION("""COMPUTED_VALUE"""),"L")</f>
        <v>L</v>
      </c>
      <c r="F57" s="2" t="str">
        <f>IFERROR(__xludf.DUMMYFUNCTION("""COMPUTED_VALUE"""),"BAA")</f>
        <v>BAA</v>
      </c>
      <c r="G57" s="2" t="str">
        <f>IFERROR(__xludf.DUMMYFUNCTION("""COMPUTED_VALUE"""),"Neebing Hawks")</f>
        <v>Neebing Hawks</v>
      </c>
      <c r="H57" s="2"/>
    </row>
    <row r="58">
      <c r="A58" s="2" t="str">
        <f>IFERROR(__xludf.DUMMYFUNCTION("""COMPUTED_VALUE"""),"W340")</f>
        <v>W340</v>
      </c>
      <c r="B58" s="2" t="str">
        <f>IFERROR(__xludf.DUMMYFUNCTION("""COMPUTED_VALUE"""),"M03")</f>
        <v>M03</v>
      </c>
      <c r="C58" s="2" t="str">
        <f>IFERROR(__xludf.DUMMYFUNCTION("""COMPUTED_VALUE"""),"Devon Caldwell")</f>
        <v>Devon Caldwell</v>
      </c>
      <c r="D58" s="2" t="str">
        <f>IFERROR(__xludf.DUMMYFUNCTION("""COMPUTED_VALUE"""),"D")</f>
        <v>D</v>
      </c>
      <c r="E58" s="2" t="str">
        <f>IFERROR(__xludf.DUMMYFUNCTION("""COMPUTED_VALUE"""),"L")</f>
        <v>L</v>
      </c>
      <c r="F58" s="2" t="str">
        <f>IFERROR(__xludf.DUMMYFUNCTION("""COMPUTED_VALUE"""),"BAA")</f>
        <v>BAA</v>
      </c>
      <c r="G58" s="2" t="str">
        <f>IFERROR(__xludf.DUMMYFUNCTION("""COMPUTED_VALUE"""),"Thunder Bay Beavers")</f>
        <v>Thunder Bay Beavers</v>
      </c>
      <c r="H58" s="2"/>
    </row>
    <row r="59">
      <c r="A59" s="2" t="str">
        <f>IFERROR(__xludf.DUMMYFUNCTION("""COMPUTED_VALUE"""),"W358")</f>
        <v>W358</v>
      </c>
      <c r="B59" s="2" t="str">
        <f>IFERROR(__xludf.DUMMYFUNCTION("""COMPUTED_VALUE"""),"M03")</f>
        <v>M03</v>
      </c>
      <c r="C59" s="2" t="str">
        <f>IFERROR(__xludf.DUMMYFUNCTION("""COMPUTED_VALUE"""),"Darcy Hamilton")</f>
        <v>Darcy Hamilton</v>
      </c>
      <c r="D59" s="2" t="str">
        <f>IFERROR(__xludf.DUMMYFUNCTION("""COMPUTED_VALUE"""),"D")</f>
        <v>D</v>
      </c>
      <c r="E59" s="2" t="str">
        <f>IFERROR(__xludf.DUMMYFUNCTION("""COMPUTED_VALUE"""),"R")</f>
        <v>R</v>
      </c>
      <c r="F59" s="2" t="str">
        <f>IFERROR(__xludf.DUMMYFUNCTION("""COMPUTED_VALUE"""),"BAA")</f>
        <v>BAA</v>
      </c>
      <c r="G59" s="2" t="str">
        <f>IFERROR(__xludf.DUMMYFUNCTION("""COMPUTED_VALUE"""),"Westfort Maroons")</f>
        <v>Westfort Maroons</v>
      </c>
      <c r="H59" s="2"/>
    </row>
    <row r="60">
      <c r="A60" s="2" t="str">
        <f>IFERROR(__xludf.DUMMYFUNCTION("""COMPUTED_VALUE"""),"W380")</f>
        <v>W380</v>
      </c>
      <c r="B60" s="2" t="str">
        <f>IFERROR(__xludf.DUMMYFUNCTION("""COMPUTED_VALUE"""),"M03")</f>
        <v>M03</v>
      </c>
      <c r="C60" s="2" t="str">
        <f>IFERROR(__xludf.DUMMYFUNCTION("""COMPUTED_VALUE"""),"Cadyn Halstead")</f>
        <v>Cadyn Halstead</v>
      </c>
      <c r="D60" s="2" t="str">
        <f>IFERROR(__xludf.DUMMYFUNCTION("""COMPUTED_VALUE"""),"C")</f>
        <v>C</v>
      </c>
      <c r="E60" s="2" t="str">
        <f>IFERROR(__xludf.DUMMYFUNCTION("""COMPUTED_VALUE"""),"L")</f>
        <v>L</v>
      </c>
      <c r="F60" s="2" t="str">
        <f>IFERROR(__xludf.DUMMYFUNCTION("""COMPUTED_VALUE"""),"BAA")</f>
        <v>BAA</v>
      </c>
      <c r="G60" s="2" t="str">
        <f>IFERROR(__xludf.DUMMYFUNCTION("""COMPUTED_VALUE"""),"North End Flames")</f>
        <v>North End Flames</v>
      </c>
      <c r="H60" s="2"/>
    </row>
    <row r="61">
      <c r="A61" s="2" t="str">
        <f>IFERROR(__xludf.DUMMYFUNCTION("""COMPUTED_VALUE"""),"W388")</f>
        <v>W388</v>
      </c>
      <c r="B61" s="2" t="str">
        <f>IFERROR(__xludf.DUMMYFUNCTION("""COMPUTED_VALUE"""),"M03")</f>
        <v>M03</v>
      </c>
      <c r="C61" s="2" t="str">
        <f>IFERROR(__xludf.DUMMYFUNCTION("""COMPUTED_VALUE"""),"Ethan Mackay")</f>
        <v>Ethan Mackay</v>
      </c>
      <c r="D61" s="2" t="str">
        <f>IFERROR(__xludf.DUMMYFUNCTION("""COMPUTED_VALUE"""),"D")</f>
        <v>D</v>
      </c>
      <c r="E61" s="2" t="str">
        <f>IFERROR(__xludf.DUMMYFUNCTION("""COMPUTED_VALUE"""),"L")</f>
        <v>L</v>
      </c>
      <c r="F61" s="2" t="str">
        <f>IFERROR(__xludf.DUMMYFUNCTION("""COMPUTED_VALUE"""),"BAA")</f>
        <v>BAA</v>
      </c>
      <c r="G61" s="2" t="str">
        <f>IFERROR(__xludf.DUMMYFUNCTION("""COMPUTED_VALUE"""),"South End Rangers")</f>
        <v>South End Rangers</v>
      </c>
      <c r="H61" s="2"/>
    </row>
    <row r="62">
      <c r="A62" s="2" t="str">
        <f>IFERROR(__xludf.DUMMYFUNCTION("""COMPUTED_VALUE"""),"W394")</f>
        <v>W394</v>
      </c>
      <c r="B62" s="2" t="str">
        <f>IFERROR(__xludf.DUMMYFUNCTION("""COMPUTED_VALUE"""),"M03")</f>
        <v>M03</v>
      </c>
      <c r="C62" s="2" t="str">
        <f>IFERROR(__xludf.DUMMYFUNCTION("""COMPUTED_VALUE"""),"Gunnar White")</f>
        <v>Gunnar White</v>
      </c>
      <c r="D62" s="2" t="str">
        <f>IFERROR(__xludf.DUMMYFUNCTION("""COMPUTED_VALUE"""),"RW")</f>
        <v>RW</v>
      </c>
      <c r="E62" s="2" t="str">
        <f>IFERROR(__xludf.DUMMYFUNCTION("""COMPUTED_VALUE"""),"R")</f>
        <v>R</v>
      </c>
      <c r="F62" s="2" t="str">
        <f>IFERROR(__xludf.DUMMYFUNCTION("""COMPUTED_VALUE"""),"BAA")</f>
        <v>BAA</v>
      </c>
      <c r="G62" s="2" t="str">
        <f>IFERROR(__xludf.DUMMYFUNCTION("""COMPUTED_VALUE"""),"Westfort Maroons")</f>
        <v>Westfort Maroons</v>
      </c>
      <c r="H62" s="2"/>
    </row>
    <row r="63">
      <c r="A63" s="2" t="str">
        <f>IFERROR(__xludf.DUMMYFUNCTION("""COMPUTED_VALUE"""),"B142")</f>
        <v>B142</v>
      </c>
      <c r="B63" s="2" t="str">
        <f>IFERROR(__xludf.DUMMYFUNCTION("""COMPUTED_VALUE"""),"M04")</f>
        <v>M04</v>
      </c>
      <c r="C63" s="2" t="str">
        <f>IFERROR(__xludf.DUMMYFUNCTION("""COMPUTED_VALUE"""),"Nathan Greaves")</f>
        <v>Nathan Greaves</v>
      </c>
      <c r="D63" s="2" t="str">
        <f>IFERROR(__xludf.DUMMYFUNCTION("""COMPUTED_VALUE"""),"RW")</f>
        <v>RW</v>
      </c>
      <c r="E63" s="2" t="str">
        <f>IFERROR(__xludf.DUMMYFUNCTION("""COMPUTED_VALUE"""),"L")</f>
        <v>L</v>
      </c>
      <c r="F63" s="2" t="str">
        <f>IFERROR(__xludf.DUMMYFUNCTION("""COMPUTED_VALUE"""),"BAA")</f>
        <v>BAA</v>
      </c>
      <c r="G63" s="2" t="str">
        <f>IFERROR(__xludf.DUMMYFUNCTION("""COMPUTED_VALUE"""),"North End Flames")</f>
        <v>North End Flames</v>
      </c>
      <c r="H63" s="2"/>
    </row>
    <row r="64">
      <c r="A64" s="2" t="str">
        <f>IFERROR(__xludf.DUMMYFUNCTION("""COMPUTED_VALUE"""),"B145")</f>
        <v>B145</v>
      </c>
      <c r="B64" s="2" t="str">
        <f>IFERROR(__xludf.DUMMYFUNCTION("""COMPUTED_VALUE"""),"M04")</f>
        <v>M04</v>
      </c>
      <c r="C64" s="2" t="str">
        <f>IFERROR(__xludf.DUMMYFUNCTION("""COMPUTED_VALUE"""),"Brett Graver")</f>
        <v>Brett Graver</v>
      </c>
      <c r="D64" s="2" t="str">
        <f>IFERROR(__xludf.DUMMYFUNCTION("""COMPUTED_VALUE"""),"LW")</f>
        <v>LW</v>
      </c>
      <c r="E64" s="2" t="str">
        <f>IFERROR(__xludf.DUMMYFUNCTION("""COMPUTED_VALUE"""),"L")</f>
        <v>L</v>
      </c>
      <c r="F64" s="2" t="str">
        <f>IFERROR(__xludf.DUMMYFUNCTION("""COMPUTED_VALUE"""),"BAA")</f>
        <v>BAA</v>
      </c>
      <c r="G64" s="2" t="str">
        <f>IFERROR(__xludf.DUMMYFUNCTION("""COMPUTED_VALUE"""),"South End Rangers")</f>
        <v>South End Rangers</v>
      </c>
      <c r="H64" s="2"/>
    </row>
    <row r="65">
      <c r="A65" s="2" t="str">
        <f>IFERROR(__xludf.DUMMYFUNCTION("""COMPUTED_VALUE"""),"B146")</f>
        <v>B146</v>
      </c>
      <c r="B65" s="2" t="str">
        <f>IFERROR(__xludf.DUMMYFUNCTION("""COMPUTED_VALUE"""),"M04")</f>
        <v>M04</v>
      </c>
      <c r="C65" s="2" t="str">
        <f>IFERROR(__xludf.DUMMYFUNCTION("""COMPUTED_VALUE"""),"Keaton Cristofaro")</f>
        <v>Keaton Cristofaro</v>
      </c>
      <c r="D65" s="2" t="str">
        <f>IFERROR(__xludf.DUMMYFUNCTION("""COMPUTED_VALUE"""),"D")</f>
        <v>D</v>
      </c>
      <c r="E65" s="2" t="str">
        <f>IFERROR(__xludf.DUMMYFUNCTION("""COMPUTED_VALUE"""),"L")</f>
        <v>L</v>
      </c>
      <c r="F65" s="2" t="str">
        <f>IFERROR(__xludf.DUMMYFUNCTION("""COMPUTED_VALUE"""),"BAA")</f>
        <v>BAA</v>
      </c>
      <c r="G65" s="2" t="str">
        <f>IFERROR(__xludf.DUMMYFUNCTION("""COMPUTED_VALUE"""),"Neebing Hawks")</f>
        <v>Neebing Hawks</v>
      </c>
      <c r="H65" s="2"/>
    </row>
    <row r="66">
      <c r="A66" s="2" t="str">
        <f>IFERROR(__xludf.DUMMYFUNCTION("""COMPUTED_VALUE"""),"B169")</f>
        <v>B169</v>
      </c>
      <c r="B66" s="2" t="str">
        <f>IFERROR(__xludf.DUMMYFUNCTION("""COMPUTED_VALUE"""),"M04")</f>
        <v>M04</v>
      </c>
      <c r="C66" s="2" t="str">
        <f>IFERROR(__xludf.DUMMYFUNCTION("""COMPUTED_VALUE"""),"Jack Mcleod")</f>
        <v>Jack Mcleod</v>
      </c>
      <c r="D66" s="2" t="str">
        <f>IFERROR(__xludf.DUMMYFUNCTION("""COMPUTED_VALUE"""),"D")</f>
        <v>D</v>
      </c>
      <c r="E66" s="2" t="str">
        <f>IFERROR(__xludf.DUMMYFUNCTION("""COMPUTED_VALUE"""),"L")</f>
        <v>L</v>
      </c>
      <c r="F66" s="2" t="str">
        <f>IFERROR(__xludf.DUMMYFUNCTION("""COMPUTED_VALUE"""),"BAA")</f>
        <v>BAA</v>
      </c>
      <c r="G66" s="2" t="str">
        <f>IFERROR(__xludf.DUMMYFUNCTION("""COMPUTED_VALUE"""),"Thunder Bay Beavers")</f>
        <v>Thunder Bay Beavers</v>
      </c>
      <c r="H66" s="2"/>
    </row>
    <row r="67">
      <c r="A67" s="2" t="str">
        <f>IFERROR(__xludf.DUMMYFUNCTION("""COMPUTED_VALUE"""),"B193")</f>
        <v>B193</v>
      </c>
      <c r="B67" s="2" t="str">
        <f>IFERROR(__xludf.DUMMYFUNCTION("""COMPUTED_VALUE"""),"M04")</f>
        <v>M04</v>
      </c>
      <c r="C67" s="2" t="str">
        <f>IFERROR(__xludf.DUMMYFUNCTION("""COMPUTED_VALUE"""),"Gage Hordy")</f>
        <v>Gage Hordy</v>
      </c>
      <c r="D67" s="2" t="str">
        <f>IFERROR(__xludf.DUMMYFUNCTION("""COMPUTED_VALUE"""),"C")</f>
        <v>C</v>
      </c>
      <c r="E67" s="2" t="str">
        <f>IFERROR(__xludf.DUMMYFUNCTION("""COMPUTED_VALUE"""),"L")</f>
        <v>L</v>
      </c>
      <c r="F67" s="2" t="str">
        <f>IFERROR(__xludf.DUMMYFUNCTION("""COMPUTED_VALUE"""),"BAA")</f>
        <v>BAA</v>
      </c>
      <c r="G67" s="2" t="str">
        <f>IFERROR(__xludf.DUMMYFUNCTION("""COMPUTED_VALUE"""),"North End Flames")</f>
        <v>North End Flames</v>
      </c>
      <c r="H67" s="2"/>
    </row>
    <row r="68">
      <c r="A68" s="2" t="str">
        <f>IFERROR(__xludf.DUMMYFUNCTION("""COMPUTED_VALUE"""),"B270")</f>
        <v>B270</v>
      </c>
      <c r="B68" s="2" t="str">
        <f>IFERROR(__xludf.DUMMYFUNCTION("""COMPUTED_VALUE"""),"M04")</f>
        <v>M04</v>
      </c>
      <c r="C68" s="2" t="str">
        <f>IFERROR(__xludf.DUMMYFUNCTION("""COMPUTED_VALUE"""),"Julian Neufeld")</f>
        <v>Julian Neufeld</v>
      </c>
      <c r="D68" s="2" t="str">
        <f>IFERROR(__xludf.DUMMYFUNCTION("""COMPUTED_VALUE"""),"D")</f>
        <v>D</v>
      </c>
      <c r="E68" s="2" t="str">
        <f>IFERROR(__xludf.DUMMYFUNCTION("""COMPUTED_VALUE"""),"L")</f>
        <v>L</v>
      </c>
      <c r="F68" s="2" t="str">
        <f>IFERROR(__xludf.DUMMYFUNCTION("""COMPUTED_VALUE"""),"BAA")</f>
        <v>BAA</v>
      </c>
      <c r="G68" s="2" t="str">
        <f>IFERROR(__xludf.DUMMYFUNCTION("""COMPUTED_VALUE"""),"Thunder Bay Beavers")</f>
        <v>Thunder Bay Beavers</v>
      </c>
      <c r="H68" s="2"/>
    </row>
    <row r="69">
      <c r="A69" s="2" t="str">
        <f>IFERROR(__xludf.DUMMYFUNCTION("""COMPUTED_VALUE"""),"B278")</f>
        <v>B278</v>
      </c>
      <c r="B69" s="2" t="str">
        <f>IFERROR(__xludf.DUMMYFUNCTION("""COMPUTED_VALUE"""),"M04")</f>
        <v>M04</v>
      </c>
      <c r="C69" s="2" t="str">
        <f>IFERROR(__xludf.DUMMYFUNCTION("""COMPUTED_VALUE"""),"Cayden Oborne")</f>
        <v>Cayden Oborne</v>
      </c>
      <c r="D69" s="2" t="str">
        <f>IFERROR(__xludf.DUMMYFUNCTION("""COMPUTED_VALUE"""),"RW")</f>
        <v>RW</v>
      </c>
      <c r="E69" s="2" t="str">
        <f>IFERROR(__xludf.DUMMYFUNCTION("""COMPUTED_VALUE"""),"R")</f>
        <v>R</v>
      </c>
      <c r="F69" s="2" t="str">
        <f>IFERROR(__xludf.DUMMYFUNCTION("""COMPUTED_VALUE"""),"BAA")</f>
        <v>BAA</v>
      </c>
      <c r="G69" s="2" t="str">
        <f>IFERROR(__xludf.DUMMYFUNCTION("""COMPUTED_VALUE"""),"South End Rangers")</f>
        <v>South End Rangers</v>
      </c>
      <c r="H69" s="2"/>
    </row>
    <row r="70">
      <c r="A70" s="2" t="str">
        <f>IFERROR(__xludf.DUMMYFUNCTION("""COMPUTED_VALUE"""),"B299")</f>
        <v>B299</v>
      </c>
      <c r="B70" s="2" t="str">
        <f>IFERROR(__xludf.DUMMYFUNCTION("""COMPUTED_VALUE"""),"M04")</f>
        <v>M04</v>
      </c>
      <c r="C70" s="2" t="str">
        <f>IFERROR(__xludf.DUMMYFUNCTION("""COMPUTED_VALUE"""),"Michael Arnone")</f>
        <v>Michael Arnone</v>
      </c>
      <c r="D70" s="2" t="str">
        <f>IFERROR(__xludf.DUMMYFUNCTION("""COMPUTED_VALUE"""),"LW")</f>
        <v>LW</v>
      </c>
      <c r="E70" s="2" t="str">
        <f>IFERROR(__xludf.DUMMYFUNCTION("""COMPUTED_VALUE"""),"L")</f>
        <v>L</v>
      </c>
      <c r="F70" s="2" t="str">
        <f>IFERROR(__xludf.DUMMYFUNCTION("""COMPUTED_VALUE"""),"BAA")</f>
        <v>BAA</v>
      </c>
      <c r="G70" s="2" t="str">
        <f>IFERROR(__xludf.DUMMYFUNCTION("""COMPUTED_VALUE"""),"Neebing Hawks")</f>
        <v>Neebing Hawks</v>
      </c>
      <c r="H70" s="2"/>
    </row>
    <row r="71">
      <c r="A71" s="2" t="str">
        <f>IFERROR(__xludf.DUMMYFUNCTION("""COMPUTED_VALUE"""),"G127")</f>
        <v>G127</v>
      </c>
      <c r="B71" s="2" t="str">
        <f>IFERROR(__xludf.DUMMYFUNCTION("""COMPUTED_VALUE"""),"M04")</f>
        <v>M04</v>
      </c>
      <c r="C71" s="2" t="str">
        <f>IFERROR(__xludf.DUMMYFUNCTION("""COMPUTED_VALUE"""),"Brock Macsemchuk")</f>
        <v>Brock Macsemchuk</v>
      </c>
      <c r="D71" s="2" t="str">
        <f>IFERROR(__xludf.DUMMYFUNCTION("""COMPUTED_VALUE"""),"G")</f>
        <v>G</v>
      </c>
      <c r="E71" s="2" t="str">
        <f>IFERROR(__xludf.DUMMYFUNCTION("""COMPUTED_VALUE"""),"L")</f>
        <v>L</v>
      </c>
      <c r="F71" s="2" t="str">
        <f>IFERROR(__xludf.DUMMYFUNCTION("""COMPUTED_VALUE"""),"BAA")</f>
        <v>BAA</v>
      </c>
      <c r="G71" s="2" t="str">
        <f>IFERROR(__xludf.DUMMYFUNCTION("""COMPUTED_VALUE"""),"Westfort Maroons")</f>
        <v>Westfort Maroons</v>
      </c>
      <c r="H71" s="2"/>
    </row>
    <row r="72">
      <c r="A72" s="2" t="str">
        <f>IFERROR(__xludf.DUMMYFUNCTION("""COMPUTED_VALUE"""),"G142")</f>
        <v>G142</v>
      </c>
      <c r="B72" s="2" t="str">
        <f>IFERROR(__xludf.DUMMYFUNCTION("""COMPUTED_VALUE"""),"M04")</f>
        <v>M04</v>
      </c>
      <c r="C72" s="2" t="str">
        <f>IFERROR(__xludf.DUMMYFUNCTION("""COMPUTED_VALUE"""),"Travis Smith")</f>
        <v>Travis Smith</v>
      </c>
      <c r="D72" s="2" t="str">
        <f>IFERROR(__xludf.DUMMYFUNCTION("""COMPUTED_VALUE"""),"G")</f>
        <v>G</v>
      </c>
      <c r="E72" s="2" t="str">
        <f>IFERROR(__xludf.DUMMYFUNCTION("""COMPUTED_VALUE"""),"L")</f>
        <v>L</v>
      </c>
      <c r="F72" s="2" t="str">
        <f>IFERROR(__xludf.DUMMYFUNCTION("""COMPUTED_VALUE"""),"BAA")</f>
        <v>BAA</v>
      </c>
      <c r="G72" s="2" t="str">
        <f>IFERROR(__xludf.DUMMYFUNCTION("""COMPUTED_VALUE"""),"North End Flames")</f>
        <v>North End Flames</v>
      </c>
      <c r="H72" s="2"/>
    </row>
    <row r="73">
      <c r="A73" s="2" t="str">
        <f>IFERROR(__xludf.DUMMYFUNCTION("""COMPUTED_VALUE"""),"INJ-02")</f>
        <v>INJ-02</v>
      </c>
      <c r="B73" s="2" t="str">
        <f>IFERROR(__xludf.DUMMYFUNCTION("""COMPUTED_VALUE"""),"M04")</f>
        <v>M04</v>
      </c>
      <c r="C73" s="2" t="str">
        <f>IFERROR(__xludf.DUMMYFUNCTION("""COMPUTED_VALUE"""),"Thomas Cava")</f>
        <v>Thomas Cava</v>
      </c>
      <c r="D73" s="2" t="str">
        <f>IFERROR(__xludf.DUMMYFUNCTION("""COMPUTED_VALUE"""),"RW")</f>
        <v>RW</v>
      </c>
      <c r="E73" s="2" t="str">
        <f>IFERROR(__xludf.DUMMYFUNCTION("""COMPUTED_VALUE"""),"R")</f>
        <v>R</v>
      </c>
      <c r="F73" s="2" t="str">
        <f>IFERROR(__xludf.DUMMYFUNCTION("""COMPUTED_VALUE"""),"BAA")</f>
        <v>BAA</v>
      </c>
      <c r="G73" s="2" t="str">
        <f>IFERROR(__xludf.DUMMYFUNCTION("""COMPUTED_VALUE"""),"Norwest Stars")</f>
        <v>Norwest Stars</v>
      </c>
      <c r="H73" s="2"/>
    </row>
    <row r="74">
      <c r="A74" s="2" t="str">
        <f>IFERROR(__xludf.DUMMYFUNCTION("""COMPUTED_VALUE"""),"W077")</f>
        <v>W077</v>
      </c>
      <c r="B74" s="2" t="str">
        <f>IFERROR(__xludf.DUMMYFUNCTION("""COMPUTED_VALUE"""),"M04")</f>
        <v>M04</v>
      </c>
      <c r="C74" s="2" t="str">
        <f>IFERROR(__xludf.DUMMYFUNCTION("""COMPUTED_VALUE"""),"Kaelen Sherman")</f>
        <v>Kaelen Sherman</v>
      </c>
      <c r="D74" s="2" t="str">
        <f>IFERROR(__xludf.DUMMYFUNCTION("""COMPUTED_VALUE"""),"RW")</f>
        <v>RW</v>
      </c>
      <c r="E74" s="2" t="str">
        <f>IFERROR(__xludf.DUMMYFUNCTION("""COMPUTED_VALUE"""),"R")</f>
        <v>R</v>
      </c>
      <c r="F74" s="2" t="str">
        <f>IFERROR(__xludf.DUMMYFUNCTION("""COMPUTED_VALUE"""),"BAA")</f>
        <v>BAA</v>
      </c>
      <c r="G74" s="2" t="str">
        <f>IFERROR(__xludf.DUMMYFUNCTION("""COMPUTED_VALUE"""),"Thunder Bay Beavers")</f>
        <v>Thunder Bay Beavers</v>
      </c>
      <c r="H74" s="2"/>
    </row>
    <row r="75">
      <c r="A75" s="2" t="str">
        <f>IFERROR(__xludf.DUMMYFUNCTION("""COMPUTED_VALUE"""),"W089")</f>
        <v>W089</v>
      </c>
      <c r="B75" s="2" t="str">
        <f>IFERROR(__xludf.DUMMYFUNCTION("""COMPUTED_VALUE"""),"M04")</f>
        <v>M04</v>
      </c>
      <c r="C75" s="2" t="str">
        <f>IFERROR(__xludf.DUMMYFUNCTION("""COMPUTED_VALUE"""),"Ethan Cwiklik")</f>
        <v>Ethan Cwiklik</v>
      </c>
      <c r="D75" s="2" t="str">
        <f>IFERROR(__xludf.DUMMYFUNCTION("""COMPUTED_VALUE"""),"RW")</f>
        <v>RW</v>
      </c>
      <c r="E75" s="2" t="str">
        <f>IFERROR(__xludf.DUMMYFUNCTION("""COMPUTED_VALUE"""),"R")</f>
        <v>R</v>
      </c>
      <c r="F75" s="2" t="str">
        <f>IFERROR(__xludf.DUMMYFUNCTION("""COMPUTED_VALUE"""),"BAA")</f>
        <v>BAA</v>
      </c>
      <c r="G75" s="2" t="str">
        <f>IFERROR(__xludf.DUMMYFUNCTION("""COMPUTED_VALUE"""),"Westfort Maroons")</f>
        <v>Westfort Maroons</v>
      </c>
      <c r="H75" s="2"/>
    </row>
    <row r="76">
      <c r="A76" s="2" t="str">
        <f>IFERROR(__xludf.DUMMYFUNCTION("""COMPUTED_VALUE"""),"W150")</f>
        <v>W150</v>
      </c>
      <c r="B76" s="2" t="str">
        <f>IFERROR(__xludf.DUMMYFUNCTION("""COMPUTED_VALUE"""),"M04")</f>
        <v>M04</v>
      </c>
      <c r="C76" s="2" t="str">
        <f>IFERROR(__xludf.DUMMYFUNCTION("""COMPUTED_VALUE"""),"Ethen Friesen")</f>
        <v>Ethen Friesen</v>
      </c>
      <c r="D76" s="2" t="str">
        <f>IFERROR(__xludf.DUMMYFUNCTION("""COMPUTED_VALUE"""),"C")</f>
        <v>C</v>
      </c>
      <c r="E76" s="2" t="str">
        <f>IFERROR(__xludf.DUMMYFUNCTION("""COMPUTED_VALUE"""),"R")</f>
        <v>R</v>
      </c>
      <c r="F76" s="2" t="str">
        <f>IFERROR(__xludf.DUMMYFUNCTION("""COMPUTED_VALUE"""),"BAA")</f>
        <v>BAA</v>
      </c>
      <c r="G76" s="2" t="str">
        <f>IFERROR(__xludf.DUMMYFUNCTION("""COMPUTED_VALUE"""),"South End Rangers")</f>
        <v>South End Rangers</v>
      </c>
      <c r="H76" s="2"/>
    </row>
    <row r="77">
      <c r="A77" s="2" t="str">
        <f>IFERROR(__xludf.DUMMYFUNCTION("""COMPUTED_VALUE"""),"W172")</f>
        <v>W172</v>
      </c>
      <c r="B77" s="2" t="str">
        <f>IFERROR(__xludf.DUMMYFUNCTION("""COMPUTED_VALUE"""),"M04")</f>
        <v>M04</v>
      </c>
      <c r="C77" s="2" t="str">
        <f>IFERROR(__xludf.DUMMYFUNCTION("""COMPUTED_VALUE"""),"Jayden Disher")</f>
        <v>Jayden Disher</v>
      </c>
      <c r="D77" s="2" t="str">
        <f>IFERROR(__xludf.DUMMYFUNCTION("""COMPUTED_VALUE"""),"D")</f>
        <v>D</v>
      </c>
      <c r="E77" s="2" t="str">
        <f>IFERROR(__xludf.DUMMYFUNCTION("""COMPUTED_VALUE"""),"L")</f>
        <v>L</v>
      </c>
      <c r="F77" s="2" t="str">
        <f>IFERROR(__xludf.DUMMYFUNCTION("""COMPUTED_VALUE"""),"BAA")</f>
        <v>BAA</v>
      </c>
      <c r="G77" s="2" t="str">
        <f>IFERROR(__xludf.DUMMYFUNCTION("""COMPUTED_VALUE"""),"Westfort Maroons")</f>
        <v>Westfort Maroons</v>
      </c>
      <c r="H77" s="2"/>
    </row>
    <row r="78">
      <c r="A78" s="2" t="str">
        <f>IFERROR(__xludf.DUMMYFUNCTION("""COMPUTED_VALUE"""),"W276")</f>
        <v>W276</v>
      </c>
      <c r="B78" s="2" t="str">
        <f>IFERROR(__xludf.DUMMYFUNCTION("""COMPUTED_VALUE"""),"M04")</f>
        <v>M04</v>
      </c>
      <c r="C78" s="2" t="str">
        <f>IFERROR(__xludf.DUMMYFUNCTION("""COMPUTED_VALUE"""),"Owen Paquette")</f>
        <v>Owen Paquette</v>
      </c>
      <c r="D78" s="2" t="str">
        <f>IFERROR(__xludf.DUMMYFUNCTION("""COMPUTED_VALUE"""),"D")</f>
        <v>D</v>
      </c>
      <c r="E78" s="2" t="str">
        <f>IFERROR(__xludf.DUMMYFUNCTION("""COMPUTED_VALUE"""),"L")</f>
        <v>L</v>
      </c>
      <c r="F78" s="2" t="str">
        <f>IFERROR(__xludf.DUMMYFUNCTION("""COMPUTED_VALUE"""),"BAA")</f>
        <v>BAA</v>
      </c>
      <c r="G78" s="2" t="str">
        <f>IFERROR(__xludf.DUMMYFUNCTION("""COMPUTED_VALUE"""),"Neebing Hawks")</f>
        <v>Neebing Hawks</v>
      </c>
      <c r="H78" s="2"/>
    </row>
    <row r="79">
      <c r="A79" s="2" t="str">
        <f>IFERROR(__xludf.DUMMYFUNCTION("""COMPUTED_VALUE"""),"W284")</f>
        <v>W284</v>
      </c>
      <c r="B79" s="2" t="str">
        <f>IFERROR(__xludf.DUMMYFUNCTION("""COMPUTED_VALUE"""),"M04")</f>
        <v>M04</v>
      </c>
      <c r="C79" s="2" t="str">
        <f>IFERROR(__xludf.DUMMYFUNCTION("""COMPUTED_VALUE"""),"Mathew Rowan")</f>
        <v>Mathew Rowan</v>
      </c>
      <c r="D79" s="2" t="str">
        <f>IFERROR(__xludf.DUMMYFUNCTION("""COMPUTED_VALUE"""),"D")</f>
        <v>D</v>
      </c>
      <c r="E79" s="2" t="str">
        <f>IFERROR(__xludf.DUMMYFUNCTION("""COMPUTED_VALUE"""),"L")</f>
        <v>L</v>
      </c>
      <c r="F79" s="2" t="str">
        <f>IFERROR(__xludf.DUMMYFUNCTION("""COMPUTED_VALUE"""),"BAA")</f>
        <v>BAA</v>
      </c>
      <c r="G79" s="2" t="str">
        <f>IFERROR(__xludf.DUMMYFUNCTION("""COMPUTED_VALUE"""),"North End Flames")</f>
        <v>North End Flames</v>
      </c>
      <c r="H79" s="2"/>
    </row>
    <row r="80">
      <c r="A80" s="2" t="str">
        <f>IFERROR(__xludf.DUMMYFUNCTION("""COMPUTED_VALUE"""),"W377")</f>
        <v>W377</v>
      </c>
      <c r="B80" s="2" t="str">
        <f>IFERROR(__xludf.DUMMYFUNCTION("""COMPUTED_VALUE"""),"M04")</f>
        <v>M04</v>
      </c>
      <c r="C80" s="2" t="str">
        <f>IFERROR(__xludf.DUMMYFUNCTION("""COMPUTED_VALUE"""),"Kadan Garner")</f>
        <v>Kadan Garner</v>
      </c>
      <c r="D80" s="2" t="str">
        <f>IFERROR(__xludf.DUMMYFUNCTION("""COMPUTED_VALUE"""),"C")</f>
        <v>C</v>
      </c>
      <c r="E80" s="2" t="str">
        <f>IFERROR(__xludf.DUMMYFUNCTION("""COMPUTED_VALUE"""),"L")</f>
        <v>L</v>
      </c>
      <c r="F80" s="2" t="str">
        <f>IFERROR(__xludf.DUMMYFUNCTION("""COMPUTED_VALUE"""),"BAA")</f>
        <v>BAA</v>
      </c>
      <c r="G80" s="2" t="str">
        <f>IFERROR(__xludf.DUMMYFUNCTION("""COMPUTED_VALUE"""),"Neebing Hawks")</f>
        <v>Neebing Hawks</v>
      </c>
      <c r="H80" s="2"/>
    </row>
    <row r="81">
      <c r="A81" s="2" t="str">
        <f>IFERROR(__xludf.DUMMYFUNCTION("""COMPUTED_VALUE"""),"W519")</f>
        <v>W519</v>
      </c>
      <c r="B81" s="2" t="str">
        <f>IFERROR(__xludf.DUMMYFUNCTION("""COMPUTED_VALUE"""),"M04")</f>
        <v>M04</v>
      </c>
      <c r="C81" s="2" t="str">
        <f>IFERROR(__xludf.DUMMYFUNCTION("""COMPUTED_VALUE"""),"Jacob Coppin")</f>
        <v>Jacob Coppin</v>
      </c>
      <c r="D81" s="2" t="str">
        <f>IFERROR(__xludf.DUMMYFUNCTION("""COMPUTED_VALUE"""),"D")</f>
        <v>D</v>
      </c>
      <c r="E81" s="2" t="str">
        <f>IFERROR(__xludf.DUMMYFUNCTION("""COMPUTED_VALUE"""),"R")</f>
        <v>R</v>
      </c>
      <c r="F81" s="2" t="str">
        <f>IFERROR(__xludf.DUMMYFUNCTION("""COMPUTED_VALUE"""),"BAA")</f>
        <v>BAA</v>
      </c>
      <c r="G81" s="2" t="str">
        <f>IFERROR(__xludf.DUMMYFUNCTION("""COMPUTED_VALUE"""),"Neebing Hawks")</f>
        <v>Neebing Hawks</v>
      </c>
      <c r="H81" s="2"/>
    </row>
    <row r="82">
      <c r="A82" s="2" t="str">
        <f>IFERROR(__xludf.DUMMYFUNCTION("""COMPUTED_VALUE"""),"B136")</f>
        <v>B136</v>
      </c>
      <c r="B82" s="2" t="str">
        <f>IFERROR(__xludf.DUMMYFUNCTION("""COMPUTED_VALUE"""),"M05")</f>
        <v>M05</v>
      </c>
      <c r="C82" s="2" t="str">
        <f>IFERROR(__xludf.DUMMYFUNCTION("""COMPUTED_VALUE"""),"Tyler Anderson")</f>
        <v>Tyler Anderson</v>
      </c>
      <c r="D82" s="2" t="str">
        <f>IFERROR(__xludf.DUMMYFUNCTION("""COMPUTED_VALUE"""),"C")</f>
        <v>C</v>
      </c>
      <c r="E82" s="2" t="str">
        <f>IFERROR(__xludf.DUMMYFUNCTION("""COMPUTED_VALUE"""),"L")</f>
        <v>L</v>
      </c>
      <c r="F82" s="2" t="str">
        <f>IFERROR(__xludf.DUMMYFUNCTION("""COMPUTED_VALUE"""),"MA")</f>
        <v>MA</v>
      </c>
      <c r="G82" s="2" t="str">
        <f>IFERROR(__xludf.DUMMYFUNCTION("""COMPUTED_VALUE"""),"Thunder Bay Beavers")</f>
        <v>Thunder Bay Beavers</v>
      </c>
      <c r="H82" s="2"/>
    </row>
    <row r="83">
      <c r="A83" s="2" t="str">
        <f>IFERROR(__xludf.DUMMYFUNCTION("""COMPUTED_VALUE"""),"B149")</f>
        <v>B149</v>
      </c>
      <c r="B83" s="2" t="str">
        <f>IFERROR(__xludf.DUMMYFUNCTION("""COMPUTED_VALUE"""),"M05")</f>
        <v>M05</v>
      </c>
      <c r="C83" s="2" t="str">
        <f>IFERROR(__xludf.DUMMYFUNCTION("""COMPUTED_VALUE"""),"Samuel Migay")</f>
        <v>Samuel Migay</v>
      </c>
      <c r="D83" s="2" t="str">
        <f>IFERROR(__xludf.DUMMYFUNCTION("""COMPUTED_VALUE"""),"C")</f>
        <v>C</v>
      </c>
      <c r="E83" s="2" t="str">
        <f>IFERROR(__xludf.DUMMYFUNCTION("""COMPUTED_VALUE"""),"L")</f>
        <v>L</v>
      </c>
      <c r="F83" s="2" t="str">
        <f>IFERROR(__xludf.DUMMYFUNCTION("""COMPUTED_VALUE"""),"MA")</f>
        <v>MA</v>
      </c>
      <c r="G83" s="2" t="str">
        <f>IFERROR(__xludf.DUMMYFUNCTION("""COMPUTED_VALUE"""),"North End Flames")</f>
        <v>North End Flames</v>
      </c>
      <c r="H83" s="2"/>
    </row>
    <row r="84">
      <c r="A84" s="2" t="str">
        <f>IFERROR(__xludf.DUMMYFUNCTION("""COMPUTED_VALUE"""),"B152")</f>
        <v>B152</v>
      </c>
      <c r="B84" s="2" t="str">
        <f>IFERROR(__xludf.DUMMYFUNCTION("""COMPUTED_VALUE"""),"M05")</f>
        <v>M05</v>
      </c>
      <c r="C84" s="2" t="str">
        <f>IFERROR(__xludf.DUMMYFUNCTION("""COMPUTED_VALUE"""),"Brandon Beebe")</f>
        <v>Brandon Beebe</v>
      </c>
      <c r="D84" s="2" t="str">
        <f>IFERROR(__xludf.DUMMYFUNCTION("""COMPUTED_VALUE"""),"D")</f>
        <v>D</v>
      </c>
      <c r="E84" s="2" t="str">
        <f>IFERROR(__xludf.DUMMYFUNCTION("""COMPUTED_VALUE"""),"R")</f>
        <v>R</v>
      </c>
      <c r="F84" s="2" t="str">
        <f>IFERROR(__xludf.DUMMYFUNCTION("""COMPUTED_VALUE"""),"MA")</f>
        <v>MA</v>
      </c>
      <c r="G84" s="2" t="str">
        <f>IFERROR(__xludf.DUMMYFUNCTION("""COMPUTED_VALUE"""),"Thunder Bay Beavers")</f>
        <v>Thunder Bay Beavers</v>
      </c>
      <c r="H84" s="2"/>
    </row>
    <row r="85">
      <c r="A85" s="2" t="str">
        <f>IFERROR(__xludf.DUMMYFUNCTION("""COMPUTED_VALUE"""),"B168")</f>
        <v>B168</v>
      </c>
      <c r="B85" s="2" t="str">
        <f>IFERROR(__xludf.DUMMYFUNCTION("""COMPUTED_VALUE"""),"M05")</f>
        <v>M05</v>
      </c>
      <c r="C85" s="2" t="str">
        <f>IFERROR(__xludf.DUMMYFUNCTION("""COMPUTED_VALUE"""),"Connor Chaykowski")</f>
        <v>Connor Chaykowski</v>
      </c>
      <c r="D85" s="2" t="str">
        <f>IFERROR(__xludf.DUMMYFUNCTION("""COMPUTED_VALUE"""),"RW")</f>
        <v>RW</v>
      </c>
      <c r="E85" s="2" t="str">
        <f>IFERROR(__xludf.DUMMYFUNCTION("""COMPUTED_VALUE"""),"L")</f>
        <v>L</v>
      </c>
      <c r="F85" s="2" t="str">
        <f>IFERROR(__xludf.DUMMYFUNCTION("""COMPUTED_VALUE"""),"MA")</f>
        <v>MA</v>
      </c>
      <c r="G85" s="2" t="str">
        <f>IFERROR(__xludf.DUMMYFUNCTION("""COMPUTED_VALUE"""),"Current River Comets")</f>
        <v>Current River Comets</v>
      </c>
      <c r="H85" s="2"/>
    </row>
    <row r="86">
      <c r="A86" s="2" t="str">
        <f>IFERROR(__xludf.DUMMYFUNCTION("""COMPUTED_VALUE"""),"B173")</f>
        <v>B173</v>
      </c>
      <c r="B86" s="2" t="str">
        <f>IFERROR(__xludf.DUMMYFUNCTION("""COMPUTED_VALUE"""),"M05")</f>
        <v>M05</v>
      </c>
      <c r="C86" s="2" t="str">
        <f>IFERROR(__xludf.DUMMYFUNCTION("""COMPUTED_VALUE"""),"Tanner Crane")</f>
        <v>Tanner Crane</v>
      </c>
      <c r="D86" s="2" t="str">
        <f>IFERROR(__xludf.DUMMYFUNCTION("""COMPUTED_VALUE"""),"LW")</f>
        <v>LW</v>
      </c>
      <c r="E86" s="2" t="str">
        <f>IFERROR(__xludf.DUMMYFUNCTION("""COMPUTED_VALUE"""),"L")</f>
        <v>L</v>
      </c>
      <c r="F86" s="2" t="str">
        <f>IFERROR(__xludf.DUMMYFUNCTION("""COMPUTED_VALUE"""),"MA")</f>
        <v>MA</v>
      </c>
      <c r="G86" s="2" t="str">
        <f>IFERROR(__xludf.DUMMYFUNCTION("""COMPUTED_VALUE"""),"Thunder Bay Elks 82s")</f>
        <v>Thunder Bay Elks 82s</v>
      </c>
      <c r="H86" s="2"/>
    </row>
    <row r="87">
      <c r="A87" s="2" t="str">
        <f>IFERROR(__xludf.DUMMYFUNCTION("""COMPUTED_VALUE"""),"B177")</f>
        <v>B177</v>
      </c>
      <c r="B87" s="2" t="str">
        <f>IFERROR(__xludf.DUMMYFUNCTION("""COMPUTED_VALUE"""),"M05")</f>
        <v>M05</v>
      </c>
      <c r="C87" s="2" t="str">
        <f>IFERROR(__xludf.DUMMYFUNCTION("""COMPUTED_VALUE"""),"Matthew Caccamo")</f>
        <v>Matthew Caccamo</v>
      </c>
      <c r="D87" s="2" t="str">
        <f>IFERROR(__xludf.DUMMYFUNCTION("""COMPUTED_VALUE"""),"RW")</f>
        <v>RW</v>
      </c>
      <c r="E87" s="2" t="str">
        <f>IFERROR(__xludf.DUMMYFUNCTION("""COMPUTED_VALUE"""),"R")</f>
        <v>R</v>
      </c>
      <c r="F87" s="2" t="str">
        <f>IFERROR(__xludf.DUMMYFUNCTION("""COMPUTED_VALUE"""),"MA")</f>
        <v>MA</v>
      </c>
      <c r="G87" s="2" t="str">
        <f>IFERROR(__xludf.DUMMYFUNCTION("""COMPUTED_VALUE"""),"KC Sabres")</f>
        <v>KC Sabres</v>
      </c>
      <c r="H87" s="2"/>
    </row>
    <row r="88">
      <c r="A88" s="2" t="str">
        <f>IFERROR(__xludf.DUMMYFUNCTION("""COMPUTED_VALUE"""),"B180")</f>
        <v>B180</v>
      </c>
      <c r="B88" s="2" t="str">
        <f>IFERROR(__xludf.DUMMYFUNCTION("""COMPUTED_VALUE"""),"M05")</f>
        <v>M05</v>
      </c>
      <c r="C88" s="2" t="str">
        <f>IFERROR(__xludf.DUMMYFUNCTION("""COMPUTED_VALUE"""),"Zack Cano")</f>
        <v>Zack Cano</v>
      </c>
      <c r="D88" s="2" t="str">
        <f>IFERROR(__xludf.DUMMYFUNCTION("""COMPUTED_VALUE"""),"D")</f>
        <v>D</v>
      </c>
      <c r="E88" s="2" t="str">
        <f>IFERROR(__xludf.DUMMYFUNCTION("""COMPUTED_VALUE"""),"L")</f>
        <v>L</v>
      </c>
      <c r="F88" s="2" t="str">
        <f>IFERROR(__xludf.DUMMYFUNCTION("""COMPUTED_VALUE"""),"MA")</f>
        <v>MA</v>
      </c>
      <c r="G88" s="2" t="str">
        <f>IFERROR(__xludf.DUMMYFUNCTION("""COMPUTED_VALUE"""),"Thunder Bay Elks 82s")</f>
        <v>Thunder Bay Elks 82s</v>
      </c>
      <c r="H88" s="2"/>
    </row>
    <row r="89">
      <c r="A89" s="2" t="str">
        <f>IFERROR(__xludf.DUMMYFUNCTION("""COMPUTED_VALUE"""),"B215")</f>
        <v>B215</v>
      </c>
      <c r="B89" s="2" t="str">
        <f>IFERROR(__xludf.DUMMYFUNCTION("""COMPUTED_VALUE"""),"M05")</f>
        <v>M05</v>
      </c>
      <c r="C89" s="2" t="str">
        <f>IFERROR(__xludf.DUMMYFUNCTION("""COMPUTED_VALUE"""),"Ben Cordone")</f>
        <v>Ben Cordone</v>
      </c>
      <c r="D89" s="2" t="str">
        <f>IFERROR(__xludf.DUMMYFUNCTION("""COMPUTED_VALUE"""),"RW")</f>
        <v>RW</v>
      </c>
      <c r="E89" s="2" t="str">
        <f>IFERROR(__xludf.DUMMYFUNCTION("""COMPUTED_VALUE"""),"R")</f>
        <v>R</v>
      </c>
      <c r="F89" s="2" t="str">
        <f>IFERROR(__xludf.DUMMYFUNCTION("""COMPUTED_VALUE"""),"MA")</f>
        <v>MA</v>
      </c>
      <c r="G89" s="2" t="str">
        <f>IFERROR(__xludf.DUMMYFUNCTION("""COMPUTED_VALUE"""),"West End Bruins")</f>
        <v>West End Bruins</v>
      </c>
      <c r="H89" s="2"/>
    </row>
    <row r="90">
      <c r="A90" s="2" t="str">
        <f>IFERROR(__xludf.DUMMYFUNCTION("""COMPUTED_VALUE"""),"G158")</f>
        <v>G158</v>
      </c>
      <c r="B90" s="2" t="str">
        <f>IFERROR(__xludf.DUMMYFUNCTION("""COMPUTED_VALUE"""),"M05")</f>
        <v>M05</v>
      </c>
      <c r="C90" s="2" t="str">
        <f>IFERROR(__xludf.DUMMYFUNCTION("""COMPUTED_VALUE"""),"Marissa Brosseau")</f>
        <v>Marissa Brosseau</v>
      </c>
      <c r="D90" s="2" t="str">
        <f>IFERROR(__xludf.DUMMYFUNCTION("""COMPUTED_VALUE"""),"G")</f>
        <v>G</v>
      </c>
      <c r="E90" s="2" t="str">
        <f>IFERROR(__xludf.DUMMYFUNCTION("""COMPUTED_VALUE"""),"R")</f>
        <v>R</v>
      </c>
      <c r="F90" s="2" t="str">
        <f>IFERROR(__xludf.DUMMYFUNCTION("""COMPUTED_VALUE"""),"MA")</f>
        <v>MA</v>
      </c>
      <c r="G90" s="2" t="str">
        <f>IFERROR(__xludf.DUMMYFUNCTION("""COMPUTED_VALUE"""),"South End Jr. Stars")</f>
        <v>South End Jr. Stars</v>
      </c>
      <c r="H90" s="2"/>
    </row>
    <row r="91">
      <c r="A91" s="2" t="str">
        <f>IFERROR(__xludf.DUMMYFUNCTION("""COMPUTED_VALUE"""),"G170")</f>
        <v>G170</v>
      </c>
      <c r="B91" s="2" t="str">
        <f>IFERROR(__xludf.DUMMYFUNCTION("""COMPUTED_VALUE"""),"M05")</f>
        <v>M05</v>
      </c>
      <c r="C91" s="2" t="str">
        <f>IFERROR(__xludf.DUMMYFUNCTION("""COMPUTED_VALUE"""),"Joella Brosseau")</f>
        <v>Joella Brosseau</v>
      </c>
      <c r="D91" s="2" t="str">
        <f>IFERROR(__xludf.DUMMYFUNCTION("""COMPUTED_VALUE"""),"G")</f>
        <v>G</v>
      </c>
      <c r="E91" s="2" t="str">
        <f>IFERROR(__xludf.DUMMYFUNCTION("""COMPUTED_VALUE"""),"L")</f>
        <v>L</v>
      </c>
      <c r="F91" s="2" t="str">
        <f>IFERROR(__xludf.DUMMYFUNCTION("""COMPUTED_VALUE"""),"BA")</f>
        <v>BA</v>
      </c>
      <c r="G91" s="2" t="str">
        <f>IFERROR(__xludf.DUMMYFUNCTION("""COMPUTED_VALUE"""),"Norwest Stars")</f>
        <v>Norwest Stars</v>
      </c>
      <c r="H91" s="2"/>
    </row>
    <row r="92">
      <c r="A92" s="2" t="str">
        <f>IFERROR(__xludf.DUMMYFUNCTION("""COMPUTED_VALUE"""),"W263")</f>
        <v>W263</v>
      </c>
      <c r="B92" s="2" t="str">
        <f>IFERROR(__xludf.DUMMYFUNCTION("""COMPUTED_VALUE"""),"M05")</f>
        <v>M05</v>
      </c>
      <c r="C92" s="2" t="str">
        <f>IFERROR(__xludf.DUMMYFUNCTION("""COMPUTED_VALUE"""),"Rowan Allaire")</f>
        <v>Rowan Allaire</v>
      </c>
      <c r="D92" s="2" t="str">
        <f>IFERROR(__xludf.DUMMYFUNCTION("""COMPUTED_VALUE"""),"C")</f>
        <v>C</v>
      </c>
      <c r="E92" s="2" t="str">
        <f>IFERROR(__xludf.DUMMYFUNCTION("""COMPUTED_VALUE"""),"L")</f>
        <v>L</v>
      </c>
      <c r="F92" s="2" t="str">
        <f>IFERROR(__xludf.DUMMYFUNCTION("""COMPUTED_VALUE"""),"MA")</f>
        <v>MA</v>
      </c>
      <c r="G92" s="2" t="str">
        <f>IFERROR(__xludf.DUMMYFUNCTION("""COMPUTED_VALUE"""),"Thunder Bay Elks 82s")</f>
        <v>Thunder Bay Elks 82s</v>
      </c>
      <c r="H92" s="2"/>
    </row>
    <row r="93">
      <c r="A93" s="2" t="str">
        <f>IFERROR(__xludf.DUMMYFUNCTION("""COMPUTED_VALUE"""),"W275")</f>
        <v>W275</v>
      </c>
      <c r="B93" s="2" t="str">
        <f>IFERROR(__xludf.DUMMYFUNCTION("""COMPUTED_VALUE"""),"M05")</f>
        <v>M05</v>
      </c>
      <c r="C93" s="2" t="str">
        <f>IFERROR(__xludf.DUMMYFUNCTION("""COMPUTED_VALUE"""),"Anthony Tucci")</f>
        <v>Anthony Tucci</v>
      </c>
      <c r="D93" s="2" t="str">
        <f>IFERROR(__xludf.DUMMYFUNCTION("""COMPUTED_VALUE"""),"LW")</f>
        <v>LW</v>
      </c>
      <c r="E93" s="2" t="str">
        <f>IFERROR(__xludf.DUMMYFUNCTION("""COMPUTED_VALUE"""),"L")</f>
        <v>L</v>
      </c>
      <c r="F93" s="2" t="str">
        <f>IFERROR(__xludf.DUMMYFUNCTION("""COMPUTED_VALUE"""),"MA")</f>
        <v>MA</v>
      </c>
      <c r="G93" s="2" t="str">
        <f>IFERROR(__xludf.DUMMYFUNCTION("""COMPUTED_VALUE"""),"Current River Comets")</f>
        <v>Current River Comets</v>
      </c>
      <c r="H93" s="2"/>
    </row>
    <row r="94">
      <c r="A94" s="2" t="str">
        <f>IFERROR(__xludf.DUMMYFUNCTION("""COMPUTED_VALUE"""),"W346")</f>
        <v>W346</v>
      </c>
      <c r="B94" s="2" t="str">
        <f>IFERROR(__xludf.DUMMYFUNCTION("""COMPUTED_VALUE"""),"M05")</f>
        <v>M05</v>
      </c>
      <c r="C94" s="2" t="str">
        <f>IFERROR(__xludf.DUMMYFUNCTION("""COMPUTED_VALUE"""),"Ty Kovacs")</f>
        <v>Ty Kovacs</v>
      </c>
      <c r="D94" s="2" t="str">
        <f>IFERROR(__xludf.DUMMYFUNCTION("""COMPUTED_VALUE"""),"LW")</f>
        <v>LW</v>
      </c>
      <c r="E94" s="2" t="str">
        <f>IFERROR(__xludf.DUMMYFUNCTION("""COMPUTED_VALUE"""),"L")</f>
        <v>L</v>
      </c>
      <c r="F94" s="2" t="str">
        <f>IFERROR(__xludf.DUMMYFUNCTION("""COMPUTED_VALUE"""),"MA")</f>
        <v>MA</v>
      </c>
      <c r="G94" s="2" t="str">
        <f>IFERROR(__xludf.DUMMYFUNCTION("""COMPUTED_VALUE"""),"Fort William Hurricanes")</f>
        <v>Fort William Hurricanes</v>
      </c>
      <c r="H94" s="2"/>
    </row>
    <row r="95">
      <c r="A95" s="2" t="str">
        <f>IFERROR(__xludf.DUMMYFUNCTION("""COMPUTED_VALUE"""),"W367")</f>
        <v>W367</v>
      </c>
      <c r="B95" s="2" t="str">
        <f>IFERROR(__xludf.DUMMYFUNCTION("""COMPUTED_VALUE"""),"M05")</f>
        <v>M05</v>
      </c>
      <c r="C95" s="2" t="str">
        <f>IFERROR(__xludf.DUMMYFUNCTION("""COMPUTED_VALUE"""),"Jordan Youmans")</f>
        <v>Jordan Youmans</v>
      </c>
      <c r="D95" s="2" t="str">
        <f>IFERROR(__xludf.DUMMYFUNCTION("""COMPUTED_VALUE"""),"C")</f>
        <v>C</v>
      </c>
      <c r="E95" s="2" t="str">
        <f>IFERROR(__xludf.DUMMYFUNCTION("""COMPUTED_VALUE"""),"L")</f>
        <v>L</v>
      </c>
      <c r="F95" s="2" t="str">
        <f>IFERROR(__xludf.DUMMYFUNCTION("""COMPUTED_VALUE"""),"MA")</f>
        <v>MA</v>
      </c>
      <c r="G95" s="2" t="str">
        <f>IFERROR(__xludf.DUMMYFUNCTION("""COMPUTED_VALUE"""),"Thunder Bay Beavers")</f>
        <v>Thunder Bay Beavers</v>
      </c>
      <c r="H95" s="2"/>
    </row>
    <row r="96">
      <c r="A96" s="2" t="str">
        <f>IFERROR(__xludf.DUMMYFUNCTION("""COMPUTED_VALUE"""),"W370")</f>
        <v>W370</v>
      </c>
      <c r="B96" s="2" t="str">
        <f>IFERROR(__xludf.DUMMYFUNCTION("""COMPUTED_VALUE"""),"M05")</f>
        <v>M05</v>
      </c>
      <c r="C96" s="2" t="str">
        <f>IFERROR(__xludf.DUMMYFUNCTION("""COMPUTED_VALUE"""),"Gavin Hemeon")</f>
        <v>Gavin Hemeon</v>
      </c>
      <c r="D96" s="2" t="str">
        <f>IFERROR(__xludf.DUMMYFUNCTION("""COMPUTED_VALUE"""),"D")</f>
        <v>D</v>
      </c>
      <c r="E96" s="2" t="str">
        <f>IFERROR(__xludf.DUMMYFUNCTION("""COMPUTED_VALUE"""),"R")</f>
        <v>R</v>
      </c>
      <c r="F96" s="2" t="str">
        <f>IFERROR(__xludf.DUMMYFUNCTION("""COMPUTED_VALUE"""),"MA")</f>
        <v>MA</v>
      </c>
      <c r="G96" s="2" t="str">
        <f>IFERROR(__xludf.DUMMYFUNCTION("""COMPUTED_VALUE"""),"North End Flames")</f>
        <v>North End Flames</v>
      </c>
      <c r="H96" s="2"/>
    </row>
    <row r="97">
      <c r="A97" s="2" t="str">
        <f>IFERROR(__xludf.DUMMYFUNCTION("""COMPUTED_VALUE"""),"W385")</f>
        <v>W385</v>
      </c>
      <c r="B97" s="2" t="str">
        <f>IFERROR(__xludf.DUMMYFUNCTION("""COMPUTED_VALUE"""),"M05")</f>
        <v>M05</v>
      </c>
      <c r="C97" s="2" t="str">
        <f>IFERROR(__xludf.DUMMYFUNCTION("""COMPUTED_VALUE"""),"Peter Burgess")</f>
        <v>Peter Burgess</v>
      </c>
      <c r="D97" s="2" t="str">
        <f>IFERROR(__xludf.DUMMYFUNCTION("""COMPUTED_VALUE"""),"LW")</f>
        <v>LW</v>
      </c>
      <c r="E97" s="2" t="str">
        <f>IFERROR(__xludf.DUMMYFUNCTION("""COMPUTED_VALUE"""),"L")</f>
        <v>L</v>
      </c>
      <c r="F97" s="2" t="str">
        <f>IFERROR(__xludf.DUMMYFUNCTION("""COMPUTED_VALUE"""),"MA")</f>
        <v>MA</v>
      </c>
      <c r="G97" s="2" t="str">
        <f>IFERROR(__xludf.DUMMYFUNCTION("""COMPUTED_VALUE"""),"Westfort Maroons")</f>
        <v>Westfort Maroons</v>
      </c>
      <c r="H97" s="2"/>
    </row>
    <row r="98">
      <c r="A98" s="2" t="str">
        <f>IFERROR(__xludf.DUMMYFUNCTION("""COMPUTED_VALUE"""),"W524")</f>
        <v>W524</v>
      </c>
      <c r="B98" s="2" t="str">
        <f>IFERROR(__xludf.DUMMYFUNCTION("""COMPUTED_VALUE"""),"M05")</f>
        <v>M05</v>
      </c>
      <c r="C98" s="2" t="str">
        <f>IFERROR(__xludf.DUMMYFUNCTION("""COMPUTED_VALUE"""),"Nathan Train")</f>
        <v>Nathan Train</v>
      </c>
      <c r="D98" s="2" t="str">
        <f>IFERROR(__xludf.DUMMYFUNCTION("""COMPUTED_VALUE"""),"D")</f>
        <v>D</v>
      </c>
      <c r="E98" s="2" t="str">
        <f>IFERROR(__xludf.DUMMYFUNCTION("""COMPUTED_VALUE"""),"R")</f>
        <v>R</v>
      </c>
      <c r="F98" s="2" t="str">
        <f>IFERROR(__xludf.DUMMYFUNCTION("""COMPUTED_VALUE"""),"MA")</f>
        <v>MA</v>
      </c>
      <c r="G98" s="2" t="str">
        <f>IFERROR(__xludf.DUMMYFUNCTION("""COMPUTED_VALUE"""),"Westfort Maroons")</f>
        <v>Westfort Maroons</v>
      </c>
      <c r="H98" s="2"/>
    </row>
    <row r="99">
      <c r="A99" s="2" t="str">
        <f>IFERROR(__xludf.DUMMYFUNCTION("""COMPUTED_VALUE"""),"B071")</f>
        <v>B071</v>
      </c>
      <c r="B99" s="2" t="str">
        <f>IFERROR(__xludf.DUMMYFUNCTION("""COMPUTED_VALUE"""),"M06")</f>
        <v>M06</v>
      </c>
      <c r="C99" s="2" t="str">
        <f>IFERROR(__xludf.DUMMYFUNCTION("""COMPUTED_VALUE"""),"Matthew Dahl")</f>
        <v>Matthew Dahl</v>
      </c>
      <c r="D99" s="2" t="str">
        <f>IFERROR(__xludf.DUMMYFUNCTION("""COMPUTED_VALUE"""),"RW")</f>
        <v>RW</v>
      </c>
      <c r="E99" s="2" t="str">
        <f>IFERROR(__xludf.DUMMYFUNCTION("""COMPUTED_VALUE"""),"R")</f>
        <v>R</v>
      </c>
      <c r="F99" s="2" t="str">
        <f>IFERROR(__xludf.DUMMYFUNCTION("""COMPUTED_VALUE"""),"MA")</f>
        <v>MA</v>
      </c>
      <c r="G99" s="2" t="str">
        <f>IFERROR(__xludf.DUMMYFUNCTION("""COMPUTED_VALUE"""),"Fort William Hurricanes")</f>
        <v>Fort William Hurricanes</v>
      </c>
      <c r="H99" s="2"/>
    </row>
    <row r="100">
      <c r="A100" s="2" t="str">
        <f>IFERROR(__xludf.DUMMYFUNCTION("""COMPUTED_VALUE"""),"B072")</f>
        <v>B072</v>
      </c>
      <c r="B100" s="2" t="str">
        <f>IFERROR(__xludf.DUMMYFUNCTION("""COMPUTED_VALUE"""),"M06")</f>
        <v>M06</v>
      </c>
      <c r="C100" s="2" t="str">
        <f>IFERROR(__xludf.DUMMYFUNCTION("""COMPUTED_VALUE"""),"Tyler Kinisky")</f>
        <v>Tyler Kinisky</v>
      </c>
      <c r="D100" s="2" t="str">
        <f>IFERROR(__xludf.DUMMYFUNCTION("""COMPUTED_VALUE"""),"C")</f>
        <v>C</v>
      </c>
      <c r="E100" s="2" t="str">
        <f>IFERROR(__xludf.DUMMYFUNCTION("""COMPUTED_VALUE"""),"L")</f>
        <v>L</v>
      </c>
      <c r="F100" s="2" t="str">
        <f>IFERROR(__xludf.DUMMYFUNCTION("""COMPUTED_VALUE"""),"MA")</f>
        <v>MA</v>
      </c>
      <c r="G100" s="2" t="str">
        <f>IFERROR(__xludf.DUMMYFUNCTION("""COMPUTED_VALUE"""),"Thunder Bay Elks 82s")</f>
        <v>Thunder Bay Elks 82s</v>
      </c>
      <c r="H100" s="2"/>
    </row>
    <row r="101">
      <c r="A101" s="2" t="str">
        <f>IFERROR(__xludf.DUMMYFUNCTION("""COMPUTED_VALUE"""),"B159")</f>
        <v>B159</v>
      </c>
      <c r="B101" s="2" t="str">
        <f>IFERROR(__xludf.DUMMYFUNCTION("""COMPUTED_VALUE"""),"M06")</f>
        <v>M06</v>
      </c>
      <c r="C101" s="2" t="str">
        <f>IFERROR(__xludf.DUMMYFUNCTION("""COMPUTED_VALUE"""),"Seth Broersma")</f>
        <v>Seth Broersma</v>
      </c>
      <c r="D101" s="2" t="str">
        <f>IFERROR(__xludf.DUMMYFUNCTION("""COMPUTED_VALUE"""),"C")</f>
        <v>C</v>
      </c>
      <c r="E101" s="2" t="str">
        <f>IFERROR(__xludf.DUMMYFUNCTION("""COMPUTED_VALUE"""),"R")</f>
        <v>R</v>
      </c>
      <c r="F101" s="2" t="str">
        <f>IFERROR(__xludf.DUMMYFUNCTION("""COMPUTED_VALUE"""),"MA")</f>
        <v>MA</v>
      </c>
      <c r="G101" s="2" t="str">
        <f>IFERROR(__xludf.DUMMYFUNCTION("""COMPUTED_VALUE"""),"Thunder Bay Beavers")</f>
        <v>Thunder Bay Beavers</v>
      </c>
      <c r="H101" s="2"/>
    </row>
    <row r="102">
      <c r="A102" s="2" t="str">
        <f>IFERROR(__xludf.DUMMYFUNCTION("""COMPUTED_VALUE"""),"B181")</f>
        <v>B181</v>
      </c>
      <c r="B102" s="2" t="str">
        <f>IFERROR(__xludf.DUMMYFUNCTION("""COMPUTED_VALUE"""),"M06")</f>
        <v>M06</v>
      </c>
      <c r="C102" s="2" t="str">
        <f>IFERROR(__xludf.DUMMYFUNCTION("""COMPUTED_VALUE"""),"Sean Hole")</f>
        <v>Sean Hole</v>
      </c>
      <c r="D102" s="2" t="str">
        <f>IFERROR(__xludf.DUMMYFUNCTION("""COMPUTED_VALUE"""),"D")</f>
        <v>D</v>
      </c>
      <c r="E102" s="2" t="str">
        <f>IFERROR(__xludf.DUMMYFUNCTION("""COMPUTED_VALUE"""),"R")</f>
        <v>R</v>
      </c>
      <c r="F102" s="2" t="str">
        <f>IFERROR(__xludf.DUMMYFUNCTION("""COMPUTED_VALUE"""),"MA")</f>
        <v>MA</v>
      </c>
      <c r="G102" s="2" t="str">
        <f>IFERROR(__xludf.DUMMYFUNCTION("""COMPUTED_VALUE"""),"Thunder Bay Elks 82s")</f>
        <v>Thunder Bay Elks 82s</v>
      </c>
      <c r="H102" s="2"/>
    </row>
    <row r="103">
      <c r="A103" s="2" t="str">
        <f>IFERROR(__xludf.DUMMYFUNCTION("""COMPUTED_VALUE"""),"B212")</f>
        <v>B212</v>
      </c>
      <c r="B103" s="2" t="str">
        <f>IFERROR(__xludf.DUMMYFUNCTION("""COMPUTED_VALUE"""),"M06")</f>
        <v>M06</v>
      </c>
      <c r="C103" s="2" t="str">
        <f>IFERROR(__xludf.DUMMYFUNCTION("""COMPUTED_VALUE"""),"Tyler Sullivan")</f>
        <v>Tyler Sullivan</v>
      </c>
      <c r="D103" s="2" t="str">
        <f>IFERROR(__xludf.DUMMYFUNCTION("""COMPUTED_VALUE"""),"LW")</f>
        <v>LW</v>
      </c>
      <c r="E103" s="2" t="str">
        <f>IFERROR(__xludf.DUMMYFUNCTION("""COMPUTED_VALUE"""),"L")</f>
        <v>L</v>
      </c>
      <c r="F103" s="2" t="str">
        <f>IFERROR(__xludf.DUMMYFUNCTION("""COMPUTED_VALUE"""),"MA")</f>
        <v>MA</v>
      </c>
      <c r="G103" s="2" t="str">
        <f>IFERROR(__xludf.DUMMYFUNCTION("""COMPUTED_VALUE"""),"South End Jr. Stars")</f>
        <v>South End Jr. Stars</v>
      </c>
      <c r="H103" s="2"/>
    </row>
    <row r="104">
      <c r="A104" s="2" t="str">
        <f>IFERROR(__xludf.DUMMYFUNCTION("""COMPUTED_VALUE"""),"B222")</f>
        <v>B222</v>
      </c>
      <c r="B104" s="2" t="str">
        <f>IFERROR(__xludf.DUMMYFUNCTION("""COMPUTED_VALUE"""),"M06")</f>
        <v>M06</v>
      </c>
      <c r="C104" s="2" t="str">
        <f>IFERROR(__xludf.DUMMYFUNCTION("""COMPUTED_VALUE"""),"Dylan Wade")</f>
        <v>Dylan Wade</v>
      </c>
      <c r="D104" s="2" t="str">
        <f>IFERROR(__xludf.DUMMYFUNCTION("""COMPUTED_VALUE"""),"LW")</f>
        <v>LW</v>
      </c>
      <c r="E104" s="2" t="str">
        <f>IFERROR(__xludf.DUMMYFUNCTION("""COMPUTED_VALUE"""),"L")</f>
        <v>L</v>
      </c>
      <c r="F104" s="2" t="str">
        <f>IFERROR(__xludf.DUMMYFUNCTION("""COMPUTED_VALUE"""),"MA")</f>
        <v>MA</v>
      </c>
      <c r="G104" s="2" t="str">
        <f>IFERROR(__xludf.DUMMYFUNCTION("""COMPUTED_VALUE"""),"Thunder Bay Beavers")</f>
        <v>Thunder Bay Beavers</v>
      </c>
      <c r="H104" s="2"/>
    </row>
    <row r="105">
      <c r="A105" s="2" t="str">
        <f>IFERROR(__xludf.DUMMYFUNCTION("""COMPUTED_VALUE"""),"B346")</f>
        <v>B346</v>
      </c>
      <c r="B105" s="2" t="str">
        <f>IFERROR(__xludf.DUMMYFUNCTION("""COMPUTED_VALUE"""),"M06")</f>
        <v>M06</v>
      </c>
      <c r="C105" s="2" t="str">
        <f>IFERROR(__xludf.DUMMYFUNCTION("""COMPUTED_VALUE"""),"Michael Nigro")</f>
        <v>Michael Nigro</v>
      </c>
      <c r="D105" s="2" t="str">
        <f>IFERROR(__xludf.DUMMYFUNCTION("""COMPUTED_VALUE"""),"RW")</f>
        <v>RW</v>
      </c>
      <c r="E105" s="2" t="str">
        <f>IFERROR(__xludf.DUMMYFUNCTION("""COMPUTED_VALUE"""),"R")</f>
        <v>R</v>
      </c>
      <c r="F105" s="2" t="str">
        <f>IFERROR(__xludf.DUMMYFUNCTION("""COMPUTED_VALUE"""),"MA")</f>
        <v>MA</v>
      </c>
      <c r="G105" s="2" t="str">
        <f>IFERROR(__xludf.DUMMYFUNCTION("""COMPUTED_VALUE"""),"South End Jr. Stars")</f>
        <v>South End Jr. Stars</v>
      </c>
      <c r="H105" s="2"/>
    </row>
    <row r="106">
      <c r="A106" s="2" t="str">
        <f>IFERROR(__xludf.DUMMYFUNCTION("""COMPUTED_VALUE"""),"G112")</f>
        <v>G112</v>
      </c>
      <c r="B106" s="2" t="str">
        <f>IFERROR(__xludf.DUMMYFUNCTION("""COMPUTED_VALUE"""),"M06")</f>
        <v>M06</v>
      </c>
      <c r="C106" s="2" t="str">
        <f>IFERROR(__xludf.DUMMYFUNCTION("""COMPUTED_VALUE"""),"Jaydon Bilyk")</f>
        <v>Jaydon Bilyk</v>
      </c>
      <c r="D106" s="2" t="str">
        <f>IFERROR(__xludf.DUMMYFUNCTION("""COMPUTED_VALUE"""),"G")</f>
        <v>G</v>
      </c>
      <c r="E106" s="2" t="str">
        <f>IFERROR(__xludf.DUMMYFUNCTION("""COMPUTED_VALUE"""),"R")</f>
        <v>R</v>
      </c>
      <c r="F106" s="2" t="str">
        <f>IFERROR(__xludf.DUMMYFUNCTION("""COMPUTED_VALUE"""),"MA")</f>
        <v>MA</v>
      </c>
      <c r="G106" s="2" t="str">
        <f>IFERROR(__xludf.DUMMYFUNCTION("""COMPUTED_VALUE"""),"Westfort Rangers")</f>
        <v>Westfort Rangers</v>
      </c>
      <c r="H106" s="2"/>
    </row>
    <row r="107">
      <c r="A107" s="2" t="str">
        <f>IFERROR(__xludf.DUMMYFUNCTION("""COMPUTED_VALUE"""),"G114")</f>
        <v>G114</v>
      </c>
      <c r="B107" s="2" t="str">
        <f>IFERROR(__xludf.DUMMYFUNCTION("""COMPUTED_VALUE"""),"M06")</f>
        <v>M06</v>
      </c>
      <c r="C107" s="2" t="str">
        <f>IFERROR(__xludf.DUMMYFUNCTION("""COMPUTED_VALUE"""),"Alexander Cicigoi")</f>
        <v>Alexander Cicigoi</v>
      </c>
      <c r="D107" s="2" t="str">
        <f>IFERROR(__xludf.DUMMYFUNCTION("""COMPUTED_VALUE"""),"G")</f>
        <v>G</v>
      </c>
      <c r="E107" s="2" t="str">
        <f>IFERROR(__xludf.DUMMYFUNCTION("""COMPUTED_VALUE"""),"L")</f>
        <v>L</v>
      </c>
      <c r="F107" s="2" t="str">
        <f>IFERROR(__xludf.DUMMYFUNCTION("""COMPUTED_VALUE"""),"MA")</f>
        <v>MA</v>
      </c>
      <c r="G107" s="2" t="str">
        <f>IFERROR(__xludf.DUMMYFUNCTION("""COMPUTED_VALUE"""),"North End Flames")</f>
        <v>North End Flames</v>
      </c>
      <c r="H107" s="2"/>
    </row>
    <row r="108">
      <c r="A108" s="2" t="str">
        <f>IFERROR(__xludf.DUMMYFUNCTION("""COMPUTED_VALUE"""),"W060")</f>
        <v>W060</v>
      </c>
      <c r="B108" s="2" t="str">
        <f>IFERROR(__xludf.DUMMYFUNCTION("""COMPUTED_VALUE"""),"M06")</f>
        <v>M06</v>
      </c>
      <c r="C108" s="2" t="str">
        <f>IFERROR(__xludf.DUMMYFUNCTION("""COMPUTED_VALUE"""),"Sterling Legace")</f>
        <v>Sterling Legace</v>
      </c>
      <c r="D108" s="2" t="str">
        <f>IFERROR(__xludf.DUMMYFUNCTION("""COMPUTED_VALUE"""),"D")</f>
        <v>D</v>
      </c>
      <c r="E108" s="2" t="str">
        <f>IFERROR(__xludf.DUMMYFUNCTION("""COMPUTED_VALUE"""),"R")</f>
        <v>R</v>
      </c>
      <c r="F108" s="2" t="str">
        <f>IFERROR(__xludf.DUMMYFUNCTION("""COMPUTED_VALUE"""),"MA")</f>
        <v>MA</v>
      </c>
      <c r="G108" s="2" t="str">
        <f>IFERROR(__xludf.DUMMYFUNCTION("""COMPUTED_VALUE"""),"West End Bruins")</f>
        <v>West End Bruins</v>
      </c>
      <c r="H108" s="2"/>
    </row>
    <row r="109">
      <c r="A109" s="2" t="str">
        <f>IFERROR(__xludf.DUMMYFUNCTION("""COMPUTED_VALUE"""),"W140")</f>
        <v>W140</v>
      </c>
      <c r="B109" s="2" t="str">
        <f>IFERROR(__xludf.DUMMYFUNCTION("""COMPUTED_VALUE"""),"M06")</f>
        <v>M06</v>
      </c>
      <c r="C109" s="2" t="str">
        <f>IFERROR(__xludf.DUMMYFUNCTION("""COMPUTED_VALUE"""),"Matias Maenpaa")</f>
        <v>Matias Maenpaa</v>
      </c>
      <c r="D109" s="2" t="str">
        <f>IFERROR(__xludf.DUMMYFUNCTION("""COMPUTED_VALUE"""),"C")</f>
        <v>C</v>
      </c>
      <c r="E109" s="2" t="str">
        <f>IFERROR(__xludf.DUMMYFUNCTION("""COMPUTED_VALUE"""),"R")</f>
        <v>R</v>
      </c>
      <c r="F109" s="2" t="str">
        <f>IFERROR(__xludf.DUMMYFUNCTION("""COMPUTED_VALUE"""),"MA")</f>
        <v>MA</v>
      </c>
      <c r="G109" s="2" t="str">
        <f>IFERROR(__xludf.DUMMYFUNCTION("""COMPUTED_VALUE"""),"South End Jr. Stars")</f>
        <v>South End Jr. Stars</v>
      </c>
      <c r="H109" s="2"/>
    </row>
    <row r="110">
      <c r="A110" s="2" t="str">
        <f>IFERROR(__xludf.DUMMYFUNCTION("""COMPUTED_VALUE"""),"W142")</f>
        <v>W142</v>
      </c>
      <c r="B110" s="2" t="str">
        <f>IFERROR(__xludf.DUMMYFUNCTION("""COMPUTED_VALUE"""),"M06")</f>
        <v>M06</v>
      </c>
      <c r="C110" s="2" t="str">
        <f>IFERROR(__xludf.DUMMYFUNCTION("""COMPUTED_VALUE"""),"Brandon (Ty) Waite")</f>
        <v>Brandon (Ty) Waite</v>
      </c>
      <c r="D110" s="2" t="str">
        <f>IFERROR(__xludf.DUMMYFUNCTION("""COMPUTED_VALUE"""),"C")</f>
        <v>C</v>
      </c>
      <c r="E110" s="2" t="str">
        <f>IFERROR(__xludf.DUMMYFUNCTION("""COMPUTED_VALUE"""),"L")</f>
        <v>L</v>
      </c>
      <c r="F110" s="2" t="str">
        <f>IFERROR(__xludf.DUMMYFUNCTION("""COMPUTED_VALUE"""),"MA")</f>
        <v>MA</v>
      </c>
      <c r="G110" s="2" t="str">
        <f>IFERROR(__xludf.DUMMYFUNCTION("""COMPUTED_VALUE"""),"Fort William Hurricanes")</f>
        <v>Fort William Hurricanes</v>
      </c>
      <c r="H110" s="2"/>
    </row>
    <row r="111">
      <c r="A111" s="2" t="str">
        <f>IFERROR(__xludf.DUMMYFUNCTION("""COMPUTED_VALUE"""),"W174")</f>
        <v>W174</v>
      </c>
      <c r="B111" s="2" t="str">
        <f>IFERROR(__xludf.DUMMYFUNCTION("""COMPUTED_VALUE"""),"M06")</f>
        <v>M06</v>
      </c>
      <c r="C111" s="2" t="str">
        <f>IFERROR(__xludf.DUMMYFUNCTION("""COMPUTED_VALUE"""),"Emilio Fera")</f>
        <v>Emilio Fera</v>
      </c>
      <c r="D111" s="2" t="str">
        <f>IFERROR(__xludf.DUMMYFUNCTION("""COMPUTED_VALUE"""),"C")</f>
        <v>C</v>
      </c>
      <c r="E111" s="2" t="str">
        <f>IFERROR(__xludf.DUMMYFUNCTION("""COMPUTED_VALUE"""),"L")</f>
        <v>L</v>
      </c>
      <c r="F111" s="2" t="str">
        <f>IFERROR(__xludf.DUMMYFUNCTION("""COMPUTED_VALUE"""),"MA")</f>
        <v>MA</v>
      </c>
      <c r="G111" s="2" t="str">
        <f>IFERROR(__xludf.DUMMYFUNCTION("""COMPUTED_VALUE"""),"KC Sabres")</f>
        <v>KC Sabres</v>
      </c>
      <c r="H111" s="2"/>
    </row>
    <row r="112">
      <c r="A112" s="2" t="str">
        <f>IFERROR(__xludf.DUMMYFUNCTION("""COMPUTED_VALUE"""),"W176")</f>
        <v>W176</v>
      </c>
      <c r="B112" s="2" t="str">
        <f>IFERROR(__xludf.DUMMYFUNCTION("""COMPUTED_VALUE"""),"M06")</f>
        <v>M06</v>
      </c>
      <c r="C112" s="2" t="str">
        <f>IFERROR(__xludf.DUMMYFUNCTION("""COMPUTED_VALUE"""),"Shane Kennedy")</f>
        <v>Shane Kennedy</v>
      </c>
      <c r="D112" s="2" t="str">
        <f>IFERROR(__xludf.DUMMYFUNCTION("""COMPUTED_VALUE"""),"RW")</f>
        <v>RW</v>
      </c>
      <c r="E112" s="2" t="str">
        <f>IFERROR(__xludf.DUMMYFUNCTION("""COMPUTED_VALUE"""),"R")</f>
        <v>R</v>
      </c>
      <c r="F112" s="2" t="str">
        <f>IFERROR(__xludf.DUMMYFUNCTION("""COMPUTED_VALUE"""),"MA")</f>
        <v>MA</v>
      </c>
      <c r="G112" s="2" t="str">
        <f>IFERROR(__xludf.DUMMYFUNCTION("""COMPUTED_VALUE"""),"KC Sabres")</f>
        <v>KC Sabres</v>
      </c>
      <c r="H112" s="2"/>
    </row>
    <row r="113">
      <c r="A113" s="2" t="str">
        <f>IFERROR(__xludf.DUMMYFUNCTION("""COMPUTED_VALUE"""),"W183")</f>
        <v>W183</v>
      </c>
      <c r="B113" s="2" t="str">
        <f>IFERROR(__xludf.DUMMYFUNCTION("""COMPUTED_VALUE"""),"M06")</f>
        <v>M06</v>
      </c>
      <c r="C113" s="2" t="str">
        <f>IFERROR(__xludf.DUMMYFUNCTION("""COMPUTED_VALUE"""),"Joshua Gray")</f>
        <v>Joshua Gray</v>
      </c>
      <c r="D113" s="2" t="str">
        <f>IFERROR(__xludf.DUMMYFUNCTION("""COMPUTED_VALUE"""),"D")</f>
        <v>D</v>
      </c>
      <c r="E113" s="2" t="str">
        <f>IFERROR(__xludf.DUMMYFUNCTION("""COMPUTED_VALUE"""),"L")</f>
        <v>L</v>
      </c>
      <c r="F113" s="2" t="str">
        <f>IFERROR(__xludf.DUMMYFUNCTION("""COMPUTED_VALUE"""),"MA")</f>
        <v>MA</v>
      </c>
      <c r="G113" s="2" t="str">
        <f>IFERROR(__xludf.DUMMYFUNCTION("""COMPUTED_VALUE"""),"West End Bruins")</f>
        <v>West End Bruins</v>
      </c>
      <c r="H113" s="2"/>
    </row>
    <row r="114">
      <c r="A114" s="2" t="str">
        <f>IFERROR(__xludf.DUMMYFUNCTION("""COMPUTED_VALUE"""),"W197")</f>
        <v>W197</v>
      </c>
      <c r="B114" s="2" t="str">
        <f>IFERROR(__xludf.DUMMYFUNCTION("""COMPUTED_VALUE"""),"M06")</f>
        <v>M06</v>
      </c>
      <c r="C114" s="2" t="str">
        <f>IFERROR(__xludf.DUMMYFUNCTION("""COMPUTED_VALUE"""),"Christopher Nigro")</f>
        <v>Christopher Nigro</v>
      </c>
      <c r="D114" s="2" t="str">
        <f>IFERROR(__xludf.DUMMYFUNCTION("""COMPUTED_VALUE"""),"D")</f>
        <v>D</v>
      </c>
      <c r="E114" s="2" t="str">
        <f>IFERROR(__xludf.DUMMYFUNCTION("""COMPUTED_VALUE"""),"L")</f>
        <v>L</v>
      </c>
      <c r="F114" s="2" t="str">
        <f>IFERROR(__xludf.DUMMYFUNCTION("""COMPUTED_VALUE"""),"BAA")</f>
        <v>BAA</v>
      </c>
      <c r="G114" s="2" t="str">
        <f>IFERROR(__xludf.DUMMYFUNCTION("""COMPUTED_VALUE"""),"Thunder Bay Beavers")</f>
        <v>Thunder Bay Beavers</v>
      </c>
      <c r="H114" s="2"/>
    </row>
    <row r="115">
      <c r="A115" s="2" t="str">
        <f>IFERROR(__xludf.DUMMYFUNCTION("""COMPUTED_VALUE"""),"W293")</f>
        <v>W293</v>
      </c>
      <c r="B115" s="2" t="str">
        <f>IFERROR(__xludf.DUMMYFUNCTION("""COMPUTED_VALUE"""),"M06")</f>
        <v>M06</v>
      </c>
      <c r="C115" s="2" t="str">
        <f>IFERROR(__xludf.DUMMYFUNCTION("""COMPUTED_VALUE"""),"Leif De Dura")</f>
        <v>Leif De Dura</v>
      </c>
      <c r="D115" s="2" t="str">
        <f>IFERROR(__xludf.DUMMYFUNCTION("""COMPUTED_VALUE"""),"LW")</f>
        <v>LW</v>
      </c>
      <c r="E115" s="2" t="str">
        <f>IFERROR(__xludf.DUMMYFUNCTION("""COMPUTED_VALUE"""),"L")</f>
        <v>L</v>
      </c>
      <c r="F115" s="2" t="str">
        <f>IFERROR(__xludf.DUMMYFUNCTION("""COMPUTED_VALUE"""),"MA")</f>
        <v>MA</v>
      </c>
      <c r="G115" s="2" t="str">
        <f>IFERROR(__xludf.DUMMYFUNCTION("""COMPUTED_VALUE"""),"Fort William Hurricanes")</f>
        <v>Fort William Hurricanes</v>
      </c>
      <c r="H115" s="2"/>
    </row>
    <row r="116">
      <c r="A116" s="2" t="str">
        <f>IFERROR(__xludf.DUMMYFUNCTION("""COMPUTED_VALUE"""),"W345")</f>
        <v>W345</v>
      </c>
      <c r="B116" s="2" t="str">
        <f>IFERROR(__xludf.DUMMYFUNCTION("""COMPUTED_VALUE"""),"M06")</f>
        <v>M06</v>
      </c>
      <c r="C116" s="2" t="str">
        <f>IFERROR(__xludf.DUMMYFUNCTION("""COMPUTED_VALUE"""),"Dawson Giertuga")</f>
        <v>Dawson Giertuga</v>
      </c>
      <c r="D116" s="2" t="str">
        <f>IFERROR(__xludf.DUMMYFUNCTION("""COMPUTED_VALUE"""),"D")</f>
        <v>D</v>
      </c>
      <c r="E116" s="2" t="str">
        <f>IFERROR(__xludf.DUMMYFUNCTION("""COMPUTED_VALUE"""),"R")</f>
        <v>R</v>
      </c>
      <c r="F116" s="2" t="str">
        <f>IFERROR(__xludf.DUMMYFUNCTION("""COMPUTED_VALUE"""),"MA")</f>
        <v>MA</v>
      </c>
      <c r="G116" s="2" t="str">
        <f>IFERROR(__xludf.DUMMYFUNCTION("""COMPUTED_VALUE"""),"North End Flames")</f>
        <v>North End Flames</v>
      </c>
      <c r="H116" s="2"/>
    </row>
    <row r="117">
      <c r="A117" s="2" t="str">
        <f>IFERROR(__xludf.DUMMYFUNCTION("""COMPUTED_VALUE"""),"B019")</f>
        <v>B019</v>
      </c>
      <c r="B117" s="2" t="str">
        <f>IFERROR(__xludf.DUMMYFUNCTION("""COMPUTED_VALUE"""),"M07")</f>
        <v>M07</v>
      </c>
      <c r="C117" s="2" t="str">
        <f>IFERROR(__xludf.DUMMYFUNCTION("""COMPUTED_VALUE"""),"Ethan Osmar")</f>
        <v>Ethan Osmar</v>
      </c>
      <c r="D117" s="2" t="str">
        <f>IFERROR(__xludf.DUMMYFUNCTION("""COMPUTED_VALUE"""),"LW")</f>
        <v>LW</v>
      </c>
      <c r="E117" s="2" t="str">
        <f>IFERROR(__xludf.DUMMYFUNCTION("""COMPUTED_VALUE"""),"L")</f>
        <v>L</v>
      </c>
      <c r="F117" s="2" t="str">
        <f>IFERROR(__xludf.DUMMYFUNCTION("""COMPUTED_VALUE"""),"MA")</f>
        <v>MA</v>
      </c>
      <c r="G117" s="2" t="str">
        <f>IFERROR(__xludf.DUMMYFUNCTION("""COMPUTED_VALUE"""),"South End Jr. Stars")</f>
        <v>South End Jr. Stars</v>
      </c>
      <c r="H117" s="2"/>
    </row>
    <row r="118">
      <c r="A118" s="2" t="str">
        <f>IFERROR(__xludf.DUMMYFUNCTION("""COMPUTED_VALUE"""),"B048")</f>
        <v>B048</v>
      </c>
      <c r="B118" s="2" t="str">
        <f>IFERROR(__xludf.DUMMYFUNCTION("""COMPUTED_VALUE"""),"M07")</f>
        <v>M07</v>
      </c>
      <c r="C118" s="2" t="str">
        <f>IFERROR(__xludf.DUMMYFUNCTION("""COMPUTED_VALUE"""),"Garrett Hrubeniuk")</f>
        <v>Garrett Hrubeniuk</v>
      </c>
      <c r="D118" s="2" t="str">
        <f>IFERROR(__xludf.DUMMYFUNCTION("""COMPUTED_VALUE"""),"D")</f>
        <v>D</v>
      </c>
      <c r="E118" s="2" t="str">
        <f>IFERROR(__xludf.DUMMYFUNCTION("""COMPUTED_VALUE"""),"R")</f>
        <v>R</v>
      </c>
      <c r="F118" s="2" t="str">
        <f>IFERROR(__xludf.DUMMYFUNCTION("""COMPUTED_VALUE"""),"MA")</f>
        <v>MA</v>
      </c>
      <c r="G118" s="2" t="str">
        <f>IFERROR(__xludf.DUMMYFUNCTION("""COMPUTED_VALUE"""),"North End Flames")</f>
        <v>North End Flames</v>
      </c>
      <c r="H118" s="2"/>
    </row>
    <row r="119">
      <c r="A119" s="2" t="str">
        <f>IFERROR(__xludf.DUMMYFUNCTION("""COMPUTED_VALUE"""),"B126")</f>
        <v>B126</v>
      </c>
      <c r="B119" s="2" t="str">
        <f>IFERROR(__xludf.DUMMYFUNCTION("""COMPUTED_VALUE"""),"M07")</f>
        <v>M07</v>
      </c>
      <c r="C119" s="2" t="str">
        <f>IFERROR(__xludf.DUMMYFUNCTION("""COMPUTED_VALUE"""),"Joshua Mckillop")</f>
        <v>Joshua Mckillop</v>
      </c>
      <c r="D119" s="2" t="str">
        <f>IFERROR(__xludf.DUMMYFUNCTION("""COMPUTED_VALUE"""),"C")</f>
        <v>C</v>
      </c>
      <c r="E119" s="2" t="str">
        <f>IFERROR(__xludf.DUMMYFUNCTION("""COMPUTED_VALUE"""),"R")</f>
        <v>R</v>
      </c>
      <c r="F119" s="2" t="str">
        <f>IFERROR(__xludf.DUMMYFUNCTION("""COMPUTED_VALUE"""),"MA")</f>
        <v>MA</v>
      </c>
      <c r="G119" s="2" t="str">
        <f>IFERROR(__xludf.DUMMYFUNCTION("""COMPUTED_VALUE"""),"Westfort Rangers")</f>
        <v>Westfort Rangers</v>
      </c>
      <c r="H119" s="2"/>
    </row>
    <row r="120">
      <c r="A120" s="2" t="str">
        <f>IFERROR(__xludf.DUMMYFUNCTION("""COMPUTED_VALUE"""),"B190")</f>
        <v>B190</v>
      </c>
      <c r="B120" s="2" t="str">
        <f>IFERROR(__xludf.DUMMYFUNCTION("""COMPUTED_VALUE"""),"M07")</f>
        <v>M07</v>
      </c>
      <c r="C120" s="2" t="str">
        <f>IFERROR(__xludf.DUMMYFUNCTION("""COMPUTED_VALUE"""),"Stephen Jones")</f>
        <v>Stephen Jones</v>
      </c>
      <c r="D120" s="2" t="str">
        <f>IFERROR(__xludf.DUMMYFUNCTION("""COMPUTED_VALUE"""),"D")</f>
        <v>D</v>
      </c>
      <c r="E120" s="2" t="str">
        <f>IFERROR(__xludf.DUMMYFUNCTION("""COMPUTED_VALUE"""),"L")</f>
        <v>L</v>
      </c>
      <c r="F120" s="2" t="str">
        <f>IFERROR(__xludf.DUMMYFUNCTION("""COMPUTED_VALUE"""),"BA")</f>
        <v>BA</v>
      </c>
      <c r="G120" s="2" t="str">
        <f>IFERROR(__xludf.DUMMYFUNCTION("""COMPUTED_VALUE"""),"South End Jr. Stars")</f>
        <v>South End Jr. Stars</v>
      </c>
      <c r="H120" s="2" t="str">
        <f>IFERROR(__xludf.DUMMYFUNCTION("""COMPUTED_VALUE"""),"jersey assigned on Oct 5")</f>
        <v>jersey assigned on Oct 5</v>
      </c>
    </row>
    <row r="121">
      <c r="A121" s="2" t="str">
        <f>IFERROR(__xludf.DUMMYFUNCTION("""COMPUTED_VALUE"""),"B271")</f>
        <v>B271</v>
      </c>
      <c r="B121" s="2" t="str">
        <f>IFERROR(__xludf.DUMMYFUNCTION("""COMPUTED_VALUE"""),"M07")</f>
        <v>M07</v>
      </c>
      <c r="C121" s="2" t="str">
        <f>IFERROR(__xludf.DUMMYFUNCTION("""COMPUTED_VALUE"""),"Jacob Jones")</f>
        <v>Jacob Jones</v>
      </c>
      <c r="D121" s="2" t="str">
        <f>IFERROR(__xludf.DUMMYFUNCTION("""COMPUTED_VALUE"""),"D")</f>
        <v>D</v>
      </c>
      <c r="E121" s="2" t="str">
        <f>IFERROR(__xludf.DUMMYFUNCTION("""COMPUTED_VALUE"""),"R")</f>
        <v>R</v>
      </c>
      <c r="F121" s="2" t="str">
        <f>IFERROR(__xludf.DUMMYFUNCTION("""COMPUTED_VALUE"""),"MA")</f>
        <v>MA</v>
      </c>
      <c r="G121" s="2" t="str">
        <f>IFERROR(__xludf.DUMMYFUNCTION("""COMPUTED_VALUE"""),"West End Bruins")</f>
        <v>West End Bruins</v>
      </c>
      <c r="H121" s="2" t="str">
        <f>IFERROR(__xludf.DUMMYFUNCTION("""COMPUTED_VALUE"""),"jersey assigned on Oct 5")</f>
        <v>jersey assigned on Oct 5</v>
      </c>
    </row>
    <row r="122">
      <c r="A122" s="2" t="str">
        <f>IFERROR(__xludf.DUMMYFUNCTION("""COMPUTED_VALUE"""),"B321")</f>
        <v>B321</v>
      </c>
      <c r="B122" s="2" t="str">
        <f>IFERROR(__xludf.DUMMYFUNCTION("""COMPUTED_VALUE"""),"M07")</f>
        <v>M07</v>
      </c>
      <c r="C122" s="2" t="str">
        <f>IFERROR(__xludf.DUMMYFUNCTION("""COMPUTED_VALUE"""),"Ryan Herman")</f>
        <v>Ryan Herman</v>
      </c>
      <c r="D122" s="2" t="str">
        <f>IFERROR(__xludf.DUMMYFUNCTION("""COMPUTED_VALUE"""),"RW")</f>
        <v>RW</v>
      </c>
      <c r="E122" s="2" t="str">
        <f>IFERROR(__xludf.DUMMYFUNCTION("""COMPUTED_VALUE"""),"R")</f>
        <v>R</v>
      </c>
      <c r="F122" s="2" t="str">
        <f>IFERROR(__xludf.DUMMYFUNCTION("""COMPUTED_VALUE"""),"MA")</f>
        <v>MA</v>
      </c>
      <c r="G122" s="2" t="str">
        <f>IFERROR(__xludf.DUMMYFUNCTION("""COMPUTED_VALUE"""),"Thunder Bay Elks 82s")</f>
        <v>Thunder Bay Elks 82s</v>
      </c>
      <c r="H122" s="2"/>
    </row>
    <row r="123">
      <c r="A123" s="2" t="str">
        <f>IFERROR(__xludf.DUMMYFUNCTION("""COMPUTED_VALUE"""),"B349")</f>
        <v>B349</v>
      </c>
      <c r="B123" s="2" t="str">
        <f>IFERROR(__xludf.DUMMYFUNCTION("""COMPUTED_VALUE"""),"M07")</f>
        <v>M07</v>
      </c>
      <c r="C123" s="2" t="str">
        <f>IFERROR(__xludf.DUMMYFUNCTION("""COMPUTED_VALUE"""),"Zachary Abbott")</f>
        <v>Zachary Abbott</v>
      </c>
      <c r="D123" s="2" t="str">
        <f>IFERROR(__xludf.DUMMYFUNCTION("""COMPUTED_VALUE"""),"D")</f>
        <v>D</v>
      </c>
      <c r="E123" s="2" t="str">
        <f>IFERROR(__xludf.DUMMYFUNCTION("""COMPUTED_VALUE"""),"R")</f>
        <v>R</v>
      </c>
      <c r="F123" s="2" t="str">
        <f>IFERROR(__xludf.DUMMYFUNCTION("""COMPUTED_VALUE"""),"MA")</f>
        <v>MA</v>
      </c>
      <c r="G123" s="2" t="str">
        <f>IFERROR(__xludf.DUMMYFUNCTION("""COMPUTED_VALUE"""),"Westfort Rangers")</f>
        <v>Westfort Rangers</v>
      </c>
      <c r="H123" s="2"/>
    </row>
    <row r="124">
      <c r="A124" s="2" t="str">
        <f>IFERROR(__xludf.DUMMYFUNCTION("""COMPUTED_VALUE"""),"B456")</f>
        <v>B456</v>
      </c>
      <c r="B124" s="2" t="str">
        <f>IFERROR(__xludf.DUMMYFUNCTION("""COMPUTED_VALUE"""),"M07")</f>
        <v>M07</v>
      </c>
      <c r="C124" s="2" t="str">
        <f>IFERROR(__xludf.DUMMYFUNCTION("""COMPUTED_VALUE"""),"Hunter Marshall")</f>
        <v>Hunter Marshall</v>
      </c>
      <c r="D124" s="2" t="str">
        <f>IFERROR(__xludf.DUMMYFUNCTION("""COMPUTED_VALUE"""),"D")</f>
        <v>D</v>
      </c>
      <c r="E124" s="2" t="str">
        <f>IFERROR(__xludf.DUMMYFUNCTION("""COMPUTED_VALUE"""),"R")</f>
        <v>R</v>
      </c>
      <c r="F124" s="2" t="str">
        <f>IFERROR(__xludf.DUMMYFUNCTION("""COMPUTED_VALUE"""),"MA")</f>
        <v>MA</v>
      </c>
      <c r="G124" s="2" t="str">
        <f>IFERROR(__xludf.DUMMYFUNCTION("""COMPUTED_VALUE"""),"KC Sabres")</f>
        <v>KC Sabres</v>
      </c>
      <c r="H124" s="2"/>
    </row>
    <row r="125">
      <c r="A125" s="2" t="str">
        <f>IFERROR(__xludf.DUMMYFUNCTION("""COMPUTED_VALUE"""),"G140")</f>
        <v>G140</v>
      </c>
      <c r="B125" s="2" t="str">
        <f>IFERROR(__xludf.DUMMYFUNCTION("""COMPUTED_VALUE"""),"M07")</f>
        <v>M07</v>
      </c>
      <c r="C125" s="2" t="str">
        <f>IFERROR(__xludf.DUMMYFUNCTION("""COMPUTED_VALUE"""),"Austin Harris")</f>
        <v>Austin Harris</v>
      </c>
      <c r="D125" s="2" t="str">
        <f>IFERROR(__xludf.DUMMYFUNCTION("""COMPUTED_VALUE"""),"G")</f>
        <v>G</v>
      </c>
      <c r="E125" s="2" t="str">
        <f>IFERROR(__xludf.DUMMYFUNCTION("""COMPUTED_VALUE"""),"L")</f>
        <v>L</v>
      </c>
      <c r="F125" s="2" t="str">
        <f>IFERROR(__xludf.DUMMYFUNCTION("""COMPUTED_VALUE"""),"MA")</f>
        <v>MA</v>
      </c>
      <c r="G125" s="2" t="str">
        <f>IFERROR(__xludf.DUMMYFUNCTION("""COMPUTED_VALUE"""),"West End Bruins")</f>
        <v>West End Bruins</v>
      </c>
      <c r="H125" s="2"/>
    </row>
    <row r="126">
      <c r="A126" s="2" t="str">
        <f>IFERROR(__xludf.DUMMYFUNCTION("""COMPUTED_VALUE"""),"W016")</f>
        <v>W016</v>
      </c>
      <c r="B126" s="2" t="str">
        <f>IFERROR(__xludf.DUMMYFUNCTION("""COMPUTED_VALUE"""),"M07")</f>
        <v>M07</v>
      </c>
      <c r="C126" s="2" t="str">
        <f>IFERROR(__xludf.DUMMYFUNCTION("""COMPUTED_VALUE"""),"Athen Kaplanis")</f>
        <v>Athen Kaplanis</v>
      </c>
      <c r="D126" s="2" t="str">
        <f>IFERROR(__xludf.DUMMYFUNCTION("""COMPUTED_VALUE"""),"D")</f>
        <v>D</v>
      </c>
      <c r="E126" s="2" t="str">
        <f>IFERROR(__xludf.DUMMYFUNCTION("""COMPUTED_VALUE"""),"L")</f>
        <v>L</v>
      </c>
      <c r="F126" s="2" t="str">
        <f>IFERROR(__xludf.DUMMYFUNCTION("""COMPUTED_VALUE"""),"MA")</f>
        <v>MA</v>
      </c>
      <c r="G126" s="2" t="str">
        <f>IFERROR(__xludf.DUMMYFUNCTION("""COMPUTED_VALUE"""),"Thunder Bay Elks 82s")</f>
        <v>Thunder Bay Elks 82s</v>
      </c>
      <c r="H126" s="2"/>
    </row>
    <row r="127">
      <c r="A127" s="2" t="str">
        <f>IFERROR(__xludf.DUMMYFUNCTION("""COMPUTED_VALUE"""),"W054")</f>
        <v>W054</v>
      </c>
      <c r="B127" s="2" t="str">
        <f>IFERROR(__xludf.DUMMYFUNCTION("""COMPUTED_VALUE"""),"M07")</f>
        <v>M07</v>
      </c>
      <c r="C127" s="2" t="str">
        <f>IFERROR(__xludf.DUMMYFUNCTION("""COMPUTED_VALUE"""),"James Coppock")</f>
        <v>James Coppock</v>
      </c>
      <c r="D127" s="2" t="str">
        <f>IFERROR(__xludf.DUMMYFUNCTION("""COMPUTED_VALUE"""),"C")</f>
        <v>C</v>
      </c>
      <c r="E127" s="2" t="str">
        <f>IFERROR(__xludf.DUMMYFUNCTION("""COMPUTED_VALUE"""),"R")</f>
        <v>R</v>
      </c>
      <c r="F127" s="2" t="str">
        <f>IFERROR(__xludf.DUMMYFUNCTION("""COMPUTED_VALUE"""),"MA")</f>
        <v>MA</v>
      </c>
      <c r="G127" s="2" t="str">
        <f>IFERROR(__xludf.DUMMYFUNCTION("""COMPUTED_VALUE"""),"South End Jr. Stars")</f>
        <v>South End Jr. Stars</v>
      </c>
      <c r="H127" s="2"/>
    </row>
    <row r="128">
      <c r="A128" s="2" t="str">
        <f>IFERROR(__xludf.DUMMYFUNCTION("""COMPUTED_VALUE"""),"W069")</f>
        <v>W069</v>
      </c>
      <c r="B128" s="2" t="str">
        <f>IFERROR(__xludf.DUMMYFUNCTION("""COMPUTED_VALUE"""),"M07")</f>
        <v>M07</v>
      </c>
      <c r="C128" s="2" t="str">
        <f>IFERROR(__xludf.DUMMYFUNCTION("""COMPUTED_VALUE"""),"Alexander Wanzuk")</f>
        <v>Alexander Wanzuk</v>
      </c>
      <c r="D128" s="2" t="str">
        <f>IFERROR(__xludf.DUMMYFUNCTION("""COMPUTED_VALUE"""),"C")</f>
        <v>C</v>
      </c>
      <c r="E128" s="2" t="str">
        <f>IFERROR(__xludf.DUMMYFUNCTION("""COMPUTED_VALUE"""),"L")</f>
        <v>L</v>
      </c>
      <c r="F128" s="2" t="str">
        <f>IFERROR(__xludf.DUMMYFUNCTION("""COMPUTED_VALUE"""),"MA")</f>
        <v>MA</v>
      </c>
      <c r="G128" s="2" t="str">
        <f>IFERROR(__xludf.DUMMYFUNCTION("""COMPUTED_VALUE"""),"West End Bruins")</f>
        <v>West End Bruins</v>
      </c>
      <c r="H128" s="2"/>
    </row>
    <row r="129">
      <c r="A129" s="2" t="str">
        <f>IFERROR(__xludf.DUMMYFUNCTION("""COMPUTED_VALUE"""),"W079")</f>
        <v>W079</v>
      </c>
      <c r="B129" s="2" t="str">
        <f>IFERROR(__xludf.DUMMYFUNCTION("""COMPUTED_VALUE"""),"M07")</f>
        <v>M07</v>
      </c>
      <c r="C129" s="2" t="str">
        <f>IFERROR(__xludf.DUMMYFUNCTION("""COMPUTED_VALUE"""),"Adam Maenpaa")</f>
        <v>Adam Maenpaa</v>
      </c>
      <c r="D129" s="2" t="str">
        <f>IFERROR(__xludf.DUMMYFUNCTION("""COMPUTED_VALUE"""),"C")</f>
        <v>C</v>
      </c>
      <c r="E129" s="2" t="str">
        <f>IFERROR(__xludf.DUMMYFUNCTION("""COMPUTED_VALUE"""),"L")</f>
        <v>L</v>
      </c>
      <c r="F129" s="2" t="str">
        <f>IFERROR(__xludf.DUMMYFUNCTION("""COMPUTED_VALUE"""),"MA")</f>
        <v>MA</v>
      </c>
      <c r="G129" s="2" t="str">
        <f>IFERROR(__xludf.DUMMYFUNCTION("""COMPUTED_VALUE"""),"Current River Comets")</f>
        <v>Current River Comets</v>
      </c>
      <c r="H129" s="2"/>
    </row>
    <row r="130">
      <c r="A130" s="2" t="str">
        <f>IFERROR(__xludf.DUMMYFUNCTION("""COMPUTED_VALUE"""),"W103")</f>
        <v>W103</v>
      </c>
      <c r="B130" s="2" t="str">
        <f>IFERROR(__xludf.DUMMYFUNCTION("""COMPUTED_VALUE"""),"M07")</f>
        <v>M07</v>
      </c>
      <c r="C130" s="2" t="str">
        <f>IFERROR(__xludf.DUMMYFUNCTION("""COMPUTED_VALUE"""),"Chaseon Fiddler")</f>
        <v>Chaseon Fiddler</v>
      </c>
      <c r="D130" s="2" t="str">
        <f>IFERROR(__xludf.DUMMYFUNCTION("""COMPUTED_VALUE"""),"LW")</f>
        <v>LW</v>
      </c>
      <c r="E130" s="2" t="str">
        <f>IFERROR(__xludf.DUMMYFUNCTION("""COMPUTED_VALUE"""),"L")</f>
        <v>L</v>
      </c>
      <c r="F130" s="2" t="str">
        <f>IFERROR(__xludf.DUMMYFUNCTION("""COMPUTED_VALUE"""),"MA")</f>
        <v>MA</v>
      </c>
      <c r="G130" s="2" t="str">
        <f>IFERROR(__xludf.DUMMYFUNCTION("""COMPUTED_VALUE"""),"West End Bruins")</f>
        <v>West End Bruins</v>
      </c>
      <c r="H130" s="2"/>
    </row>
    <row r="131">
      <c r="A131" s="2" t="str">
        <f>IFERROR(__xludf.DUMMYFUNCTION("""COMPUTED_VALUE"""),"W112")</f>
        <v>W112</v>
      </c>
      <c r="B131" s="2" t="str">
        <f>IFERROR(__xludf.DUMMYFUNCTION("""COMPUTED_VALUE"""),"M07")</f>
        <v>M07</v>
      </c>
      <c r="C131" s="2" t="str">
        <f>IFERROR(__xludf.DUMMYFUNCTION("""COMPUTED_VALUE"""),"Nickolas Everett")</f>
        <v>Nickolas Everett</v>
      </c>
      <c r="D131" s="2" t="str">
        <f>IFERROR(__xludf.DUMMYFUNCTION("""COMPUTED_VALUE"""),"LW")</f>
        <v>LW</v>
      </c>
      <c r="E131" s="2" t="str">
        <f>IFERROR(__xludf.DUMMYFUNCTION("""COMPUTED_VALUE"""),"L")</f>
        <v>L</v>
      </c>
      <c r="F131" s="2" t="str">
        <f>IFERROR(__xludf.DUMMYFUNCTION("""COMPUTED_VALUE"""),"MA")</f>
        <v>MA</v>
      </c>
      <c r="G131" s="2" t="str">
        <f>IFERROR(__xludf.DUMMYFUNCTION("""COMPUTED_VALUE"""),"KC Sabres")</f>
        <v>KC Sabres</v>
      </c>
      <c r="H131" s="2"/>
    </row>
    <row r="132">
      <c r="A132" s="2" t="str">
        <f>IFERROR(__xludf.DUMMYFUNCTION("""COMPUTED_VALUE"""),"W122")</f>
        <v>W122</v>
      </c>
      <c r="B132" s="2" t="str">
        <f>IFERROR(__xludf.DUMMYFUNCTION("""COMPUTED_VALUE"""),"M07")</f>
        <v>M07</v>
      </c>
      <c r="C132" s="2" t="str">
        <f>IFERROR(__xludf.DUMMYFUNCTION("""COMPUTED_VALUE"""),"Harrison Tsekouras")</f>
        <v>Harrison Tsekouras</v>
      </c>
      <c r="D132" s="2" t="str">
        <f>IFERROR(__xludf.DUMMYFUNCTION("""COMPUTED_VALUE"""),"D")</f>
        <v>D</v>
      </c>
      <c r="E132" s="2" t="str">
        <f>IFERROR(__xludf.DUMMYFUNCTION("""COMPUTED_VALUE"""),"L")</f>
        <v>L</v>
      </c>
      <c r="F132" s="2" t="str">
        <f>IFERROR(__xludf.DUMMYFUNCTION("""COMPUTED_VALUE"""),"MA")</f>
        <v>MA</v>
      </c>
      <c r="G132" s="2" t="str">
        <f>IFERROR(__xludf.DUMMYFUNCTION("""COMPUTED_VALUE"""),"South End Jr. Stars")</f>
        <v>South End Jr. Stars</v>
      </c>
      <c r="H132" s="2"/>
    </row>
    <row r="133">
      <c r="A133" s="2" t="str">
        <f>IFERROR(__xludf.DUMMYFUNCTION("""COMPUTED_VALUE"""),"W999")</f>
        <v>W999</v>
      </c>
      <c r="B133" s="2" t="str">
        <f>IFERROR(__xludf.DUMMYFUNCTION("""COMPUTED_VALUE"""),"M07")</f>
        <v>M07</v>
      </c>
      <c r="C133" s="2" t="str">
        <f>IFERROR(__xludf.DUMMYFUNCTION("""COMPUTED_VALUE"""),"Owen Keene")</f>
        <v>Owen Keene</v>
      </c>
      <c r="D133" s="2" t="str">
        <f>IFERROR(__xludf.DUMMYFUNCTION("""COMPUTED_VALUE"""),"C")</f>
        <v>C</v>
      </c>
      <c r="E133" s="2" t="str">
        <f>IFERROR(__xludf.DUMMYFUNCTION("""COMPUTED_VALUE"""),"L")</f>
        <v>L</v>
      </c>
      <c r="F133" s="2" t="str">
        <f>IFERROR(__xludf.DUMMYFUNCTION("""COMPUTED_VALUE"""),"MA")</f>
        <v>MA</v>
      </c>
      <c r="G133" s="2" t="str">
        <f>IFERROR(__xludf.DUMMYFUNCTION("""COMPUTED_VALUE"""),"Westfort Rangers")</f>
        <v>Westfort Rangers</v>
      </c>
      <c r="H133" s="2"/>
    </row>
    <row r="134">
      <c r="A134" s="2" t="str">
        <f>IFERROR(__xludf.DUMMYFUNCTION("""COMPUTED_VALUE"""),"B046")</f>
        <v>B046</v>
      </c>
      <c r="B134" s="2" t="str">
        <f>IFERROR(__xludf.DUMMYFUNCTION("""COMPUTED_VALUE"""),"M08")</f>
        <v>M08</v>
      </c>
      <c r="C134" s="2" t="str">
        <f>IFERROR(__xludf.DUMMYFUNCTION("""COMPUTED_VALUE"""),"Devon Lamke")</f>
        <v>Devon Lamke</v>
      </c>
      <c r="D134" s="2" t="str">
        <f>IFERROR(__xludf.DUMMYFUNCTION("""COMPUTED_VALUE"""),"D")</f>
        <v>D</v>
      </c>
      <c r="E134" s="2" t="str">
        <f>IFERROR(__xludf.DUMMYFUNCTION("""COMPUTED_VALUE"""),"L")</f>
        <v>L</v>
      </c>
      <c r="F134" s="2" t="str">
        <f>IFERROR(__xludf.DUMMYFUNCTION("""COMPUTED_VALUE"""),"MA")</f>
        <v>MA</v>
      </c>
      <c r="G134" s="2" t="str">
        <f>IFERROR(__xludf.DUMMYFUNCTION("""COMPUTED_VALUE"""),"Westfort Maroons")</f>
        <v>Westfort Maroons</v>
      </c>
      <c r="H134" s="2"/>
    </row>
    <row r="135">
      <c r="A135" s="2" t="str">
        <f>IFERROR(__xludf.DUMMYFUNCTION("""COMPUTED_VALUE"""),"B102")</f>
        <v>B102</v>
      </c>
      <c r="B135" s="2" t="str">
        <f>IFERROR(__xludf.DUMMYFUNCTION("""COMPUTED_VALUE"""),"M08")</f>
        <v>M08</v>
      </c>
      <c r="C135" s="2" t="str">
        <f>IFERROR(__xludf.DUMMYFUNCTION("""COMPUTED_VALUE"""),"Payton Alexander")</f>
        <v>Payton Alexander</v>
      </c>
      <c r="D135" s="2" t="str">
        <f>IFERROR(__xludf.DUMMYFUNCTION("""COMPUTED_VALUE"""),"D")</f>
        <v>D</v>
      </c>
      <c r="E135" s="2" t="str">
        <f>IFERROR(__xludf.DUMMYFUNCTION("""COMPUTED_VALUE"""),"R")</f>
        <v>R</v>
      </c>
      <c r="F135" s="2" t="str">
        <f>IFERROR(__xludf.DUMMYFUNCTION("""COMPUTED_VALUE"""),"MA")</f>
        <v>MA</v>
      </c>
      <c r="G135" s="2" t="str">
        <f>IFERROR(__xludf.DUMMYFUNCTION("""COMPUTED_VALUE"""),"North End Flames")</f>
        <v>North End Flames</v>
      </c>
      <c r="H135" s="2"/>
    </row>
    <row r="136">
      <c r="A136" s="2" t="str">
        <f>IFERROR(__xludf.DUMMYFUNCTION("""COMPUTED_VALUE"""),"B112")</f>
        <v>B112</v>
      </c>
      <c r="B136" s="2" t="str">
        <f>IFERROR(__xludf.DUMMYFUNCTION("""COMPUTED_VALUE"""),"M08")</f>
        <v>M08</v>
      </c>
      <c r="C136" s="2" t="str">
        <f>IFERROR(__xludf.DUMMYFUNCTION("""COMPUTED_VALUE"""),"Jack Williamson")</f>
        <v>Jack Williamson</v>
      </c>
      <c r="D136" s="2" t="str">
        <f>IFERROR(__xludf.DUMMYFUNCTION("""COMPUTED_VALUE"""),"C")</f>
        <v>C</v>
      </c>
      <c r="E136" s="2" t="str">
        <f>IFERROR(__xludf.DUMMYFUNCTION("""COMPUTED_VALUE"""),"L")</f>
        <v>L</v>
      </c>
      <c r="F136" s="2" t="str">
        <f>IFERROR(__xludf.DUMMYFUNCTION("""COMPUTED_VALUE"""),"MA")</f>
        <v>MA</v>
      </c>
      <c r="G136" s="2" t="str">
        <f>IFERROR(__xludf.DUMMYFUNCTION("""COMPUTED_VALUE"""),"Westfort Rangers")</f>
        <v>Westfort Rangers</v>
      </c>
      <c r="H136" s="2"/>
    </row>
    <row r="137">
      <c r="A137" s="2" t="str">
        <f>IFERROR(__xludf.DUMMYFUNCTION("""COMPUTED_VALUE"""),"B214")</f>
        <v>B214</v>
      </c>
      <c r="B137" s="2" t="str">
        <f>IFERROR(__xludf.DUMMYFUNCTION("""COMPUTED_VALUE"""),"M08")</f>
        <v>M08</v>
      </c>
      <c r="C137" s="2" t="str">
        <f>IFERROR(__xludf.DUMMYFUNCTION("""COMPUTED_VALUE"""),"Carter Pare")</f>
        <v>Carter Pare</v>
      </c>
      <c r="D137" s="2" t="str">
        <f>IFERROR(__xludf.DUMMYFUNCTION("""COMPUTED_VALUE"""),"LW")</f>
        <v>LW</v>
      </c>
      <c r="E137" s="2" t="str">
        <f>IFERROR(__xludf.DUMMYFUNCTION("""COMPUTED_VALUE"""),"L")</f>
        <v>L</v>
      </c>
      <c r="F137" s="2" t="str">
        <f>IFERROR(__xludf.DUMMYFUNCTION("""COMPUTED_VALUE"""),"MA")</f>
        <v>MA</v>
      </c>
      <c r="G137" s="2" t="str">
        <f>IFERROR(__xludf.DUMMYFUNCTION("""COMPUTED_VALUE"""),"West End Bruins")</f>
        <v>West End Bruins</v>
      </c>
      <c r="H137" s="2"/>
    </row>
    <row r="138">
      <c r="A138" s="2" t="str">
        <f>IFERROR(__xludf.DUMMYFUNCTION("""COMPUTED_VALUE"""),"B274")</f>
        <v>B274</v>
      </c>
      <c r="B138" s="2" t="str">
        <f>IFERROR(__xludf.DUMMYFUNCTION("""COMPUTED_VALUE"""),"M08")</f>
        <v>M08</v>
      </c>
      <c r="C138" s="2" t="str">
        <f>IFERROR(__xludf.DUMMYFUNCTION("""COMPUTED_VALUE"""),"Lucas Marchese")</f>
        <v>Lucas Marchese</v>
      </c>
      <c r="D138" s="2" t="str">
        <f>IFERROR(__xludf.DUMMYFUNCTION("""COMPUTED_VALUE"""),"RW")</f>
        <v>RW</v>
      </c>
      <c r="E138" s="2" t="str">
        <f>IFERROR(__xludf.DUMMYFUNCTION("""COMPUTED_VALUE"""),"R")</f>
        <v>R</v>
      </c>
      <c r="F138" s="2" t="str">
        <f>IFERROR(__xludf.DUMMYFUNCTION("""COMPUTED_VALUE"""),"BA")</f>
        <v>BA</v>
      </c>
      <c r="G138" s="2" t="str">
        <f>IFERROR(__xludf.DUMMYFUNCTION("""COMPUTED_VALUE"""),"Current River Comets")</f>
        <v>Current River Comets</v>
      </c>
      <c r="H138" s="2"/>
    </row>
    <row r="139">
      <c r="A139" s="2" t="str">
        <f>IFERROR(__xludf.DUMMYFUNCTION("""COMPUTED_VALUE"""),"B281")</f>
        <v>B281</v>
      </c>
      <c r="B139" s="2" t="str">
        <f>IFERROR(__xludf.DUMMYFUNCTION("""COMPUTED_VALUE"""),"M08")</f>
        <v>M08</v>
      </c>
      <c r="C139" s="2" t="str">
        <f>IFERROR(__xludf.DUMMYFUNCTION("""COMPUTED_VALUE"""),"Adam Dubinsky")</f>
        <v>Adam Dubinsky</v>
      </c>
      <c r="D139" s="2" t="str">
        <f>IFERROR(__xludf.DUMMYFUNCTION("""COMPUTED_VALUE"""),"C")</f>
        <v>C</v>
      </c>
      <c r="E139" s="2" t="str">
        <f>IFERROR(__xludf.DUMMYFUNCTION("""COMPUTED_VALUE"""),"R")</f>
        <v>R</v>
      </c>
      <c r="F139" s="2" t="str">
        <f>IFERROR(__xludf.DUMMYFUNCTION("""COMPUTED_VALUE"""),"MA")</f>
        <v>MA</v>
      </c>
      <c r="G139" s="2" t="str">
        <f>IFERROR(__xludf.DUMMYFUNCTION("""COMPUTED_VALUE"""),"West End Bruins")</f>
        <v>West End Bruins</v>
      </c>
      <c r="H139" s="2"/>
    </row>
    <row r="140">
      <c r="A140" s="2" t="str">
        <f>IFERROR(__xludf.DUMMYFUNCTION("""COMPUTED_VALUE"""),"B282")</f>
        <v>B282</v>
      </c>
      <c r="B140" s="2" t="str">
        <f>IFERROR(__xludf.DUMMYFUNCTION("""COMPUTED_VALUE"""),"M08")</f>
        <v>M08</v>
      </c>
      <c r="C140" s="2" t="str">
        <f>IFERROR(__xludf.DUMMYFUNCTION("""COMPUTED_VALUE"""),"Andrew Romeo")</f>
        <v>Andrew Romeo</v>
      </c>
      <c r="D140" s="2" t="str">
        <f>IFERROR(__xludf.DUMMYFUNCTION("""COMPUTED_VALUE"""),"LW")</f>
        <v>LW</v>
      </c>
      <c r="E140" s="2" t="str">
        <f>IFERROR(__xludf.DUMMYFUNCTION("""COMPUTED_VALUE"""),"L")</f>
        <v>L</v>
      </c>
      <c r="F140" s="2" t="str">
        <f>IFERROR(__xludf.DUMMYFUNCTION("""COMPUTED_VALUE"""),"BAA")</f>
        <v>BAA</v>
      </c>
      <c r="G140" s="2" t="str">
        <f>IFERROR(__xludf.DUMMYFUNCTION("""COMPUTED_VALUE"""),"Westfort Maroons")</f>
        <v>Westfort Maroons</v>
      </c>
      <c r="H140" s="2"/>
    </row>
    <row r="141">
      <c r="A141" s="2" t="str">
        <f>IFERROR(__xludf.DUMMYFUNCTION("""COMPUTED_VALUE"""),"B365")</f>
        <v>B365</v>
      </c>
      <c r="B141" s="2" t="str">
        <f>IFERROR(__xludf.DUMMYFUNCTION("""COMPUTED_VALUE"""),"M08")</f>
        <v>M08</v>
      </c>
      <c r="C141" s="2" t="str">
        <f>IFERROR(__xludf.DUMMYFUNCTION("""COMPUTED_VALUE"""),"Emery Mckay")</f>
        <v>Emery Mckay</v>
      </c>
      <c r="D141" s="2" t="str">
        <f>IFERROR(__xludf.DUMMYFUNCTION("""COMPUTED_VALUE"""),"LW")</f>
        <v>LW</v>
      </c>
      <c r="E141" s="2" t="str">
        <f>IFERROR(__xludf.DUMMYFUNCTION("""COMPUTED_VALUE"""),"L")</f>
        <v>L</v>
      </c>
      <c r="F141" s="2" t="str">
        <f>IFERROR(__xludf.DUMMYFUNCTION("""COMPUTED_VALUE"""),"BAA")</f>
        <v>BAA</v>
      </c>
      <c r="G141" s="2" t="str">
        <f>IFERROR(__xludf.DUMMYFUNCTION("""COMPUTED_VALUE"""),"Thunder Bay Beavers")</f>
        <v>Thunder Bay Beavers</v>
      </c>
      <c r="H141" s="2"/>
    </row>
    <row r="142">
      <c r="A142" s="2" t="str">
        <f>IFERROR(__xludf.DUMMYFUNCTION("""COMPUTED_VALUE"""),"G111")</f>
        <v>G111</v>
      </c>
      <c r="B142" s="2" t="str">
        <f>IFERROR(__xludf.DUMMYFUNCTION("""COMPUTED_VALUE"""),"M08")</f>
        <v>M08</v>
      </c>
      <c r="C142" s="2" t="str">
        <f>IFERROR(__xludf.DUMMYFUNCTION("""COMPUTED_VALUE"""),"Ashmckile Bottle")</f>
        <v>Ashmckile Bottle</v>
      </c>
      <c r="D142" s="2" t="str">
        <f>IFERROR(__xludf.DUMMYFUNCTION("""COMPUTED_VALUE"""),"G")</f>
        <v>G</v>
      </c>
      <c r="E142" s="2" t="str">
        <f>IFERROR(__xludf.DUMMYFUNCTION("""COMPUTED_VALUE"""),"L")</f>
        <v>L</v>
      </c>
      <c r="F142" s="2" t="str">
        <f>IFERROR(__xludf.DUMMYFUNCTION("""COMPUTED_VALUE"""),"DNP")</f>
        <v>DNP</v>
      </c>
      <c r="G142" s="2" t="str">
        <f>IFERROR(__xludf.DUMMYFUNCTION("""COMPUTED_VALUE"""),"Did Not Play")</f>
        <v>Did Not Play</v>
      </c>
      <c r="H142" s="2"/>
    </row>
    <row r="143">
      <c r="A143" s="2" t="str">
        <f>IFERROR(__xludf.DUMMYFUNCTION("""COMPUTED_VALUE"""),"G118")</f>
        <v>G118</v>
      </c>
      <c r="B143" s="2" t="str">
        <f>IFERROR(__xludf.DUMMYFUNCTION("""COMPUTED_VALUE"""),"M08")</f>
        <v>M08</v>
      </c>
      <c r="C143" s="2" t="str">
        <f>IFERROR(__xludf.DUMMYFUNCTION("""COMPUTED_VALUE"""),"Matthew Erickson")</f>
        <v>Matthew Erickson</v>
      </c>
      <c r="D143" s="2" t="str">
        <f>IFERROR(__xludf.DUMMYFUNCTION("""COMPUTED_VALUE"""),"G")</f>
        <v>G</v>
      </c>
      <c r="E143" s="2" t="str">
        <f>IFERROR(__xludf.DUMMYFUNCTION("""COMPUTED_VALUE"""),"R")</f>
        <v>R</v>
      </c>
      <c r="F143" s="2" t="str">
        <f>IFERROR(__xludf.DUMMYFUNCTION("""COMPUTED_VALUE"""),"MA")</f>
        <v>MA</v>
      </c>
      <c r="G143" s="2" t="str">
        <f>IFERROR(__xludf.DUMMYFUNCTION("""COMPUTED_VALUE"""),"Thunder Bay Elks 82s")</f>
        <v>Thunder Bay Elks 82s</v>
      </c>
      <c r="H143" s="2"/>
    </row>
    <row r="144">
      <c r="A144" s="2" t="str">
        <f>IFERROR(__xludf.DUMMYFUNCTION("""COMPUTED_VALUE"""),"G120")</f>
        <v>G120</v>
      </c>
      <c r="B144" s="2" t="str">
        <f>IFERROR(__xludf.DUMMYFUNCTION("""COMPUTED_VALUE"""),"M08")</f>
        <v>M08</v>
      </c>
      <c r="C144" s="2" t="str">
        <f>IFERROR(__xludf.DUMMYFUNCTION("""COMPUTED_VALUE"""),"Richard Lamont")</f>
        <v>Richard Lamont</v>
      </c>
      <c r="D144" s="2" t="str">
        <f>IFERROR(__xludf.DUMMYFUNCTION("""COMPUTED_VALUE"""),"G")</f>
        <v>G</v>
      </c>
      <c r="E144" s="2" t="str">
        <f>IFERROR(__xludf.DUMMYFUNCTION("""COMPUTED_VALUE"""),"L")</f>
        <v>L</v>
      </c>
      <c r="F144" s="2" t="str">
        <f>IFERROR(__xludf.DUMMYFUNCTION("""COMPUTED_VALUE"""),"MA")</f>
        <v>MA</v>
      </c>
      <c r="G144" s="2" t="str">
        <f>IFERROR(__xludf.DUMMYFUNCTION("""COMPUTED_VALUE"""),"Current River Comets")</f>
        <v>Current River Comets</v>
      </c>
      <c r="H144" s="2"/>
    </row>
    <row r="145">
      <c r="A145" s="2" t="str">
        <f>IFERROR(__xludf.DUMMYFUNCTION("""COMPUTED_VALUE"""),"W006")</f>
        <v>W006</v>
      </c>
      <c r="B145" s="2" t="str">
        <f>IFERROR(__xludf.DUMMYFUNCTION("""COMPUTED_VALUE"""),"M08")</f>
        <v>M08</v>
      </c>
      <c r="C145" s="2" t="str">
        <f>IFERROR(__xludf.DUMMYFUNCTION("""COMPUTED_VALUE"""),"Tyler Robertson")</f>
        <v>Tyler Robertson</v>
      </c>
      <c r="D145" s="2" t="str">
        <f>IFERROR(__xludf.DUMMYFUNCTION("""COMPUTED_VALUE"""),"D")</f>
        <v>D</v>
      </c>
      <c r="E145" s="2" t="str">
        <f>IFERROR(__xludf.DUMMYFUNCTION("""COMPUTED_VALUE"""),"R")</f>
        <v>R</v>
      </c>
      <c r="F145" s="2" t="str">
        <f>IFERROR(__xludf.DUMMYFUNCTION("""COMPUTED_VALUE"""),"MA")</f>
        <v>MA</v>
      </c>
      <c r="G145" s="2" t="str">
        <f>IFERROR(__xludf.DUMMYFUNCTION("""COMPUTED_VALUE"""),"Current River Comets")</f>
        <v>Current River Comets</v>
      </c>
      <c r="H145" s="2"/>
    </row>
    <row r="146">
      <c r="A146" s="2" t="str">
        <f>IFERROR(__xludf.DUMMYFUNCTION("""COMPUTED_VALUE"""),"W040")</f>
        <v>W040</v>
      </c>
      <c r="B146" s="2" t="str">
        <f>IFERROR(__xludf.DUMMYFUNCTION("""COMPUTED_VALUE"""),"M08")</f>
        <v>M08</v>
      </c>
      <c r="C146" s="2" t="str">
        <f>IFERROR(__xludf.DUMMYFUNCTION("""COMPUTED_VALUE"""),"Cole Lambert")</f>
        <v>Cole Lambert</v>
      </c>
      <c r="D146" s="2" t="str">
        <f>IFERROR(__xludf.DUMMYFUNCTION("""COMPUTED_VALUE"""),"C")</f>
        <v>C</v>
      </c>
      <c r="E146" s="2" t="str">
        <f>IFERROR(__xludf.DUMMYFUNCTION("""COMPUTED_VALUE"""),"R")</f>
        <v>R</v>
      </c>
      <c r="F146" s="2" t="str">
        <f>IFERROR(__xludf.DUMMYFUNCTION("""COMPUTED_VALUE"""),"MA")</f>
        <v>MA</v>
      </c>
      <c r="G146" s="2" t="str">
        <f>IFERROR(__xludf.DUMMYFUNCTION("""COMPUTED_VALUE"""),"Thunder Bay Beavers")</f>
        <v>Thunder Bay Beavers</v>
      </c>
      <c r="H146" s="2"/>
    </row>
    <row r="147">
      <c r="A147" s="2" t="str">
        <f>IFERROR(__xludf.DUMMYFUNCTION("""COMPUTED_VALUE"""),"W073")</f>
        <v>W073</v>
      </c>
      <c r="B147" s="2" t="str">
        <f>IFERROR(__xludf.DUMMYFUNCTION("""COMPUTED_VALUE"""),"M08")</f>
        <v>M08</v>
      </c>
      <c r="C147" s="2" t="str">
        <f>IFERROR(__xludf.DUMMYFUNCTION("""COMPUTED_VALUE"""),"Daniel Wiersema")</f>
        <v>Daniel Wiersema</v>
      </c>
      <c r="D147" s="2" t="str">
        <f>IFERROR(__xludf.DUMMYFUNCTION("""COMPUTED_VALUE"""),"LW")</f>
        <v>LW</v>
      </c>
      <c r="E147" s="2" t="str">
        <f>IFERROR(__xludf.DUMMYFUNCTION("""COMPUTED_VALUE"""),"L")</f>
        <v>L</v>
      </c>
      <c r="F147" s="2" t="str">
        <f>IFERROR(__xludf.DUMMYFUNCTION("""COMPUTED_VALUE"""),"MA")</f>
        <v>MA</v>
      </c>
      <c r="G147" s="2" t="str">
        <f>IFERROR(__xludf.DUMMYFUNCTION("""COMPUTED_VALUE"""),"South End Jr. Stars")</f>
        <v>South End Jr. Stars</v>
      </c>
      <c r="H147" s="2"/>
    </row>
    <row r="148">
      <c r="A148" s="2" t="str">
        <f>IFERROR(__xludf.DUMMYFUNCTION("""COMPUTED_VALUE"""),"W090")</f>
        <v>W090</v>
      </c>
      <c r="B148" s="2" t="str">
        <f>IFERROR(__xludf.DUMMYFUNCTION("""COMPUTED_VALUE"""),"M08")</f>
        <v>M08</v>
      </c>
      <c r="C148" s="2" t="str">
        <f>IFERROR(__xludf.DUMMYFUNCTION("""COMPUTED_VALUE"""),"Haiden Paavola")</f>
        <v>Haiden Paavola</v>
      </c>
      <c r="D148" s="2" t="str">
        <f>IFERROR(__xludf.DUMMYFUNCTION("""COMPUTED_VALUE"""),"RW")</f>
        <v>RW</v>
      </c>
      <c r="E148" s="2" t="str">
        <f>IFERROR(__xludf.DUMMYFUNCTION("""COMPUTED_VALUE"""),"R")</f>
        <v>R</v>
      </c>
      <c r="F148" s="2" t="str">
        <f>IFERROR(__xludf.DUMMYFUNCTION("""COMPUTED_VALUE"""),"DNP")</f>
        <v>DNP</v>
      </c>
      <c r="G148" s="2" t="str">
        <f>IFERROR(__xludf.DUMMYFUNCTION("""COMPUTED_VALUE"""),"Did Not Play")</f>
        <v>Did Not Play</v>
      </c>
      <c r="H148" s="2"/>
    </row>
    <row r="149">
      <c r="A149" s="2" t="str">
        <f>IFERROR(__xludf.DUMMYFUNCTION("""COMPUTED_VALUE"""),"W131")</f>
        <v>W131</v>
      </c>
      <c r="B149" s="2" t="str">
        <f>IFERROR(__xludf.DUMMYFUNCTION("""COMPUTED_VALUE"""),"M08")</f>
        <v>M08</v>
      </c>
      <c r="C149" s="2" t="str">
        <f>IFERROR(__xludf.DUMMYFUNCTION("""COMPUTED_VALUE"""),"Kaiden Mckay")</f>
        <v>Kaiden Mckay</v>
      </c>
      <c r="D149" s="2" t="str">
        <f>IFERROR(__xludf.DUMMYFUNCTION("""COMPUTED_VALUE"""),"C")</f>
        <v>C</v>
      </c>
      <c r="E149" s="2" t="str">
        <f>IFERROR(__xludf.DUMMYFUNCTION("""COMPUTED_VALUE"""),"L")</f>
        <v>L</v>
      </c>
      <c r="F149" s="2" t="str">
        <f>IFERROR(__xludf.DUMMYFUNCTION("""COMPUTED_VALUE"""),"MA")</f>
        <v>MA</v>
      </c>
      <c r="G149" s="2" t="str">
        <f>IFERROR(__xludf.DUMMYFUNCTION("""COMPUTED_VALUE"""),"North End Flames")</f>
        <v>North End Flames</v>
      </c>
      <c r="H149" s="2"/>
    </row>
    <row r="150">
      <c r="A150" s="2" t="str">
        <f>IFERROR(__xludf.DUMMYFUNCTION("""COMPUTED_VALUE"""),"W156")</f>
        <v>W156</v>
      </c>
      <c r="B150" s="2" t="str">
        <f>IFERROR(__xludf.DUMMYFUNCTION("""COMPUTED_VALUE"""),"M08")</f>
        <v>M08</v>
      </c>
      <c r="C150" s="2" t="str">
        <f>IFERROR(__xludf.DUMMYFUNCTION("""COMPUTED_VALUE"""),"Lucas Romeo")</f>
        <v>Lucas Romeo</v>
      </c>
      <c r="D150" s="2" t="str">
        <f>IFERROR(__xludf.DUMMYFUNCTION("""COMPUTED_VALUE"""),"RW")</f>
        <v>RW</v>
      </c>
      <c r="E150" s="2" t="str">
        <f>IFERROR(__xludf.DUMMYFUNCTION("""COMPUTED_VALUE"""),"R")</f>
        <v>R</v>
      </c>
      <c r="F150" s="2" t="str">
        <f>IFERROR(__xludf.DUMMYFUNCTION("""COMPUTED_VALUE"""),"MA")</f>
        <v>MA</v>
      </c>
      <c r="G150" s="2" t="str">
        <f>IFERROR(__xludf.DUMMYFUNCTION("""COMPUTED_VALUE"""),"Westfort Rangers")</f>
        <v>Westfort Rangers</v>
      </c>
      <c r="H150" s="2"/>
    </row>
    <row r="151">
      <c r="A151" s="2" t="str">
        <f>IFERROR(__xludf.DUMMYFUNCTION("""COMPUTED_VALUE"""),"W194")</f>
        <v>W194</v>
      </c>
      <c r="B151" s="2" t="str">
        <f>IFERROR(__xludf.DUMMYFUNCTION("""COMPUTED_VALUE"""),"M08")</f>
        <v>M08</v>
      </c>
      <c r="C151" s="2" t="str">
        <f>IFERROR(__xludf.DUMMYFUNCTION("""COMPUTED_VALUE"""),"Tyler Konopski")</f>
        <v>Tyler Konopski</v>
      </c>
      <c r="D151" s="2" t="str">
        <f>IFERROR(__xludf.DUMMYFUNCTION("""COMPUTED_VALUE"""),"D")</f>
        <v>D</v>
      </c>
      <c r="E151" s="2" t="str">
        <f>IFERROR(__xludf.DUMMYFUNCTION("""COMPUTED_VALUE"""),"R")</f>
        <v>R</v>
      </c>
      <c r="F151" s="2" t="str">
        <f>IFERROR(__xludf.DUMMYFUNCTION("""COMPUTED_VALUE"""),"MA")</f>
        <v>MA</v>
      </c>
      <c r="G151" s="2" t="str">
        <f>IFERROR(__xludf.DUMMYFUNCTION("""COMPUTED_VALUE"""),"Thunder Bay Beavers")</f>
        <v>Thunder Bay Beavers</v>
      </c>
      <c r="H151" s="2"/>
    </row>
    <row r="152">
      <c r="A152" s="2" t="str">
        <f>IFERROR(__xludf.DUMMYFUNCTION("""COMPUTED_VALUE"""),"W285")</f>
        <v>W285</v>
      </c>
      <c r="B152" s="2" t="str">
        <f>IFERROR(__xludf.DUMMYFUNCTION("""COMPUTED_VALUE"""),"M08")</f>
        <v>M08</v>
      </c>
      <c r="C152" s="2" t="str">
        <f>IFERROR(__xludf.DUMMYFUNCTION("""COMPUTED_VALUE"""),"Matthew Marchese")</f>
        <v>Matthew Marchese</v>
      </c>
      <c r="D152" s="2" t="str">
        <f>IFERROR(__xludf.DUMMYFUNCTION("""COMPUTED_VALUE"""),"D")</f>
        <v>D</v>
      </c>
      <c r="E152" s="2" t="str">
        <f>IFERROR(__xludf.DUMMYFUNCTION("""COMPUTED_VALUE"""),"R")</f>
        <v>R</v>
      </c>
      <c r="F152" s="2" t="str">
        <f>IFERROR(__xludf.DUMMYFUNCTION("""COMPUTED_VALUE"""),"MA")</f>
        <v>MA</v>
      </c>
      <c r="G152" s="2" t="str">
        <f>IFERROR(__xludf.DUMMYFUNCTION("""COMPUTED_VALUE"""),"South End Jr. Stars")</f>
        <v>South End Jr. Stars</v>
      </c>
      <c r="H152" s="2"/>
    </row>
    <row r="153">
      <c r="A153" s="2" t="str">
        <f>IFERROR(__xludf.DUMMYFUNCTION("""COMPUTED_VALUE"""),"W456")</f>
        <v>W456</v>
      </c>
      <c r="B153" s="2" t="str">
        <f>IFERROR(__xludf.DUMMYFUNCTION("""COMPUTED_VALUE"""),"M08")</f>
        <v>M08</v>
      </c>
      <c r="C153" s="2" t="str">
        <f>IFERROR(__xludf.DUMMYFUNCTION("""COMPUTED_VALUE"""),"Joshua Semple")</f>
        <v>Joshua Semple</v>
      </c>
      <c r="D153" s="2" t="str">
        <f>IFERROR(__xludf.DUMMYFUNCTION("""COMPUTED_VALUE"""),"D")</f>
        <v>D</v>
      </c>
      <c r="E153" s="2" t="str">
        <f>IFERROR(__xludf.DUMMYFUNCTION("""COMPUTED_VALUE"""),"L")</f>
        <v>L</v>
      </c>
      <c r="F153" s="2" t="str">
        <f>IFERROR(__xludf.DUMMYFUNCTION("""COMPUTED_VALUE"""),"MA")</f>
        <v>MA</v>
      </c>
      <c r="G153" s="2" t="str">
        <f>IFERROR(__xludf.DUMMYFUNCTION("""COMPUTED_VALUE"""),"Westfort Maroons")</f>
        <v>Westfort Maroons</v>
      </c>
      <c r="H153" s="2"/>
    </row>
    <row r="154">
      <c r="A154" s="2" t="str">
        <f>IFERROR(__xludf.DUMMYFUNCTION("""COMPUTED_VALUE"""),"B170")</f>
        <v>B170</v>
      </c>
      <c r="B154" s="2" t="str">
        <f>IFERROR(__xludf.DUMMYFUNCTION("""COMPUTED_VALUE"""),"M09")</f>
        <v>M09</v>
      </c>
      <c r="C154" s="2" t="str">
        <f>IFERROR(__xludf.DUMMYFUNCTION("""COMPUTED_VALUE"""),"Marcus Grillo")</f>
        <v>Marcus Grillo</v>
      </c>
      <c r="D154" s="2" t="str">
        <f>IFERROR(__xludf.DUMMYFUNCTION("""COMPUTED_VALUE"""),"C")</f>
        <v>C</v>
      </c>
      <c r="E154" s="2" t="str">
        <f>IFERROR(__xludf.DUMMYFUNCTION("""COMPUTED_VALUE"""),"L")</f>
        <v>L</v>
      </c>
      <c r="F154" s="2" t="str">
        <f>IFERROR(__xludf.DUMMYFUNCTION("""COMPUTED_VALUE"""),"MAA")</f>
        <v>MAA</v>
      </c>
      <c r="G154" s="2" t="str">
        <f>IFERROR(__xludf.DUMMYFUNCTION("""COMPUTED_VALUE"""),"Fort William Hurricanes")</f>
        <v>Fort William Hurricanes</v>
      </c>
      <c r="H154" s="2"/>
    </row>
    <row r="155">
      <c r="A155" s="2" t="str">
        <f>IFERROR(__xludf.DUMMYFUNCTION("""COMPUTED_VALUE"""),"B248")</f>
        <v>B248</v>
      </c>
      <c r="B155" s="2" t="str">
        <f>IFERROR(__xludf.DUMMYFUNCTION("""COMPUTED_VALUE"""),"M09")</f>
        <v>M09</v>
      </c>
      <c r="C155" s="2" t="str">
        <f>IFERROR(__xludf.DUMMYFUNCTION("""COMPUTED_VALUE"""),"Alexander Lemarquand")</f>
        <v>Alexander Lemarquand</v>
      </c>
      <c r="D155" s="2" t="str">
        <f>IFERROR(__xludf.DUMMYFUNCTION("""COMPUTED_VALUE"""),"D")</f>
        <v>D</v>
      </c>
      <c r="E155" s="2" t="str">
        <f>IFERROR(__xludf.DUMMYFUNCTION("""COMPUTED_VALUE"""),"L")</f>
        <v>L</v>
      </c>
      <c r="F155" s="2" t="str">
        <f>IFERROR(__xludf.DUMMYFUNCTION("""COMPUTED_VALUE"""),"MAA")</f>
        <v>MAA</v>
      </c>
      <c r="G155" s="2" t="str">
        <f>IFERROR(__xludf.DUMMYFUNCTION("""COMPUTED_VALUE"""),"Fort William Hurricanes")</f>
        <v>Fort William Hurricanes</v>
      </c>
      <c r="H155" s="2"/>
    </row>
    <row r="156">
      <c r="A156" s="2" t="str">
        <f>IFERROR(__xludf.DUMMYFUNCTION("""COMPUTED_VALUE"""),"B293")</f>
        <v>B293</v>
      </c>
      <c r="B156" s="2" t="str">
        <f>IFERROR(__xludf.DUMMYFUNCTION("""COMPUTED_VALUE"""),"M09")</f>
        <v>M09</v>
      </c>
      <c r="C156" s="2" t="str">
        <f>IFERROR(__xludf.DUMMYFUNCTION("""COMPUTED_VALUE"""),"Luke Wilson")</f>
        <v>Luke Wilson</v>
      </c>
      <c r="D156" s="2" t="str">
        <f>IFERROR(__xludf.DUMMYFUNCTION("""COMPUTED_VALUE"""),"D")</f>
        <v>D</v>
      </c>
      <c r="E156" s="2" t="str">
        <f>IFERROR(__xludf.DUMMYFUNCTION("""COMPUTED_VALUE"""),"L")</f>
        <v>L</v>
      </c>
      <c r="F156" s="2" t="str">
        <f>IFERROR(__xludf.DUMMYFUNCTION("""COMPUTED_VALUE"""),"MAA")</f>
        <v>MAA</v>
      </c>
      <c r="G156" s="2" t="str">
        <f>IFERROR(__xludf.DUMMYFUNCTION("""COMPUTED_VALUE"""),"West End Bruins")</f>
        <v>West End Bruins</v>
      </c>
      <c r="H156" s="2"/>
    </row>
    <row r="157">
      <c r="A157" s="2" t="str">
        <f>IFERROR(__xludf.DUMMYFUNCTION("""COMPUTED_VALUE"""),"B337")</f>
        <v>B337</v>
      </c>
      <c r="B157" s="2" t="str">
        <f>IFERROR(__xludf.DUMMYFUNCTION("""COMPUTED_VALUE"""),"M09")</f>
        <v>M09</v>
      </c>
      <c r="C157" s="2" t="str">
        <f>IFERROR(__xludf.DUMMYFUNCTION("""COMPUTED_VALUE"""),"Isaac Cain")</f>
        <v>Isaac Cain</v>
      </c>
      <c r="D157" s="2" t="str">
        <f>IFERROR(__xludf.DUMMYFUNCTION("""COMPUTED_VALUE"""),"LW")</f>
        <v>LW</v>
      </c>
      <c r="E157" s="2" t="str">
        <f>IFERROR(__xludf.DUMMYFUNCTION("""COMPUTED_VALUE"""),"L")</f>
        <v>L</v>
      </c>
      <c r="F157" s="2" t="str">
        <f>IFERROR(__xludf.DUMMYFUNCTION("""COMPUTED_VALUE"""),"BAA")</f>
        <v>BAA</v>
      </c>
      <c r="G157" s="2" t="str">
        <f>IFERROR(__xludf.DUMMYFUNCTION("""COMPUTED_VALUE"""),"North End Flames")</f>
        <v>North End Flames</v>
      </c>
      <c r="H157" s="2"/>
    </row>
    <row r="158">
      <c r="A158" s="2" t="str">
        <f>IFERROR(__xludf.DUMMYFUNCTION("""COMPUTED_VALUE"""),"B350")</f>
        <v>B350</v>
      </c>
      <c r="B158" s="2" t="str">
        <f>IFERROR(__xludf.DUMMYFUNCTION("""COMPUTED_VALUE"""),"M09")</f>
        <v>M09</v>
      </c>
      <c r="C158" s="2" t="str">
        <f>IFERROR(__xludf.DUMMYFUNCTION("""COMPUTED_VALUE"""),"Connor Thompson")</f>
        <v>Connor Thompson</v>
      </c>
      <c r="D158" s="2" t="str">
        <f>IFERROR(__xludf.DUMMYFUNCTION("""COMPUTED_VALUE"""),"RW")</f>
        <v>RW</v>
      </c>
      <c r="E158" s="2" t="str">
        <f>IFERROR(__xludf.DUMMYFUNCTION("""COMPUTED_VALUE"""),"R")</f>
        <v>R</v>
      </c>
      <c r="F158" s="2" t="str">
        <f>IFERROR(__xludf.DUMMYFUNCTION("""COMPUTED_VALUE"""),"MAA")</f>
        <v>MAA</v>
      </c>
      <c r="G158" s="2" t="str">
        <f>IFERROR(__xludf.DUMMYFUNCTION("""COMPUTED_VALUE"""),"Fort William Hurricanes")</f>
        <v>Fort William Hurricanes</v>
      </c>
      <c r="H158" s="2"/>
    </row>
    <row r="159">
      <c r="A159" s="2" t="str">
        <f>IFERROR(__xludf.DUMMYFUNCTION("""COMPUTED_VALUE"""),"B378")</f>
        <v>B378</v>
      </c>
      <c r="B159" s="2" t="str">
        <f>IFERROR(__xludf.DUMMYFUNCTION("""COMPUTED_VALUE"""),"M09")</f>
        <v>M09</v>
      </c>
      <c r="C159" s="2" t="str">
        <f>IFERROR(__xludf.DUMMYFUNCTION("""COMPUTED_VALUE"""),"Kohl Johnson")</f>
        <v>Kohl Johnson</v>
      </c>
      <c r="D159" s="2" t="str">
        <f>IFERROR(__xludf.DUMMYFUNCTION("""COMPUTED_VALUE"""),"D")</f>
        <v>D</v>
      </c>
      <c r="E159" s="2" t="str">
        <f>IFERROR(__xludf.DUMMYFUNCTION("""COMPUTED_VALUE"""),"R")</f>
        <v>R</v>
      </c>
      <c r="F159" s="2" t="str">
        <f>IFERROR(__xludf.DUMMYFUNCTION("""COMPUTED_VALUE"""),"MAA")</f>
        <v>MAA</v>
      </c>
      <c r="G159" s="2" t="str">
        <f>IFERROR(__xludf.DUMMYFUNCTION("""COMPUTED_VALUE"""),"Fort William Canadiens")</f>
        <v>Fort William Canadiens</v>
      </c>
      <c r="H159" s="2"/>
    </row>
    <row r="160">
      <c r="A160" s="2" t="str">
        <f>IFERROR(__xludf.DUMMYFUNCTION("""COMPUTED_VALUE"""),"B390")</f>
        <v>B390</v>
      </c>
      <c r="B160" s="2" t="str">
        <f>IFERROR(__xludf.DUMMYFUNCTION("""COMPUTED_VALUE"""),"M09")</f>
        <v>M09</v>
      </c>
      <c r="C160" s="2" t="str">
        <f>IFERROR(__xludf.DUMMYFUNCTION("""COMPUTED_VALUE"""),"Drew Caddo")</f>
        <v>Drew Caddo</v>
      </c>
      <c r="D160" s="2" t="str">
        <f>IFERROR(__xludf.DUMMYFUNCTION("""COMPUTED_VALUE"""),"D")</f>
        <v>D</v>
      </c>
      <c r="E160" s="2" t="str">
        <f>IFERROR(__xludf.DUMMYFUNCTION("""COMPUTED_VALUE"""),"R")</f>
        <v>R</v>
      </c>
      <c r="F160" s="2" t="str">
        <f>IFERROR(__xludf.DUMMYFUNCTION("""COMPUTED_VALUE"""),"MAA")</f>
        <v>MAA</v>
      </c>
      <c r="G160" s="2" t="str">
        <f>IFERROR(__xludf.DUMMYFUNCTION("""COMPUTED_VALUE"""),"Fort William Canadiens")</f>
        <v>Fort William Canadiens</v>
      </c>
      <c r="H160" s="2"/>
    </row>
    <row r="161">
      <c r="A161" s="2" t="str">
        <f>IFERROR(__xludf.DUMMYFUNCTION("""COMPUTED_VALUE"""),"B999")</f>
        <v>B999</v>
      </c>
      <c r="B161" s="2" t="str">
        <f>IFERROR(__xludf.DUMMYFUNCTION("""COMPUTED_VALUE"""),"M09")</f>
        <v>M09</v>
      </c>
      <c r="C161" s="2" t="str">
        <f>IFERROR(__xludf.DUMMYFUNCTION("""COMPUTED_VALUE"""),"Tanner Drazecky")</f>
        <v>Tanner Drazecky</v>
      </c>
      <c r="D161" s="2" t="str">
        <f>IFERROR(__xludf.DUMMYFUNCTION("""COMPUTED_VALUE"""),"D")</f>
        <v>D</v>
      </c>
      <c r="E161" s="2" t="str">
        <f>IFERROR(__xludf.DUMMYFUNCTION("""COMPUTED_VALUE"""),"L")</f>
        <v>L</v>
      </c>
      <c r="F161" s="2" t="str">
        <f>IFERROR(__xludf.DUMMYFUNCTION("""COMPUTED_VALUE"""),"MAA")</f>
        <v>MAA</v>
      </c>
      <c r="G161" s="2" t="str">
        <f>IFERROR(__xludf.DUMMYFUNCTION("""COMPUTED_VALUE"""),"West End Bruins")</f>
        <v>West End Bruins</v>
      </c>
      <c r="H161" s="2"/>
    </row>
    <row r="162">
      <c r="A162" s="2" t="str">
        <f>IFERROR(__xludf.DUMMYFUNCTION("""COMPUTED_VALUE"""),"G104")</f>
        <v>G104</v>
      </c>
      <c r="B162" s="2" t="str">
        <f>IFERROR(__xludf.DUMMYFUNCTION("""COMPUTED_VALUE"""),"M09")</f>
        <v>M09</v>
      </c>
      <c r="C162" s="2" t="str">
        <f>IFERROR(__xludf.DUMMYFUNCTION("""COMPUTED_VALUE"""),"Paul Lecuyer")</f>
        <v>Paul Lecuyer</v>
      </c>
      <c r="D162" s="2" t="str">
        <f>IFERROR(__xludf.DUMMYFUNCTION("""COMPUTED_VALUE"""),"G")</f>
        <v>G</v>
      </c>
      <c r="E162" s="2" t="str">
        <f>IFERROR(__xludf.DUMMYFUNCTION("""COMPUTED_VALUE"""),"L")</f>
        <v>L</v>
      </c>
      <c r="F162" s="2" t="str">
        <f>IFERROR(__xludf.DUMMYFUNCTION("""COMPUTED_VALUE"""),"MAA")</f>
        <v>MAA</v>
      </c>
      <c r="G162" s="2" t="str">
        <f>IFERROR(__xludf.DUMMYFUNCTION("""COMPUTED_VALUE"""),"West End Bruins")</f>
        <v>West End Bruins</v>
      </c>
      <c r="H162" s="2"/>
    </row>
    <row r="163">
      <c r="A163" s="2" t="str">
        <f>IFERROR(__xludf.DUMMYFUNCTION("""COMPUTED_VALUE"""),"G159")</f>
        <v>G159</v>
      </c>
      <c r="B163" s="2" t="str">
        <f>IFERROR(__xludf.DUMMYFUNCTION("""COMPUTED_VALUE"""),"M09")</f>
        <v>M09</v>
      </c>
      <c r="C163" s="2" t="str">
        <f>IFERROR(__xludf.DUMMYFUNCTION("""COMPUTED_VALUE"""),"Kaylan Campbell")</f>
        <v>Kaylan Campbell</v>
      </c>
      <c r="D163" s="2" t="str">
        <f>IFERROR(__xludf.DUMMYFUNCTION("""COMPUTED_VALUE"""),"G")</f>
        <v>G</v>
      </c>
      <c r="E163" s="2" t="str">
        <f>IFERROR(__xludf.DUMMYFUNCTION("""COMPUTED_VALUE"""),"L")</f>
        <v>L</v>
      </c>
      <c r="F163" s="2" t="str">
        <f>IFERROR(__xludf.DUMMYFUNCTION("""COMPUTED_VALUE"""),"MAA")</f>
        <v>MAA</v>
      </c>
      <c r="G163" s="2" t="str">
        <f>IFERROR(__xludf.DUMMYFUNCTION("""COMPUTED_VALUE"""),"Fort William Canadiens")</f>
        <v>Fort William Canadiens</v>
      </c>
      <c r="H163" s="2"/>
    </row>
    <row r="164">
      <c r="A164" s="2" t="str">
        <f>IFERROR(__xludf.DUMMYFUNCTION("""COMPUTED_VALUE"""),"G169")</f>
        <v>G169</v>
      </c>
      <c r="B164" s="2" t="str">
        <f>IFERROR(__xludf.DUMMYFUNCTION("""COMPUTED_VALUE"""),"M09")</f>
        <v>M09</v>
      </c>
      <c r="C164" s="2" t="str">
        <f>IFERROR(__xludf.DUMMYFUNCTION("""COMPUTED_VALUE"""),"Gunner Paradis")</f>
        <v>Gunner Paradis</v>
      </c>
      <c r="D164" s="2" t="str">
        <f>IFERROR(__xludf.DUMMYFUNCTION("""COMPUTED_VALUE"""),"G")</f>
        <v>G</v>
      </c>
      <c r="E164" s="2" t="str">
        <f>IFERROR(__xludf.DUMMYFUNCTION("""COMPUTED_VALUE"""),"L")</f>
        <v>L</v>
      </c>
      <c r="F164" s="2" t="str">
        <f>IFERROR(__xludf.DUMMYFUNCTION("""COMPUTED_VALUE"""),"AAA")</f>
        <v>AAA</v>
      </c>
      <c r="G164" s="2" t="str">
        <f>IFERROR(__xludf.DUMMYFUNCTION("""COMPUTED_VALUE"""),"Minor Midget Kings")</f>
        <v>Minor Midget Kings</v>
      </c>
      <c r="H164" s="2"/>
    </row>
    <row r="165">
      <c r="A165" s="2" t="str">
        <f>IFERROR(__xludf.DUMMYFUNCTION("""COMPUTED_VALUE"""),"W536")</f>
        <v>W536</v>
      </c>
      <c r="B165" s="2" t="str">
        <f>IFERROR(__xludf.DUMMYFUNCTION("""COMPUTED_VALUE"""),"M09")</f>
        <v>M09</v>
      </c>
      <c r="C165" s="2" t="str">
        <f>IFERROR(__xludf.DUMMYFUNCTION("""COMPUTED_VALUE"""),"Logan Stacknick")</f>
        <v>Logan Stacknick</v>
      </c>
      <c r="D165" s="2" t="str">
        <f>IFERROR(__xludf.DUMMYFUNCTION("""COMPUTED_VALUE"""),"RW")</f>
        <v>RW</v>
      </c>
      <c r="E165" s="2" t="str">
        <f>IFERROR(__xludf.DUMMYFUNCTION("""COMPUTED_VALUE"""),"L")</f>
        <v>L</v>
      </c>
      <c r="F165" s="2" t="str">
        <f>IFERROR(__xludf.DUMMYFUNCTION("""COMPUTED_VALUE"""),"MAA")</f>
        <v>MAA</v>
      </c>
      <c r="G165" s="2" t="str">
        <f>IFERROR(__xludf.DUMMYFUNCTION("""COMPUTED_VALUE"""),"West End Bruins")</f>
        <v>West End Bruins</v>
      </c>
      <c r="H165" s="2"/>
    </row>
    <row r="166">
      <c r="A166" s="2" t="str">
        <f>IFERROR(__xludf.DUMMYFUNCTION("""COMPUTED_VALUE"""),"W537")</f>
        <v>W537</v>
      </c>
      <c r="B166" s="2" t="str">
        <f>IFERROR(__xludf.DUMMYFUNCTION("""COMPUTED_VALUE"""),"M09")</f>
        <v>M09</v>
      </c>
      <c r="C166" s="2" t="str">
        <f>IFERROR(__xludf.DUMMYFUNCTION("""COMPUTED_VALUE"""),"Jordan Anttonen")</f>
        <v>Jordan Anttonen</v>
      </c>
      <c r="D166" s="2" t="str">
        <f>IFERROR(__xludf.DUMMYFUNCTION("""COMPUTED_VALUE"""),"LW")</f>
        <v>LW</v>
      </c>
      <c r="E166" s="2" t="str">
        <f>IFERROR(__xludf.DUMMYFUNCTION("""COMPUTED_VALUE"""),"L")</f>
        <v>L</v>
      </c>
      <c r="F166" s="2" t="str">
        <f>IFERROR(__xludf.DUMMYFUNCTION("""COMPUTED_VALUE"""),"MAA")</f>
        <v>MAA</v>
      </c>
      <c r="G166" s="2" t="str">
        <f>IFERROR(__xludf.DUMMYFUNCTION("""COMPUTED_VALUE"""),"Fort William Canadiens")</f>
        <v>Fort William Canadiens</v>
      </c>
      <c r="H166" s="2"/>
    </row>
    <row r="167">
      <c r="A167" s="2" t="str">
        <f>IFERROR(__xludf.DUMMYFUNCTION("""COMPUTED_VALUE"""),"W541")</f>
        <v>W541</v>
      </c>
      <c r="B167" s="2" t="str">
        <f>IFERROR(__xludf.DUMMYFUNCTION("""COMPUTED_VALUE"""),"M09")</f>
        <v>M09</v>
      </c>
      <c r="C167" s="2" t="str">
        <f>IFERROR(__xludf.DUMMYFUNCTION("""COMPUTED_VALUE"""),"Gavin Hannula")</f>
        <v>Gavin Hannula</v>
      </c>
      <c r="D167" s="2" t="str">
        <f>IFERROR(__xludf.DUMMYFUNCTION("""COMPUTED_VALUE"""),"C")</f>
        <v>C</v>
      </c>
      <c r="E167" s="2" t="str">
        <f>IFERROR(__xludf.DUMMYFUNCTION("""COMPUTED_VALUE"""),"L")</f>
        <v>L</v>
      </c>
      <c r="F167" s="2" t="str">
        <f>IFERROR(__xludf.DUMMYFUNCTION("""COMPUTED_VALUE"""),"MAA")</f>
        <v>MAA</v>
      </c>
      <c r="G167" s="2" t="str">
        <f>IFERROR(__xludf.DUMMYFUNCTION("""COMPUTED_VALUE"""),"Fort William Canadiens")</f>
        <v>Fort William Canadiens</v>
      </c>
      <c r="H167" s="2"/>
    </row>
    <row r="168">
      <c r="A168" s="2" t="str">
        <f>IFERROR(__xludf.DUMMYFUNCTION("""COMPUTED_VALUE"""),"W542")</f>
        <v>W542</v>
      </c>
      <c r="B168" s="2" t="str">
        <f>IFERROR(__xludf.DUMMYFUNCTION("""COMPUTED_VALUE"""),"M09")</f>
        <v>M09</v>
      </c>
      <c r="C168" s="2" t="str">
        <f>IFERROR(__xludf.DUMMYFUNCTION("""COMPUTED_VALUE"""),"Kai Vanska")</f>
        <v>Kai Vanska</v>
      </c>
      <c r="D168" s="2" t="str">
        <f>IFERROR(__xludf.DUMMYFUNCTION("""COMPUTED_VALUE"""),"C")</f>
        <v>C</v>
      </c>
      <c r="E168" s="2" t="str">
        <f>IFERROR(__xludf.DUMMYFUNCTION("""COMPUTED_VALUE"""),"L")</f>
        <v>L</v>
      </c>
      <c r="F168" s="2" t="str">
        <f>IFERROR(__xludf.DUMMYFUNCTION("""COMPUTED_VALUE"""),"AAA")</f>
        <v>AAA</v>
      </c>
      <c r="G168" s="2" t="str">
        <f>IFERROR(__xludf.DUMMYFUNCTION("""COMPUTED_VALUE"""),"Minor Midget Kings")</f>
        <v>Minor Midget Kings</v>
      </c>
      <c r="H168" s="2"/>
    </row>
    <row r="169">
      <c r="A169" s="2" t="str">
        <f>IFERROR(__xludf.DUMMYFUNCTION("""COMPUTED_VALUE"""),"W543")</f>
        <v>W543</v>
      </c>
      <c r="B169" s="2" t="str">
        <f>IFERROR(__xludf.DUMMYFUNCTION("""COMPUTED_VALUE"""),"M09")</f>
        <v>M09</v>
      </c>
      <c r="C169" s="2" t="str">
        <f>IFERROR(__xludf.DUMMYFUNCTION("""COMPUTED_VALUE"""),"Carter Macmillan")</f>
        <v>Carter Macmillan</v>
      </c>
      <c r="D169" s="2" t="str">
        <f>IFERROR(__xludf.DUMMYFUNCTION("""COMPUTED_VALUE"""),"D")</f>
        <v>D</v>
      </c>
      <c r="E169" s="2" t="str">
        <f>IFERROR(__xludf.DUMMYFUNCTION("""COMPUTED_VALUE"""),"L")</f>
        <v>L</v>
      </c>
      <c r="F169" s="2" t="str">
        <f>IFERROR(__xludf.DUMMYFUNCTION("""COMPUTED_VALUE"""),"MAA")</f>
        <v>MAA</v>
      </c>
      <c r="G169" s="2" t="str">
        <f>IFERROR(__xludf.DUMMYFUNCTION("""COMPUTED_VALUE"""),"West End Bruins")</f>
        <v>West End Bruins</v>
      </c>
      <c r="H169" s="2"/>
    </row>
    <row r="170">
      <c r="A170" s="2" t="str">
        <f>IFERROR(__xludf.DUMMYFUNCTION("""COMPUTED_VALUE"""),"W545")</f>
        <v>W545</v>
      </c>
      <c r="B170" s="2" t="str">
        <f>IFERROR(__xludf.DUMMYFUNCTION("""COMPUTED_VALUE"""),"M09")</f>
        <v>M09</v>
      </c>
      <c r="C170" s="2" t="str">
        <f>IFERROR(__xludf.DUMMYFUNCTION("""COMPUTED_VALUE"""),"Brock Mackenzie")</f>
        <v>Brock Mackenzie</v>
      </c>
      <c r="D170" s="2" t="str">
        <f>IFERROR(__xludf.DUMMYFUNCTION("""COMPUTED_VALUE"""),"C")</f>
        <v>C</v>
      </c>
      <c r="E170" s="2" t="str">
        <f>IFERROR(__xludf.DUMMYFUNCTION("""COMPUTED_VALUE"""),"R")</f>
        <v>R</v>
      </c>
      <c r="F170" s="2" t="str">
        <f>IFERROR(__xludf.DUMMYFUNCTION("""COMPUTED_VALUE"""),"BAA")</f>
        <v>BAA</v>
      </c>
      <c r="G170" s="2" t="str">
        <f>IFERROR(__xludf.DUMMYFUNCTION("""COMPUTED_VALUE"""),"South End Rangers")</f>
        <v>South End Rangers</v>
      </c>
      <c r="H170" s="2"/>
    </row>
    <row r="171">
      <c r="A171" s="2" t="str">
        <f>IFERROR(__xludf.DUMMYFUNCTION("""COMPUTED_VALUE"""),"W546")</f>
        <v>W546</v>
      </c>
      <c r="B171" s="2" t="str">
        <f>IFERROR(__xludf.DUMMYFUNCTION("""COMPUTED_VALUE"""),"M09")</f>
        <v>M09</v>
      </c>
      <c r="C171" s="2" t="str">
        <f>IFERROR(__xludf.DUMMYFUNCTION("""COMPUTED_VALUE"""),"Matthew Bouchey")</f>
        <v>Matthew Bouchey</v>
      </c>
      <c r="D171" s="2" t="str">
        <f>IFERROR(__xludf.DUMMYFUNCTION("""COMPUTED_VALUE"""),"LW")</f>
        <v>LW</v>
      </c>
      <c r="E171" s="2" t="str">
        <f>IFERROR(__xludf.DUMMYFUNCTION("""COMPUTED_VALUE"""),"L")</f>
        <v>L</v>
      </c>
      <c r="F171" s="2" t="str">
        <f>IFERROR(__xludf.DUMMYFUNCTION("""COMPUTED_VALUE"""),"MAA")</f>
        <v>MAA</v>
      </c>
      <c r="G171" s="2" t="str">
        <f>IFERROR(__xludf.DUMMYFUNCTION("""COMPUTED_VALUE"""),"VP Bearcats")</f>
        <v>VP Bearcats</v>
      </c>
      <c r="H171" s="2"/>
    </row>
    <row r="172">
      <c r="A172" s="2" t="str">
        <f>IFERROR(__xludf.DUMMYFUNCTION("""COMPUTED_VALUE"""),"B056")</f>
        <v>B056</v>
      </c>
      <c r="B172" s="2" t="str">
        <f>IFERROR(__xludf.DUMMYFUNCTION("""COMPUTED_VALUE"""),"M10")</f>
        <v>M10</v>
      </c>
      <c r="C172" s="2" t="str">
        <f>IFERROR(__xludf.DUMMYFUNCTION("""COMPUTED_VALUE"""),"Alex Smith")</f>
        <v>Alex Smith</v>
      </c>
      <c r="D172" s="2" t="str">
        <f>IFERROR(__xludf.DUMMYFUNCTION("""COMPUTED_VALUE"""),"C")</f>
        <v>C</v>
      </c>
      <c r="E172" s="2" t="str">
        <f>IFERROR(__xludf.DUMMYFUNCTION("""COMPUTED_VALUE"""),"L")</f>
        <v>L</v>
      </c>
      <c r="F172" s="2" t="str">
        <f>IFERROR(__xludf.DUMMYFUNCTION("""COMPUTED_VALUE"""),"AAA")</f>
        <v>AAA</v>
      </c>
      <c r="G172" s="2" t="str">
        <f>IFERROR(__xludf.DUMMYFUNCTION("""COMPUTED_VALUE"""),"Minor Midget Kings")</f>
        <v>Minor Midget Kings</v>
      </c>
      <c r="H172" s="2"/>
    </row>
    <row r="173">
      <c r="A173" s="2" t="str">
        <f>IFERROR(__xludf.DUMMYFUNCTION("""COMPUTED_VALUE"""),"B107")</f>
        <v>B107</v>
      </c>
      <c r="B173" s="2" t="str">
        <f>IFERROR(__xludf.DUMMYFUNCTION("""COMPUTED_VALUE"""),"M10")</f>
        <v>M10</v>
      </c>
      <c r="C173" s="2" t="str">
        <f>IFERROR(__xludf.DUMMYFUNCTION("""COMPUTED_VALUE"""),"Jarod Lemieux")</f>
        <v>Jarod Lemieux</v>
      </c>
      <c r="D173" s="2" t="str">
        <f>IFERROR(__xludf.DUMMYFUNCTION("""COMPUTED_VALUE"""),"LW")</f>
        <v>LW</v>
      </c>
      <c r="E173" s="2" t="str">
        <f>IFERROR(__xludf.DUMMYFUNCTION("""COMPUTED_VALUE"""),"L")</f>
        <v>L</v>
      </c>
      <c r="F173" s="2" t="str">
        <f>IFERROR(__xludf.DUMMYFUNCTION("""COMPUTED_VALUE"""),"BAA")</f>
        <v>BAA</v>
      </c>
      <c r="G173" s="2" t="str">
        <f>IFERROR(__xludf.DUMMYFUNCTION("""COMPUTED_VALUE"""),"Norwest Stars")</f>
        <v>Norwest Stars</v>
      </c>
      <c r="H173" s="2"/>
    </row>
    <row r="174">
      <c r="A174" s="2" t="str">
        <f>IFERROR(__xludf.DUMMYFUNCTION("""COMPUTED_VALUE"""),"B122")</f>
        <v>B122</v>
      </c>
      <c r="B174" s="2" t="str">
        <f>IFERROR(__xludf.DUMMYFUNCTION("""COMPUTED_VALUE"""),"M10")</f>
        <v>M10</v>
      </c>
      <c r="C174" s="2" t="str">
        <f>IFERROR(__xludf.DUMMYFUNCTION("""COMPUTED_VALUE"""),"Ashton Beck")</f>
        <v>Ashton Beck</v>
      </c>
      <c r="D174" s="2" t="str">
        <f>IFERROR(__xludf.DUMMYFUNCTION("""COMPUTED_VALUE"""),"LW")</f>
        <v>LW</v>
      </c>
      <c r="E174" s="2" t="str">
        <f>IFERROR(__xludf.DUMMYFUNCTION("""COMPUTED_VALUE"""),"L")</f>
        <v>L</v>
      </c>
      <c r="F174" s="2" t="str">
        <f>IFERROR(__xludf.DUMMYFUNCTION("""COMPUTED_VALUE"""),"MAA")</f>
        <v>MAA</v>
      </c>
      <c r="G174" s="2" t="str">
        <f>IFERROR(__xludf.DUMMYFUNCTION("""COMPUTED_VALUE"""),"Current River Comets")</f>
        <v>Current River Comets</v>
      </c>
      <c r="H174" s="2"/>
    </row>
    <row r="175">
      <c r="A175" s="2" t="str">
        <f>IFERROR(__xludf.DUMMYFUNCTION("""COMPUTED_VALUE"""),"B276")</f>
        <v>B276</v>
      </c>
      <c r="B175" s="2" t="str">
        <f>IFERROR(__xludf.DUMMYFUNCTION("""COMPUTED_VALUE"""),"M10")</f>
        <v>M10</v>
      </c>
      <c r="C175" s="2" t="str">
        <f>IFERROR(__xludf.DUMMYFUNCTION("""COMPUTED_VALUE"""),"Ryan Caccamo")</f>
        <v>Ryan Caccamo</v>
      </c>
      <c r="D175" s="2" t="str">
        <f>IFERROR(__xludf.DUMMYFUNCTION("""COMPUTED_VALUE"""),"C")</f>
        <v>C</v>
      </c>
      <c r="E175" s="2" t="str">
        <f>IFERROR(__xludf.DUMMYFUNCTION("""COMPUTED_VALUE"""),"L")</f>
        <v>L</v>
      </c>
      <c r="F175" s="2" t="str">
        <f>IFERROR(__xludf.DUMMYFUNCTION("""COMPUTED_VALUE"""),"MAA")</f>
        <v>MAA</v>
      </c>
      <c r="G175" s="2" t="str">
        <f>IFERROR(__xludf.DUMMYFUNCTION("""COMPUTED_VALUE"""),"VP Bearcats")</f>
        <v>VP Bearcats</v>
      </c>
      <c r="H175" s="2"/>
    </row>
    <row r="176">
      <c r="A176" s="2" t="str">
        <f>IFERROR(__xludf.DUMMYFUNCTION("""COMPUTED_VALUE"""),"B297")</f>
        <v>B297</v>
      </c>
      <c r="B176" s="2" t="str">
        <f>IFERROR(__xludf.DUMMYFUNCTION("""COMPUTED_VALUE"""),"M10")</f>
        <v>M10</v>
      </c>
      <c r="C176" s="2" t="str">
        <f>IFERROR(__xludf.DUMMYFUNCTION("""COMPUTED_VALUE"""),"Dylan Darosa")</f>
        <v>Dylan Darosa</v>
      </c>
      <c r="D176" s="2" t="str">
        <f>IFERROR(__xludf.DUMMYFUNCTION("""COMPUTED_VALUE"""),"C")</f>
        <v>C</v>
      </c>
      <c r="E176" s="2" t="str">
        <f>IFERROR(__xludf.DUMMYFUNCTION("""COMPUTED_VALUE"""),"L")</f>
        <v>L</v>
      </c>
      <c r="F176" s="2" t="str">
        <f>IFERROR(__xludf.DUMMYFUNCTION("""COMPUTED_VALUE"""),"MAA")</f>
        <v>MAA</v>
      </c>
      <c r="G176" s="2" t="str">
        <f>IFERROR(__xludf.DUMMYFUNCTION("""COMPUTED_VALUE"""),"Current River Comets")</f>
        <v>Current River Comets</v>
      </c>
      <c r="H176" s="2"/>
    </row>
    <row r="177">
      <c r="A177" s="2" t="str">
        <f>IFERROR(__xludf.DUMMYFUNCTION("""COMPUTED_VALUE"""),"B369")</f>
        <v>B369</v>
      </c>
      <c r="B177" s="2" t="str">
        <f>IFERROR(__xludf.DUMMYFUNCTION("""COMPUTED_VALUE"""),"M10")</f>
        <v>M10</v>
      </c>
      <c r="C177" s="2" t="str">
        <f>IFERROR(__xludf.DUMMYFUNCTION("""COMPUTED_VALUE"""),"Lucas Radbourne")</f>
        <v>Lucas Radbourne</v>
      </c>
      <c r="D177" s="2" t="str">
        <f>IFERROR(__xludf.DUMMYFUNCTION("""COMPUTED_VALUE"""),"D")</f>
        <v>D</v>
      </c>
      <c r="E177" s="2" t="str">
        <f>IFERROR(__xludf.DUMMYFUNCTION("""COMPUTED_VALUE"""),"L")</f>
        <v>L</v>
      </c>
      <c r="F177" s="2" t="str">
        <f>IFERROR(__xludf.DUMMYFUNCTION("""COMPUTED_VALUE"""),"MAA")</f>
        <v>MAA</v>
      </c>
      <c r="G177" s="2" t="str">
        <f>IFERROR(__xludf.DUMMYFUNCTION("""COMPUTED_VALUE"""),"VP Bearcats")</f>
        <v>VP Bearcats</v>
      </c>
      <c r="H177" s="2"/>
    </row>
    <row r="178">
      <c r="A178" s="2" t="str">
        <f>IFERROR(__xludf.DUMMYFUNCTION("""COMPUTED_VALUE"""),"B377")</f>
        <v>B377</v>
      </c>
      <c r="B178" s="2" t="str">
        <f>IFERROR(__xludf.DUMMYFUNCTION("""COMPUTED_VALUE"""),"M10")</f>
        <v>M10</v>
      </c>
      <c r="C178" s="2" t="str">
        <f>IFERROR(__xludf.DUMMYFUNCTION("""COMPUTED_VALUE"""),"Bryce Isbell")</f>
        <v>Bryce Isbell</v>
      </c>
      <c r="D178" s="2" t="str">
        <f>IFERROR(__xludf.DUMMYFUNCTION("""COMPUTED_VALUE"""),"D")</f>
        <v>D</v>
      </c>
      <c r="E178" s="2" t="str">
        <f>IFERROR(__xludf.DUMMYFUNCTION("""COMPUTED_VALUE"""),"L")</f>
        <v>L</v>
      </c>
      <c r="F178" s="2" t="str">
        <f>IFERROR(__xludf.DUMMYFUNCTION("""COMPUTED_VALUE"""),"MAA")</f>
        <v>MAA</v>
      </c>
      <c r="G178" s="2" t="str">
        <f>IFERROR(__xludf.DUMMYFUNCTION("""COMPUTED_VALUE"""),"VP Bearcats")</f>
        <v>VP Bearcats</v>
      </c>
      <c r="H178" s="2"/>
    </row>
    <row r="179">
      <c r="A179" s="2" t="str">
        <f>IFERROR(__xludf.DUMMYFUNCTION("""COMPUTED_VALUE"""),"B384")</f>
        <v>B384</v>
      </c>
      <c r="B179" s="2" t="str">
        <f>IFERROR(__xludf.DUMMYFUNCTION("""COMPUTED_VALUE"""),"M10")</f>
        <v>M10</v>
      </c>
      <c r="C179" s="2" t="str">
        <f>IFERROR(__xludf.DUMMYFUNCTION("""COMPUTED_VALUE"""),"Evan Maslack")</f>
        <v>Evan Maslack</v>
      </c>
      <c r="D179" s="2" t="str">
        <f>IFERROR(__xludf.DUMMYFUNCTION("""COMPUTED_VALUE"""),"C")</f>
        <v>C</v>
      </c>
      <c r="E179" s="2" t="str">
        <f>IFERROR(__xludf.DUMMYFUNCTION("""COMPUTED_VALUE"""),"L")</f>
        <v>L</v>
      </c>
      <c r="F179" s="2" t="str">
        <f>IFERROR(__xludf.DUMMYFUNCTION("""COMPUTED_VALUE"""),"MAA")</f>
        <v>MAA</v>
      </c>
      <c r="G179" s="2" t="str">
        <f>IFERROR(__xludf.DUMMYFUNCTION("""COMPUTED_VALUE"""),"Fort William Canadiens")</f>
        <v>Fort William Canadiens</v>
      </c>
      <c r="H179" s="2"/>
    </row>
    <row r="180">
      <c r="A180" s="2" t="str">
        <f>IFERROR(__xludf.DUMMYFUNCTION("""COMPUTED_VALUE"""),"G135")</f>
        <v>G135</v>
      </c>
      <c r="B180" s="2" t="str">
        <f>IFERROR(__xludf.DUMMYFUNCTION("""COMPUTED_VALUE"""),"M10")</f>
        <v>M10</v>
      </c>
      <c r="C180" s="2" t="str">
        <f>IFERROR(__xludf.DUMMYFUNCTION("""COMPUTED_VALUE"""),"Brayden Mckever")</f>
        <v>Brayden Mckever</v>
      </c>
      <c r="D180" s="2" t="str">
        <f>IFERROR(__xludf.DUMMYFUNCTION("""COMPUTED_VALUE"""),"G")</f>
        <v>G</v>
      </c>
      <c r="E180" s="2" t="str">
        <f>IFERROR(__xludf.DUMMYFUNCTION("""COMPUTED_VALUE"""),"L")</f>
        <v>L</v>
      </c>
      <c r="F180" s="2" t="str">
        <f>IFERROR(__xludf.DUMMYFUNCTION("""COMPUTED_VALUE"""),"MAA")</f>
        <v>MAA</v>
      </c>
      <c r="G180" s="2" t="str">
        <f>IFERROR(__xludf.DUMMYFUNCTION("""COMPUTED_VALUE"""),"West End Bruins")</f>
        <v>West End Bruins</v>
      </c>
      <c r="H180" s="2"/>
    </row>
    <row r="181">
      <c r="A181" s="2" t="str">
        <f>IFERROR(__xludf.DUMMYFUNCTION("""COMPUTED_VALUE"""),"G143")</f>
        <v>G143</v>
      </c>
      <c r="B181" s="2" t="str">
        <f>IFERROR(__xludf.DUMMYFUNCTION("""COMPUTED_VALUE"""),"M10")</f>
        <v>M10</v>
      </c>
      <c r="C181" s="2" t="str">
        <f>IFERROR(__xludf.DUMMYFUNCTION("""COMPUTED_VALUE"""),"Kailen Scott")</f>
        <v>Kailen Scott</v>
      </c>
      <c r="D181" s="2" t="str">
        <f>IFERROR(__xludf.DUMMYFUNCTION("""COMPUTED_VALUE"""),"G")</f>
        <v>G</v>
      </c>
      <c r="E181" s="2" t="str">
        <f>IFERROR(__xludf.DUMMYFUNCTION("""COMPUTED_VALUE"""),"R")</f>
        <v>R</v>
      </c>
      <c r="F181" s="2" t="str">
        <f>IFERROR(__xludf.DUMMYFUNCTION("""COMPUTED_VALUE"""),"MAA")</f>
        <v>MAA</v>
      </c>
      <c r="G181" s="2" t="str">
        <f>IFERROR(__xludf.DUMMYFUNCTION("""COMPUTED_VALUE"""),"VP Bearcats")</f>
        <v>VP Bearcats</v>
      </c>
      <c r="H181" s="2"/>
    </row>
    <row r="182">
      <c r="A182" s="2" t="str">
        <f>IFERROR(__xludf.DUMMYFUNCTION("""COMPUTED_VALUE"""),"G162a")</f>
        <v>G162a</v>
      </c>
      <c r="B182" s="2" t="str">
        <f>IFERROR(__xludf.DUMMYFUNCTION("""COMPUTED_VALUE"""),"M10")</f>
        <v>M10</v>
      </c>
      <c r="C182" s="2" t="str">
        <f>IFERROR(__xludf.DUMMYFUNCTION("""COMPUTED_VALUE"""),"Ryan Filipovic")</f>
        <v>Ryan Filipovic</v>
      </c>
      <c r="D182" s="2" t="str">
        <f>IFERROR(__xludf.DUMMYFUNCTION("""COMPUTED_VALUE"""),"G")</f>
        <v>G</v>
      </c>
      <c r="E182" s="2" t="str">
        <f>IFERROR(__xludf.DUMMYFUNCTION("""COMPUTED_VALUE"""),"L")</f>
        <v>L</v>
      </c>
      <c r="F182" s="2" t="str">
        <f>IFERROR(__xludf.DUMMYFUNCTION("""COMPUTED_VALUE"""),"MAA")</f>
        <v>MAA</v>
      </c>
      <c r="G182" s="2" t="str">
        <f>IFERROR(__xludf.DUMMYFUNCTION("""COMPUTED_VALUE"""),"Current River Comets")</f>
        <v>Current River Comets</v>
      </c>
      <c r="H182" s="2"/>
    </row>
    <row r="183">
      <c r="A183" s="2" t="str">
        <f>IFERROR(__xludf.DUMMYFUNCTION("""COMPUTED_VALUE"""),"W212")</f>
        <v>W212</v>
      </c>
      <c r="B183" s="2" t="str">
        <f>IFERROR(__xludf.DUMMYFUNCTION("""COMPUTED_VALUE"""),"M10")</f>
        <v>M10</v>
      </c>
      <c r="C183" s="2" t="str">
        <f>IFERROR(__xludf.DUMMYFUNCTION("""COMPUTED_VALUE"""),"Braeden Duchesne")</f>
        <v>Braeden Duchesne</v>
      </c>
      <c r="D183" s="2" t="str">
        <f>IFERROR(__xludf.DUMMYFUNCTION("""COMPUTED_VALUE"""),"RW")</f>
        <v>RW</v>
      </c>
      <c r="E183" s="2" t="str">
        <f>IFERROR(__xludf.DUMMYFUNCTION("""COMPUTED_VALUE"""),"R")</f>
        <v>R</v>
      </c>
      <c r="F183" s="2" t="str">
        <f>IFERROR(__xludf.DUMMYFUNCTION("""COMPUTED_VALUE"""),"MAA")</f>
        <v>MAA</v>
      </c>
      <c r="G183" s="2" t="str">
        <f>IFERROR(__xludf.DUMMYFUNCTION("""COMPUTED_VALUE"""),"Fort William Hurricanes")</f>
        <v>Fort William Hurricanes</v>
      </c>
      <c r="H183" s="2"/>
    </row>
    <row r="184">
      <c r="A184" s="2" t="str">
        <f>IFERROR(__xludf.DUMMYFUNCTION("""COMPUTED_VALUE"""),"W521")</f>
        <v>W521</v>
      </c>
      <c r="B184" s="2" t="str">
        <f>IFERROR(__xludf.DUMMYFUNCTION("""COMPUTED_VALUE"""),"M10")</f>
        <v>M10</v>
      </c>
      <c r="C184" s="2" t="str">
        <f>IFERROR(__xludf.DUMMYFUNCTION("""COMPUTED_VALUE"""),"Liam Scott")</f>
        <v>Liam Scott</v>
      </c>
      <c r="D184" s="2" t="str">
        <f>IFERROR(__xludf.DUMMYFUNCTION("""COMPUTED_VALUE"""),"C")</f>
        <v>C</v>
      </c>
      <c r="E184" s="2" t="str">
        <f>IFERROR(__xludf.DUMMYFUNCTION("""COMPUTED_VALUE"""),"R")</f>
        <v>R</v>
      </c>
      <c r="F184" s="2" t="str">
        <f>IFERROR(__xludf.DUMMYFUNCTION("""COMPUTED_VALUE"""),"MAA")</f>
        <v>MAA</v>
      </c>
      <c r="G184" s="2" t="str">
        <f>IFERROR(__xludf.DUMMYFUNCTION("""COMPUTED_VALUE"""),"West End Bruins")</f>
        <v>West End Bruins</v>
      </c>
      <c r="H184" s="2"/>
    </row>
    <row r="185">
      <c r="A185" s="2" t="str">
        <f>IFERROR(__xludf.DUMMYFUNCTION("""COMPUTED_VALUE"""),"W532")</f>
        <v>W532</v>
      </c>
      <c r="B185" s="2" t="str">
        <f>IFERROR(__xludf.DUMMYFUNCTION("""COMPUTED_VALUE"""),"M10")</f>
        <v>M10</v>
      </c>
      <c r="C185" s="2" t="str">
        <f>IFERROR(__xludf.DUMMYFUNCTION("""COMPUTED_VALUE"""),"Matthew Himanen")</f>
        <v>Matthew Himanen</v>
      </c>
      <c r="D185" s="2" t="str">
        <f>IFERROR(__xludf.DUMMYFUNCTION("""COMPUTED_VALUE"""),"C")</f>
        <v>C</v>
      </c>
      <c r="E185" s="2" t="str">
        <f>IFERROR(__xludf.DUMMYFUNCTION("""COMPUTED_VALUE"""),"L")</f>
        <v>L</v>
      </c>
      <c r="F185" s="2" t="str">
        <f>IFERROR(__xludf.DUMMYFUNCTION("""COMPUTED_VALUE"""),"MAA")</f>
        <v>MAA</v>
      </c>
      <c r="G185" s="2" t="str">
        <f>IFERROR(__xludf.DUMMYFUNCTION("""COMPUTED_VALUE"""),"Fort William Hurricanes")</f>
        <v>Fort William Hurricanes</v>
      </c>
      <c r="H185" s="2"/>
    </row>
    <row r="186">
      <c r="A186" s="2" t="str">
        <f>IFERROR(__xludf.DUMMYFUNCTION("""COMPUTED_VALUE"""),"W533")</f>
        <v>W533</v>
      </c>
      <c r="B186" s="2" t="str">
        <f>IFERROR(__xludf.DUMMYFUNCTION("""COMPUTED_VALUE"""),"M10")</f>
        <v>M10</v>
      </c>
      <c r="C186" s="2" t="str">
        <f>IFERROR(__xludf.DUMMYFUNCTION("""COMPUTED_VALUE"""),"Blake Mayes")</f>
        <v>Blake Mayes</v>
      </c>
      <c r="D186" s="2" t="str">
        <f>IFERROR(__xludf.DUMMYFUNCTION("""COMPUTED_VALUE"""),"D")</f>
        <v>D</v>
      </c>
      <c r="E186" s="2" t="str">
        <f>IFERROR(__xludf.DUMMYFUNCTION("""COMPUTED_VALUE"""),"R")</f>
        <v>R</v>
      </c>
      <c r="F186" s="2" t="str">
        <f>IFERROR(__xludf.DUMMYFUNCTION("""COMPUTED_VALUE"""),"MAA")</f>
        <v>MAA</v>
      </c>
      <c r="G186" s="2" t="str">
        <f>IFERROR(__xludf.DUMMYFUNCTION("""COMPUTED_VALUE"""),"Fort William Canadiens")</f>
        <v>Fort William Canadiens</v>
      </c>
      <c r="H186" s="2"/>
    </row>
    <row r="187">
      <c r="A187" s="2" t="str">
        <f>IFERROR(__xludf.DUMMYFUNCTION("""COMPUTED_VALUE"""),"W538")</f>
        <v>W538</v>
      </c>
      <c r="B187" s="2" t="str">
        <f>IFERROR(__xludf.DUMMYFUNCTION("""COMPUTED_VALUE"""),"M10")</f>
        <v>M10</v>
      </c>
      <c r="C187" s="2" t="str">
        <f>IFERROR(__xludf.DUMMYFUNCTION("""COMPUTED_VALUE"""),"Keegan Fennell")</f>
        <v>Keegan Fennell</v>
      </c>
      <c r="D187" s="2" t="str">
        <f>IFERROR(__xludf.DUMMYFUNCTION("""COMPUTED_VALUE"""),"LW")</f>
        <v>LW</v>
      </c>
      <c r="E187" s="2" t="str">
        <f>IFERROR(__xludf.DUMMYFUNCTION("""COMPUTED_VALUE"""),"L")</f>
        <v>L</v>
      </c>
      <c r="F187" s="2" t="str">
        <f>IFERROR(__xludf.DUMMYFUNCTION("""COMPUTED_VALUE"""),"MAA")</f>
        <v>MAA</v>
      </c>
      <c r="G187" s="2" t="str">
        <f>IFERROR(__xludf.DUMMYFUNCTION("""COMPUTED_VALUE"""),"Fort William Hurricanes")</f>
        <v>Fort William Hurricanes</v>
      </c>
      <c r="H187" s="2"/>
    </row>
    <row r="188">
      <c r="A188" s="2" t="str">
        <f>IFERROR(__xludf.DUMMYFUNCTION("""COMPUTED_VALUE"""),"W539")</f>
        <v>W539</v>
      </c>
      <c r="B188" s="2" t="str">
        <f>IFERROR(__xludf.DUMMYFUNCTION("""COMPUTED_VALUE"""),"M10")</f>
        <v>M10</v>
      </c>
      <c r="C188" s="2" t="str">
        <f>IFERROR(__xludf.DUMMYFUNCTION("""COMPUTED_VALUE"""),"Ethan Maki")</f>
        <v>Ethan Maki</v>
      </c>
      <c r="D188" s="2" t="str">
        <f>IFERROR(__xludf.DUMMYFUNCTION("""COMPUTED_VALUE"""),"D")</f>
        <v>D</v>
      </c>
      <c r="E188" s="2" t="str">
        <f>IFERROR(__xludf.DUMMYFUNCTION("""COMPUTED_VALUE"""),"L")</f>
        <v>L</v>
      </c>
      <c r="F188" s="2" t="str">
        <f>IFERROR(__xludf.DUMMYFUNCTION("""COMPUTED_VALUE"""),"MAA")</f>
        <v>MAA</v>
      </c>
      <c r="G188" s="2" t="str">
        <f>IFERROR(__xludf.DUMMYFUNCTION("""COMPUTED_VALUE"""),"Fort William Hurricanes")</f>
        <v>Fort William Hurricanes</v>
      </c>
      <c r="H188" s="2"/>
    </row>
    <row r="189">
      <c r="A189" s="2" t="str">
        <f>IFERROR(__xludf.DUMMYFUNCTION("""COMPUTED_VALUE"""),"W540")</f>
        <v>W540</v>
      </c>
      <c r="B189" s="2" t="str">
        <f>IFERROR(__xludf.DUMMYFUNCTION("""COMPUTED_VALUE"""),"M10")</f>
        <v>M10</v>
      </c>
      <c r="C189" s="2" t="str">
        <f>IFERROR(__xludf.DUMMYFUNCTION("""COMPUTED_VALUE"""),"Samuel Garon")</f>
        <v>Samuel Garon</v>
      </c>
      <c r="D189" s="2" t="str">
        <f>IFERROR(__xludf.DUMMYFUNCTION("""COMPUTED_VALUE"""),"D")</f>
        <v>D</v>
      </c>
      <c r="E189" s="2" t="str">
        <f>IFERROR(__xludf.DUMMYFUNCTION("""COMPUTED_VALUE"""),"R")</f>
        <v>R</v>
      </c>
      <c r="F189" s="2" t="str">
        <f>IFERROR(__xludf.DUMMYFUNCTION("""COMPUTED_VALUE"""),"MAA")</f>
        <v>MAA</v>
      </c>
      <c r="G189" s="2" t="str">
        <f>IFERROR(__xludf.DUMMYFUNCTION("""COMPUTED_VALUE"""),"Current River Comets")</f>
        <v>Current River Comets</v>
      </c>
      <c r="H189" s="2"/>
    </row>
    <row r="190">
      <c r="A190" s="2" t="str">
        <f>IFERROR(__xludf.DUMMYFUNCTION("""COMPUTED_VALUE"""),"B006")</f>
        <v>B006</v>
      </c>
      <c r="B190" s="2" t="str">
        <f>IFERROR(__xludf.DUMMYFUNCTION("""COMPUTED_VALUE"""),"M11")</f>
        <v>M11</v>
      </c>
      <c r="C190" s="2" t="str">
        <f>IFERROR(__xludf.DUMMYFUNCTION("""COMPUTED_VALUE"""),"Nolan Height")</f>
        <v>Nolan Height</v>
      </c>
      <c r="D190" s="2" t="str">
        <f>IFERROR(__xludf.DUMMYFUNCTION("""COMPUTED_VALUE"""),"C")</f>
        <v>C</v>
      </c>
      <c r="E190" s="2" t="str">
        <f>IFERROR(__xludf.DUMMYFUNCTION("""COMPUTED_VALUE"""),"R")</f>
        <v>R</v>
      </c>
      <c r="F190" s="2" t="str">
        <f>IFERROR(__xludf.DUMMYFUNCTION("""COMPUTED_VALUE"""),"AAA")</f>
        <v>AAA</v>
      </c>
      <c r="G190" s="2" t="str">
        <f>IFERROR(__xludf.DUMMYFUNCTION("""COMPUTED_VALUE"""),"Minor Midget Kings")</f>
        <v>Minor Midget Kings</v>
      </c>
      <c r="H190" s="2"/>
    </row>
    <row r="191">
      <c r="A191" s="2" t="str">
        <f>IFERROR(__xludf.DUMMYFUNCTION("""COMPUTED_VALUE"""),"B026")</f>
        <v>B026</v>
      </c>
      <c r="B191" s="2" t="str">
        <f>IFERROR(__xludf.DUMMYFUNCTION("""COMPUTED_VALUE"""),"M11")</f>
        <v>M11</v>
      </c>
      <c r="C191" s="2" t="str">
        <f>IFERROR(__xludf.DUMMYFUNCTION("""COMPUTED_VALUE"""),"Samuel Sargent")</f>
        <v>Samuel Sargent</v>
      </c>
      <c r="D191" s="2" t="str">
        <f>IFERROR(__xludf.DUMMYFUNCTION("""COMPUTED_VALUE"""),"C")</f>
        <v>C</v>
      </c>
      <c r="E191" s="2" t="str">
        <f>IFERROR(__xludf.DUMMYFUNCTION("""COMPUTED_VALUE"""),"L")</f>
        <v>L</v>
      </c>
      <c r="F191" s="2" t="str">
        <f>IFERROR(__xludf.DUMMYFUNCTION("""COMPUTED_VALUE"""),"BAAA")</f>
        <v>BAAA</v>
      </c>
      <c r="G191" s="2" t="str">
        <f>IFERROR(__xludf.DUMMYFUNCTION("""COMPUTED_VALUE"""),"Bantam Kings")</f>
        <v>Bantam Kings</v>
      </c>
      <c r="H191" s="2"/>
    </row>
    <row r="192">
      <c r="A192" s="2" t="str">
        <f>IFERROR(__xludf.DUMMYFUNCTION("""COMPUTED_VALUE"""),"B166")</f>
        <v>B166</v>
      </c>
      <c r="B192" s="2" t="str">
        <f>IFERROR(__xludf.DUMMYFUNCTION("""COMPUTED_VALUE"""),"M11")</f>
        <v>M11</v>
      </c>
      <c r="C192" s="2" t="str">
        <f>IFERROR(__xludf.DUMMYFUNCTION("""COMPUTED_VALUE"""),"Alex Arella")</f>
        <v>Alex Arella</v>
      </c>
      <c r="D192" s="2" t="str">
        <f>IFERROR(__xludf.DUMMYFUNCTION("""COMPUTED_VALUE"""),"LW")</f>
        <v>LW</v>
      </c>
      <c r="E192" s="2" t="str">
        <f>IFERROR(__xludf.DUMMYFUNCTION("""COMPUTED_VALUE"""),"L")</f>
        <v>L</v>
      </c>
      <c r="F192" s="2" t="str">
        <f>IFERROR(__xludf.DUMMYFUNCTION("""COMPUTED_VALUE"""),"MAA")</f>
        <v>MAA</v>
      </c>
      <c r="G192" s="2" t="str">
        <f>IFERROR(__xludf.DUMMYFUNCTION("""COMPUTED_VALUE"""),"Fort William Canadiens")</f>
        <v>Fort William Canadiens</v>
      </c>
      <c r="H192" s="2"/>
    </row>
    <row r="193">
      <c r="A193" s="2" t="str">
        <f>IFERROR(__xludf.DUMMYFUNCTION("""COMPUTED_VALUE"""),"B269")</f>
        <v>B269</v>
      </c>
      <c r="B193" s="2" t="str">
        <f>IFERROR(__xludf.DUMMYFUNCTION("""COMPUTED_VALUE"""),"M11")</f>
        <v>M11</v>
      </c>
      <c r="C193" s="2" t="str">
        <f>IFERROR(__xludf.DUMMYFUNCTION("""COMPUTED_VALUE"""),"Nick Filice")</f>
        <v>Nick Filice</v>
      </c>
      <c r="D193" s="2" t="str">
        <f>IFERROR(__xludf.DUMMYFUNCTION("""COMPUTED_VALUE"""),"C")</f>
        <v>C</v>
      </c>
      <c r="E193" s="2" t="str">
        <f>IFERROR(__xludf.DUMMYFUNCTION("""COMPUTED_VALUE"""),"L")</f>
        <v>L</v>
      </c>
      <c r="F193" s="2" t="str">
        <f>IFERROR(__xludf.DUMMYFUNCTION("""COMPUTED_VALUE"""),"MAA")</f>
        <v>MAA</v>
      </c>
      <c r="G193" s="2" t="str">
        <f>IFERROR(__xludf.DUMMYFUNCTION("""COMPUTED_VALUE"""),"Current River Comets")</f>
        <v>Current River Comets</v>
      </c>
      <c r="H193" s="2"/>
    </row>
    <row r="194">
      <c r="A194" s="2" t="str">
        <f>IFERROR(__xludf.DUMMYFUNCTION("""COMPUTED_VALUE"""),"B314")</f>
        <v>B314</v>
      </c>
      <c r="B194" s="2" t="str">
        <f>IFERROR(__xludf.DUMMYFUNCTION("""COMPUTED_VALUE"""),"M11")</f>
        <v>M11</v>
      </c>
      <c r="C194" s="2" t="str">
        <f>IFERROR(__xludf.DUMMYFUNCTION("""COMPUTED_VALUE"""),"Mitchell Moore")</f>
        <v>Mitchell Moore</v>
      </c>
      <c r="D194" s="2" t="str">
        <f>IFERROR(__xludf.DUMMYFUNCTION("""COMPUTED_VALUE"""),"C")</f>
        <v>C</v>
      </c>
      <c r="E194" s="2" t="str">
        <f>IFERROR(__xludf.DUMMYFUNCTION("""COMPUTED_VALUE"""),"L")</f>
        <v>L</v>
      </c>
      <c r="F194" s="2" t="str">
        <f>IFERROR(__xludf.DUMMYFUNCTION("""COMPUTED_VALUE"""),"MAA")</f>
        <v>MAA</v>
      </c>
      <c r="G194" s="2" t="str">
        <f>IFERROR(__xludf.DUMMYFUNCTION("""COMPUTED_VALUE"""),"West End Bruins")</f>
        <v>West End Bruins</v>
      </c>
      <c r="H194" s="2"/>
    </row>
    <row r="195">
      <c r="A195" s="2" t="str">
        <f>IFERROR(__xludf.DUMMYFUNCTION("""COMPUTED_VALUE"""),"B319")</f>
        <v>B319</v>
      </c>
      <c r="B195" s="2" t="str">
        <f>IFERROR(__xludf.DUMMYFUNCTION("""COMPUTED_VALUE"""),"M11")</f>
        <v>M11</v>
      </c>
      <c r="C195" s="2" t="str">
        <f>IFERROR(__xludf.DUMMYFUNCTION("""COMPUTED_VALUE"""),"Jarek Francoeur")</f>
        <v>Jarek Francoeur</v>
      </c>
      <c r="D195" s="2" t="str">
        <f>IFERROR(__xludf.DUMMYFUNCTION("""COMPUTED_VALUE"""),"RW")</f>
        <v>RW</v>
      </c>
      <c r="E195" s="2" t="str">
        <f>IFERROR(__xludf.DUMMYFUNCTION("""COMPUTED_VALUE"""),"R")</f>
        <v>R</v>
      </c>
      <c r="F195" s="2" t="str">
        <f>IFERROR(__xludf.DUMMYFUNCTION("""COMPUTED_VALUE"""),"BAAA")</f>
        <v>BAAA</v>
      </c>
      <c r="G195" s="2" t="str">
        <f>IFERROR(__xludf.DUMMYFUNCTION("""COMPUTED_VALUE"""),"Bantam Kings")</f>
        <v>Bantam Kings</v>
      </c>
      <c r="H195" s="2"/>
    </row>
    <row r="196">
      <c r="A196" s="2" t="str">
        <f>IFERROR(__xludf.DUMMYFUNCTION("""COMPUTED_VALUE"""),"B339")</f>
        <v>B339</v>
      </c>
      <c r="B196" s="2" t="str">
        <f>IFERROR(__xludf.DUMMYFUNCTION("""COMPUTED_VALUE"""),"M11")</f>
        <v>M11</v>
      </c>
      <c r="C196" s="2" t="str">
        <f>IFERROR(__xludf.DUMMYFUNCTION("""COMPUTED_VALUE"""),"Thomas Kibiuk")</f>
        <v>Thomas Kibiuk</v>
      </c>
      <c r="D196" s="2" t="str">
        <f>IFERROR(__xludf.DUMMYFUNCTION("""COMPUTED_VALUE"""),"D")</f>
        <v>D</v>
      </c>
      <c r="E196" s="2" t="str">
        <f>IFERROR(__xludf.DUMMYFUNCTION("""COMPUTED_VALUE"""),"L")</f>
        <v>L</v>
      </c>
      <c r="F196" s="2" t="str">
        <f>IFERROR(__xludf.DUMMYFUNCTION("""COMPUTED_VALUE"""),"MAA")</f>
        <v>MAA</v>
      </c>
      <c r="G196" s="2" t="str">
        <f>IFERROR(__xludf.DUMMYFUNCTION("""COMPUTED_VALUE"""),"Fort William Canadiens")</f>
        <v>Fort William Canadiens</v>
      </c>
      <c r="H196" s="2"/>
    </row>
    <row r="197">
      <c r="A197" s="2" t="str">
        <f>IFERROR(__xludf.DUMMYFUNCTION("""COMPUTED_VALUE"""),"B370")</f>
        <v>B370</v>
      </c>
      <c r="B197" s="2" t="str">
        <f>IFERROR(__xludf.DUMMYFUNCTION("""COMPUTED_VALUE"""),"M11")</f>
        <v>M11</v>
      </c>
      <c r="C197" s="2" t="str">
        <f>IFERROR(__xludf.DUMMYFUNCTION("""COMPUTED_VALUE"""),"Matthew Valiquette")</f>
        <v>Matthew Valiquette</v>
      </c>
      <c r="D197" s="2" t="str">
        <f>IFERROR(__xludf.DUMMYFUNCTION("""COMPUTED_VALUE"""),"C")</f>
        <v>C</v>
      </c>
      <c r="E197" s="2" t="str">
        <f>IFERROR(__xludf.DUMMYFUNCTION("""COMPUTED_VALUE"""),"L")</f>
        <v>L</v>
      </c>
      <c r="F197" s="2" t="str">
        <f>IFERROR(__xludf.DUMMYFUNCTION("""COMPUTED_VALUE"""),"MAA")</f>
        <v>MAA</v>
      </c>
      <c r="G197" s="2" t="str">
        <f>IFERROR(__xludf.DUMMYFUNCTION("""COMPUTED_VALUE"""),"VP Bearcats")</f>
        <v>VP Bearcats</v>
      </c>
      <c r="H197" s="2"/>
    </row>
    <row r="198">
      <c r="A198" s="2" t="str">
        <f>IFERROR(__xludf.DUMMYFUNCTION("""COMPUTED_VALUE"""),"B375")</f>
        <v>B375</v>
      </c>
      <c r="B198" s="2" t="str">
        <f>IFERROR(__xludf.DUMMYFUNCTION("""COMPUTED_VALUE"""),"M11")</f>
        <v>M11</v>
      </c>
      <c r="C198" s="2" t="str">
        <f>IFERROR(__xludf.DUMMYFUNCTION("""COMPUTED_VALUE"""),"Cameron Atkins")</f>
        <v>Cameron Atkins</v>
      </c>
      <c r="D198" s="2" t="str">
        <f>IFERROR(__xludf.DUMMYFUNCTION("""COMPUTED_VALUE"""),"D")</f>
        <v>D</v>
      </c>
      <c r="E198" s="2" t="str">
        <f>IFERROR(__xludf.DUMMYFUNCTION("""COMPUTED_VALUE"""),"L")</f>
        <v>L</v>
      </c>
      <c r="F198" s="2" t="str">
        <f>IFERROR(__xludf.DUMMYFUNCTION("""COMPUTED_VALUE"""),"MAA")</f>
        <v>MAA</v>
      </c>
      <c r="G198" s="2" t="str">
        <f>IFERROR(__xludf.DUMMYFUNCTION("""COMPUTED_VALUE"""),"West End Bruins")</f>
        <v>West End Bruins</v>
      </c>
      <c r="H198" s="2"/>
    </row>
    <row r="199">
      <c r="A199" s="2" t="str">
        <f>IFERROR(__xludf.DUMMYFUNCTION("""COMPUTED_VALUE"""),"B389")</f>
        <v>B389</v>
      </c>
      <c r="B199" s="2" t="str">
        <f>IFERROR(__xludf.DUMMYFUNCTION("""COMPUTED_VALUE"""),"M11")</f>
        <v>M11</v>
      </c>
      <c r="C199" s="2" t="str">
        <f>IFERROR(__xludf.DUMMYFUNCTION("""COMPUTED_VALUE"""),"Emerson Pelletier")</f>
        <v>Emerson Pelletier</v>
      </c>
      <c r="D199" s="2" t="str">
        <f>IFERROR(__xludf.DUMMYFUNCTION("""COMPUTED_VALUE"""),"D")</f>
        <v>D</v>
      </c>
      <c r="E199" s="2" t="str">
        <f>IFERROR(__xludf.DUMMYFUNCTION("""COMPUTED_VALUE"""),"L")</f>
        <v>L</v>
      </c>
      <c r="F199" s="2" t="str">
        <f>IFERROR(__xludf.DUMMYFUNCTION("""COMPUTED_VALUE"""),"MAA")</f>
        <v>MAA</v>
      </c>
      <c r="G199" s="2" t="str">
        <f>IFERROR(__xludf.DUMMYFUNCTION("""COMPUTED_VALUE"""),"Current River Comets")</f>
        <v>Current River Comets</v>
      </c>
      <c r="H199" s="2"/>
    </row>
    <row r="200">
      <c r="A200" s="2" t="str">
        <f>IFERROR(__xludf.DUMMYFUNCTION("""COMPUTED_VALUE"""),"B394")</f>
        <v>B394</v>
      </c>
      <c r="B200" s="2" t="str">
        <f>IFERROR(__xludf.DUMMYFUNCTION("""COMPUTED_VALUE"""),"M11")</f>
        <v>M11</v>
      </c>
      <c r="C200" s="2" t="str">
        <f>IFERROR(__xludf.DUMMYFUNCTION("""COMPUTED_VALUE"""),"Adam Belluz")</f>
        <v>Adam Belluz</v>
      </c>
      <c r="D200" s="2" t="str">
        <f>IFERROR(__xludf.DUMMYFUNCTION("""COMPUTED_VALUE"""),"LW")</f>
        <v>LW</v>
      </c>
      <c r="E200" s="2" t="str">
        <f>IFERROR(__xludf.DUMMYFUNCTION("""COMPUTED_VALUE"""),"L")</f>
        <v>L</v>
      </c>
      <c r="F200" s="2" t="str">
        <f>IFERROR(__xludf.DUMMYFUNCTION("""COMPUTED_VALUE"""),"MAA")</f>
        <v>MAA</v>
      </c>
      <c r="G200" s="2" t="str">
        <f>IFERROR(__xludf.DUMMYFUNCTION("""COMPUTED_VALUE"""),"West End Bruins")</f>
        <v>West End Bruins</v>
      </c>
      <c r="H200" s="2"/>
    </row>
    <row r="201">
      <c r="A201" s="2" t="str">
        <f>IFERROR(__xludf.DUMMYFUNCTION("""COMPUTED_VALUE"""),"G125")</f>
        <v>G125</v>
      </c>
      <c r="B201" s="2" t="str">
        <f>IFERROR(__xludf.DUMMYFUNCTION("""COMPUTED_VALUE"""),"M11")</f>
        <v>M11</v>
      </c>
      <c r="C201" s="2" t="str">
        <f>IFERROR(__xludf.DUMMYFUNCTION("""COMPUTED_VALUE"""),"Parker Ball")</f>
        <v>Parker Ball</v>
      </c>
      <c r="D201" s="2" t="str">
        <f>IFERROR(__xludf.DUMMYFUNCTION("""COMPUTED_VALUE"""),"G")</f>
        <v>G</v>
      </c>
      <c r="E201" s="2" t="str">
        <f>IFERROR(__xludf.DUMMYFUNCTION("""COMPUTED_VALUE"""),"R")</f>
        <v>R</v>
      </c>
      <c r="F201" s="2" t="str">
        <f>IFERROR(__xludf.DUMMYFUNCTION("""COMPUTED_VALUE"""),"MAA")</f>
        <v>MAA</v>
      </c>
      <c r="G201" s="2" t="str">
        <f>IFERROR(__xludf.DUMMYFUNCTION("""COMPUTED_VALUE"""),"Fort William Canadiens")</f>
        <v>Fort William Canadiens</v>
      </c>
      <c r="H201" s="2" t="str">
        <f>IFERROR(__xludf.DUMMYFUNCTION("""COMPUTED_VALUE"""),"Moved to Group M11")</f>
        <v>Moved to Group M11</v>
      </c>
    </row>
    <row r="202">
      <c r="A202" s="2" t="str">
        <f>IFERROR(__xludf.DUMMYFUNCTION("""COMPUTED_VALUE"""),"G154")</f>
        <v>G154</v>
      </c>
      <c r="B202" s="2" t="str">
        <f>IFERROR(__xludf.DUMMYFUNCTION("""COMPUTED_VALUE"""),"M11")</f>
        <v>M11</v>
      </c>
      <c r="C202" s="2" t="str">
        <f>IFERROR(__xludf.DUMMYFUNCTION("""COMPUTED_VALUE"""),"Daniel Giardino")</f>
        <v>Daniel Giardino</v>
      </c>
      <c r="D202" s="2" t="str">
        <f>IFERROR(__xludf.DUMMYFUNCTION("""COMPUTED_VALUE"""),"G")</f>
        <v>G</v>
      </c>
      <c r="E202" s="2" t="str">
        <f>IFERROR(__xludf.DUMMYFUNCTION("""COMPUTED_VALUE"""),"L")</f>
        <v>L</v>
      </c>
      <c r="F202" s="2" t="str">
        <f>IFERROR(__xludf.DUMMYFUNCTION("""COMPUTED_VALUE"""),"MAA")</f>
        <v>MAA</v>
      </c>
      <c r="G202" s="2" t="str">
        <f>IFERROR(__xludf.DUMMYFUNCTION("""COMPUTED_VALUE"""),"Fort William Hurricanes")</f>
        <v>Fort William Hurricanes</v>
      </c>
      <c r="H202" s="2"/>
    </row>
    <row r="203">
      <c r="A203" s="2" t="str">
        <f>IFERROR(__xludf.DUMMYFUNCTION("""COMPUTED_VALUE"""),"G177")</f>
        <v>G177</v>
      </c>
      <c r="B203" s="2" t="str">
        <f>IFERROR(__xludf.DUMMYFUNCTION("""COMPUTED_VALUE"""),"M11")</f>
        <v>M11</v>
      </c>
      <c r="C203" s="2" t="str">
        <f>IFERROR(__xludf.DUMMYFUNCTION("""COMPUTED_VALUE"""),"Samuel Taylor")</f>
        <v>Samuel Taylor</v>
      </c>
      <c r="D203" s="2" t="str">
        <f>IFERROR(__xludf.DUMMYFUNCTION("""COMPUTED_VALUE"""),"G")</f>
        <v>G</v>
      </c>
      <c r="E203" s="2" t="str">
        <f>IFERROR(__xludf.DUMMYFUNCTION("""COMPUTED_VALUE"""),"L")</f>
        <v>L</v>
      </c>
      <c r="F203" s="2" t="str">
        <f>IFERROR(__xludf.DUMMYFUNCTION("""COMPUTED_VALUE"""),"MAA")</f>
        <v>MAA</v>
      </c>
      <c r="G203" s="2" t="str">
        <f>IFERROR(__xludf.DUMMYFUNCTION("""COMPUTED_VALUE"""),"VP Bearcats")</f>
        <v>VP Bearcats</v>
      </c>
      <c r="H203" s="2"/>
    </row>
    <row r="204">
      <c r="A204" s="2" t="str">
        <f>IFERROR(__xludf.DUMMYFUNCTION("""COMPUTED_VALUE"""),"W525")</f>
        <v>W525</v>
      </c>
      <c r="B204" s="2" t="str">
        <f>IFERROR(__xludf.DUMMYFUNCTION("""COMPUTED_VALUE"""),"M11")</f>
        <v>M11</v>
      </c>
      <c r="C204" s="2" t="str">
        <f>IFERROR(__xludf.DUMMYFUNCTION("""COMPUTED_VALUE"""),"John Whitfield")</f>
        <v>John Whitfield</v>
      </c>
      <c r="D204" s="2" t="str">
        <f>IFERROR(__xludf.DUMMYFUNCTION("""COMPUTED_VALUE"""),"C")</f>
        <v>C</v>
      </c>
      <c r="E204" s="2" t="str">
        <f>IFERROR(__xludf.DUMMYFUNCTION("""COMPUTED_VALUE"""),"R")</f>
        <v>R</v>
      </c>
      <c r="F204" s="2" t="str">
        <f>IFERROR(__xludf.DUMMYFUNCTION("""COMPUTED_VALUE"""),"BAA")</f>
        <v>BAA</v>
      </c>
      <c r="G204" s="2" t="str">
        <f>IFERROR(__xludf.DUMMYFUNCTION("""COMPUTED_VALUE"""),"North End Flames")</f>
        <v>North End Flames</v>
      </c>
      <c r="H204" s="2"/>
    </row>
    <row r="205">
      <c r="A205" s="2" t="str">
        <f>IFERROR(__xludf.DUMMYFUNCTION("""COMPUTED_VALUE"""),"W526")</f>
        <v>W526</v>
      </c>
      <c r="B205" s="2" t="str">
        <f>IFERROR(__xludf.DUMMYFUNCTION("""COMPUTED_VALUE"""),"M11")</f>
        <v>M11</v>
      </c>
      <c r="C205" s="2" t="str">
        <f>IFERROR(__xludf.DUMMYFUNCTION("""COMPUTED_VALUE"""),"Max Mikus")</f>
        <v>Max Mikus</v>
      </c>
      <c r="D205" s="2" t="str">
        <f>IFERROR(__xludf.DUMMYFUNCTION("""COMPUTED_VALUE"""),"D")</f>
        <v>D</v>
      </c>
      <c r="E205" s="2" t="str">
        <f>IFERROR(__xludf.DUMMYFUNCTION("""COMPUTED_VALUE"""),"L")</f>
        <v>L</v>
      </c>
      <c r="F205" s="2" t="str">
        <f>IFERROR(__xludf.DUMMYFUNCTION("""COMPUTED_VALUE"""),"BAA")</f>
        <v>BAA</v>
      </c>
      <c r="G205" s="2" t="str">
        <f>IFERROR(__xludf.DUMMYFUNCTION("""COMPUTED_VALUE"""),"South End Rangers")</f>
        <v>South End Rangers</v>
      </c>
      <c r="H205" s="2"/>
    </row>
    <row r="206">
      <c r="A206" s="2" t="str">
        <f>IFERROR(__xludf.DUMMYFUNCTION("""COMPUTED_VALUE"""),"W527")</f>
        <v>W527</v>
      </c>
      <c r="B206" s="2" t="str">
        <f>IFERROR(__xludf.DUMMYFUNCTION("""COMPUTED_VALUE"""),"M11")</f>
        <v>M11</v>
      </c>
      <c r="C206" s="2" t="str">
        <f>IFERROR(__xludf.DUMMYFUNCTION("""COMPUTED_VALUE"""),"Darian Smith")</f>
        <v>Darian Smith</v>
      </c>
      <c r="D206" s="2" t="str">
        <f>IFERROR(__xludf.DUMMYFUNCTION("""COMPUTED_VALUE"""),"D")</f>
        <v>D</v>
      </c>
      <c r="E206" s="2" t="str">
        <f>IFERROR(__xludf.DUMMYFUNCTION("""COMPUTED_VALUE"""),"L")</f>
        <v>L</v>
      </c>
      <c r="F206" s="2" t="str">
        <f>IFERROR(__xludf.DUMMYFUNCTION("""COMPUTED_VALUE"""),"MAA")</f>
        <v>MAA</v>
      </c>
      <c r="G206" s="2" t="str">
        <f>IFERROR(__xludf.DUMMYFUNCTION("""COMPUTED_VALUE"""),"West End Bruins")</f>
        <v>West End Bruins</v>
      </c>
      <c r="H206" s="2"/>
    </row>
    <row r="207">
      <c r="A207" s="2" t="str">
        <f>IFERROR(__xludf.DUMMYFUNCTION("""COMPUTED_VALUE"""),"W528")</f>
        <v>W528</v>
      </c>
      <c r="B207" s="2" t="str">
        <f>IFERROR(__xludf.DUMMYFUNCTION("""COMPUTED_VALUE"""),"M11")</f>
        <v>M11</v>
      </c>
      <c r="C207" s="2" t="str">
        <f>IFERROR(__xludf.DUMMYFUNCTION("""COMPUTED_VALUE"""),"Adam Blazino")</f>
        <v>Adam Blazino</v>
      </c>
      <c r="D207" s="2" t="str">
        <f>IFERROR(__xludf.DUMMYFUNCTION("""COMPUTED_VALUE"""),"D")</f>
        <v>D</v>
      </c>
      <c r="E207" s="2" t="str">
        <f>IFERROR(__xludf.DUMMYFUNCTION("""COMPUTED_VALUE"""),"L")</f>
        <v>L</v>
      </c>
      <c r="F207" s="2" t="str">
        <f>IFERROR(__xludf.DUMMYFUNCTION("""COMPUTED_VALUE"""),"AAA")</f>
        <v>AAA</v>
      </c>
      <c r="G207" s="2" t="str">
        <f>IFERROR(__xludf.DUMMYFUNCTION("""COMPUTED_VALUE"""),"Minor Midget Kings")</f>
        <v>Minor Midget Kings</v>
      </c>
      <c r="H207" s="2"/>
    </row>
    <row r="208">
      <c r="A208" s="2" t="str">
        <f>IFERROR(__xludf.DUMMYFUNCTION("""COMPUTED_VALUE"""),"W529")</f>
        <v>W529</v>
      </c>
      <c r="B208" s="2" t="str">
        <f>IFERROR(__xludf.DUMMYFUNCTION("""COMPUTED_VALUE"""),"M11")</f>
        <v>M11</v>
      </c>
      <c r="C208" s="2" t="str">
        <f>IFERROR(__xludf.DUMMYFUNCTION("""COMPUTED_VALUE"""),"Brody Bohonos")</f>
        <v>Brody Bohonos</v>
      </c>
      <c r="D208" s="2" t="str">
        <f>IFERROR(__xludf.DUMMYFUNCTION("""COMPUTED_VALUE"""),"RW")</f>
        <v>RW</v>
      </c>
      <c r="E208" s="2" t="str">
        <f>IFERROR(__xludf.DUMMYFUNCTION("""COMPUTED_VALUE"""),"R")</f>
        <v>R</v>
      </c>
      <c r="F208" s="2" t="str">
        <f>IFERROR(__xludf.DUMMYFUNCTION("""COMPUTED_VALUE"""),"MAA")</f>
        <v>MAA</v>
      </c>
      <c r="G208" s="2" t="str">
        <f>IFERROR(__xludf.DUMMYFUNCTION("""COMPUTED_VALUE"""),"Fort William Canadiens")</f>
        <v>Fort William Canadiens</v>
      </c>
      <c r="H208" s="2"/>
    </row>
    <row r="209">
      <c r="A209" s="2" t="str">
        <f>IFERROR(__xludf.DUMMYFUNCTION("""COMPUTED_VALUE"""),"W530")</f>
        <v>W530</v>
      </c>
      <c r="B209" s="2" t="str">
        <f>IFERROR(__xludf.DUMMYFUNCTION("""COMPUTED_VALUE"""),"M11")</f>
        <v>M11</v>
      </c>
      <c r="C209" s="2" t="str">
        <f>IFERROR(__xludf.DUMMYFUNCTION("""COMPUTED_VALUE"""),"Cooper Latta")</f>
        <v>Cooper Latta</v>
      </c>
      <c r="D209" s="2" t="str">
        <f>IFERROR(__xludf.DUMMYFUNCTION("""COMPUTED_VALUE"""),"LW")</f>
        <v>LW</v>
      </c>
      <c r="E209" s="2" t="str">
        <f>IFERROR(__xludf.DUMMYFUNCTION("""COMPUTED_VALUE"""),"L")</f>
        <v>L</v>
      </c>
      <c r="F209" s="2" t="str">
        <f>IFERROR(__xludf.DUMMYFUNCTION("""COMPUTED_VALUE"""),"MAA")</f>
        <v>MAA</v>
      </c>
      <c r="G209" s="2" t="str">
        <f>IFERROR(__xludf.DUMMYFUNCTION("""COMPUTED_VALUE"""),"Fort William Canadiens")</f>
        <v>Fort William Canadiens</v>
      </c>
      <c r="H209" s="2"/>
    </row>
    <row r="210">
      <c r="A210" s="2" t="str">
        <f>IFERROR(__xludf.DUMMYFUNCTION("""COMPUTED_VALUE"""),"W531")</f>
        <v>W531</v>
      </c>
      <c r="B210" s="2" t="str">
        <f>IFERROR(__xludf.DUMMYFUNCTION("""COMPUTED_VALUE"""),"M11")</f>
        <v>M11</v>
      </c>
      <c r="C210" s="2" t="str">
        <f>IFERROR(__xludf.DUMMYFUNCTION("""COMPUTED_VALUE"""),"Mitchell Harrison")</f>
        <v>Mitchell Harrison</v>
      </c>
      <c r="D210" s="2" t="str">
        <f>IFERROR(__xludf.DUMMYFUNCTION("""COMPUTED_VALUE"""),"D")</f>
        <v>D</v>
      </c>
      <c r="E210" s="2" t="str">
        <f>IFERROR(__xludf.DUMMYFUNCTION("""COMPUTED_VALUE"""),"R")</f>
        <v>R</v>
      </c>
      <c r="F210" s="2" t="str">
        <f>IFERROR(__xludf.DUMMYFUNCTION("""COMPUTED_VALUE"""),"MAA")</f>
        <v>MAA</v>
      </c>
      <c r="G210" s="2" t="str">
        <f>IFERROR(__xludf.DUMMYFUNCTION("""COMPUTED_VALUE"""),"West End Bruins")</f>
        <v>West End Bruins</v>
      </c>
      <c r="H210" s="2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9.63"/>
    <col customWidth="1" min="2" max="2" width="6.0"/>
    <col customWidth="1" min="3" max="3" width="18.38"/>
    <col customWidth="1" min="4" max="4" width="4.0"/>
    <col customWidth="1" min="5" max="5" width="4.75"/>
    <col customWidth="1" min="6" max="6" width="7.75"/>
    <col customWidth="1" min="7" max="7" width="18.38"/>
    <col customWidth="1" min="8" max="8" width="28.88"/>
    <col customWidth="1" min="9" max="9" width="33.0"/>
  </cols>
  <sheetData>
    <row r="1">
      <c r="A1" s="1" t="str">
        <f>IFERROR(__xludf.DUMMYFUNCTION("query(importrange(""1DzsPzSIS41YSYv9KhF1xAeQf3VOBKmB4sFr3MNiYsg0"", ""Master!A1:Q700""),""select Col4, Col5, Col8, Col9, Col10, Col11, Col12, Col13 where Col1 = 'U18' and Col5 like 'M%' and Col9 = 'G'  order by Col4"", 1)"),"Jersey")</f>
        <v>Jersey</v>
      </c>
      <c r="B1" s="1" t="str">
        <f>IFERROR(__xludf.DUMMYFUNCTION("""COMPUTED_VALUE"""),"Group")</f>
        <v>Group</v>
      </c>
      <c r="C1" s="1" t="str">
        <f>IFERROR(__xludf.DUMMYFUNCTION("""COMPUTED_VALUE"""),"Name")</f>
        <v>Name</v>
      </c>
      <c r="D1" s="1" t="str">
        <f>IFERROR(__xludf.DUMMYFUNCTION("""COMPUTED_VALUE"""),"Pos")</f>
        <v>Pos</v>
      </c>
      <c r="E1" s="1" t="str">
        <f>IFERROR(__xludf.DUMMYFUNCTION("""COMPUTED_VALUE"""),"Shot")</f>
        <v>Shot</v>
      </c>
      <c r="F1" s="1" t="str">
        <f>IFERROR(__xludf.DUMMYFUNCTION("""COMPUTED_VALUE"""),"Div 2019")</f>
        <v>Div 2019</v>
      </c>
      <c r="G1" s="1" t="str">
        <f>IFERROR(__xludf.DUMMYFUNCTION("""COMPUTED_VALUE"""),"Team 2019")</f>
        <v>Team 2019</v>
      </c>
      <c r="H1" s="1" t="str">
        <f>IFERROR(__xludf.DUMMYFUNCTION("""COMPUTED_VALUE"""),"Notes")</f>
        <v>Notes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2" t="str">
        <f>IFERROR(__xludf.DUMMYFUNCTION("""COMPUTED_VALUE"""),"G104")</f>
        <v>G104</v>
      </c>
      <c r="B2" s="2" t="str">
        <f>IFERROR(__xludf.DUMMYFUNCTION("""COMPUTED_VALUE"""),"M09")</f>
        <v>M09</v>
      </c>
      <c r="C2" s="2" t="str">
        <f>IFERROR(__xludf.DUMMYFUNCTION("""COMPUTED_VALUE"""),"Paul Lecuyer")</f>
        <v>Paul Lecuyer</v>
      </c>
      <c r="D2" s="2" t="str">
        <f>IFERROR(__xludf.DUMMYFUNCTION("""COMPUTED_VALUE"""),"G")</f>
        <v>G</v>
      </c>
      <c r="E2" s="2" t="str">
        <f>IFERROR(__xludf.DUMMYFUNCTION("""COMPUTED_VALUE"""),"L")</f>
        <v>L</v>
      </c>
      <c r="F2" s="2" t="str">
        <f>IFERROR(__xludf.DUMMYFUNCTION("""COMPUTED_VALUE"""),"MAA")</f>
        <v>MAA</v>
      </c>
      <c r="G2" s="2" t="str">
        <f>IFERROR(__xludf.DUMMYFUNCTION("""COMPUTED_VALUE"""),"West End Bruins")</f>
        <v>West End Bruins</v>
      </c>
      <c r="H2" s="2"/>
    </row>
    <row r="3">
      <c r="A3" s="2" t="str">
        <f>IFERROR(__xludf.DUMMYFUNCTION("""COMPUTED_VALUE"""),"G106")</f>
        <v>G106</v>
      </c>
      <c r="B3" s="2" t="str">
        <f>IFERROR(__xludf.DUMMYFUNCTION("""COMPUTED_VALUE"""),"M02")</f>
        <v>M02</v>
      </c>
      <c r="C3" s="2" t="str">
        <f>IFERROR(__xludf.DUMMYFUNCTION("""COMPUTED_VALUE"""),"Evan Edwards")</f>
        <v>Evan Edwards</v>
      </c>
      <c r="D3" s="2" t="str">
        <f>IFERROR(__xludf.DUMMYFUNCTION("""COMPUTED_VALUE"""),"G")</f>
        <v>G</v>
      </c>
      <c r="E3" s="2" t="str">
        <f>IFERROR(__xludf.DUMMYFUNCTION("""COMPUTED_VALUE"""),"L")</f>
        <v>L</v>
      </c>
      <c r="F3" s="2" t="str">
        <f>IFERROR(__xludf.DUMMYFUNCTION("""COMPUTED_VALUE"""),"BA")</f>
        <v>BA</v>
      </c>
      <c r="G3" s="2" t="str">
        <f>IFERROR(__xludf.DUMMYFUNCTION("""COMPUTED_VALUE"""),"Fort William Hurricanes")</f>
        <v>Fort William Hurricanes</v>
      </c>
      <c r="H3" s="2"/>
    </row>
    <row r="4">
      <c r="A4" s="2" t="str">
        <f>IFERROR(__xludf.DUMMYFUNCTION("""COMPUTED_VALUE"""),"G109")</f>
        <v>G109</v>
      </c>
      <c r="B4" s="2" t="str">
        <f>IFERROR(__xludf.DUMMYFUNCTION("""COMPUTED_VALUE"""),"M01")</f>
        <v>M01</v>
      </c>
      <c r="C4" s="2" t="str">
        <f>IFERROR(__xludf.DUMMYFUNCTION("""COMPUTED_VALUE"""),"Kai Aldridge")</f>
        <v>Kai Aldridge</v>
      </c>
      <c r="D4" s="2" t="str">
        <f>IFERROR(__xludf.DUMMYFUNCTION("""COMPUTED_VALUE"""),"G")</f>
        <v>G</v>
      </c>
      <c r="E4" s="2" t="str">
        <f>IFERROR(__xludf.DUMMYFUNCTION("""COMPUTED_VALUE"""),"L")</f>
        <v>L</v>
      </c>
      <c r="F4" s="2" t="str">
        <f>IFERROR(__xludf.DUMMYFUNCTION("""COMPUTED_VALUE"""),"BA")</f>
        <v>BA</v>
      </c>
      <c r="G4" s="2" t="str">
        <f>IFERROR(__xludf.DUMMYFUNCTION("""COMPUTED_VALUE"""),"KC Sabres")</f>
        <v>KC Sabres</v>
      </c>
      <c r="H4" s="2"/>
    </row>
    <row r="5">
      <c r="A5" s="2" t="str">
        <f>IFERROR(__xludf.DUMMYFUNCTION("""COMPUTED_VALUE"""),"G111")</f>
        <v>G111</v>
      </c>
      <c r="B5" s="2" t="str">
        <f>IFERROR(__xludf.DUMMYFUNCTION("""COMPUTED_VALUE"""),"M08")</f>
        <v>M08</v>
      </c>
      <c r="C5" s="2" t="str">
        <f>IFERROR(__xludf.DUMMYFUNCTION("""COMPUTED_VALUE"""),"Ashmckile Bottle")</f>
        <v>Ashmckile Bottle</v>
      </c>
      <c r="D5" s="2" t="str">
        <f>IFERROR(__xludf.DUMMYFUNCTION("""COMPUTED_VALUE"""),"G")</f>
        <v>G</v>
      </c>
      <c r="E5" s="2" t="str">
        <f>IFERROR(__xludf.DUMMYFUNCTION("""COMPUTED_VALUE"""),"L")</f>
        <v>L</v>
      </c>
      <c r="F5" s="2" t="str">
        <f>IFERROR(__xludf.DUMMYFUNCTION("""COMPUTED_VALUE"""),"DNP")</f>
        <v>DNP</v>
      </c>
      <c r="G5" s="2" t="str">
        <f>IFERROR(__xludf.DUMMYFUNCTION("""COMPUTED_VALUE"""),"Did Not Play")</f>
        <v>Did Not Play</v>
      </c>
      <c r="H5" s="2"/>
    </row>
    <row r="6">
      <c r="A6" s="2" t="str">
        <f>IFERROR(__xludf.DUMMYFUNCTION("""COMPUTED_VALUE"""),"G112")</f>
        <v>G112</v>
      </c>
      <c r="B6" s="2" t="str">
        <f>IFERROR(__xludf.DUMMYFUNCTION("""COMPUTED_VALUE"""),"M06")</f>
        <v>M06</v>
      </c>
      <c r="C6" s="2" t="str">
        <f>IFERROR(__xludf.DUMMYFUNCTION("""COMPUTED_VALUE"""),"Jaydon Bilyk")</f>
        <v>Jaydon Bilyk</v>
      </c>
      <c r="D6" s="2" t="str">
        <f>IFERROR(__xludf.DUMMYFUNCTION("""COMPUTED_VALUE"""),"G")</f>
        <v>G</v>
      </c>
      <c r="E6" s="2" t="str">
        <f>IFERROR(__xludf.DUMMYFUNCTION("""COMPUTED_VALUE"""),"R")</f>
        <v>R</v>
      </c>
      <c r="F6" s="2" t="str">
        <f>IFERROR(__xludf.DUMMYFUNCTION("""COMPUTED_VALUE"""),"MA")</f>
        <v>MA</v>
      </c>
      <c r="G6" s="2" t="str">
        <f>IFERROR(__xludf.DUMMYFUNCTION("""COMPUTED_VALUE"""),"Westfort Rangers")</f>
        <v>Westfort Rangers</v>
      </c>
      <c r="H6" s="2"/>
    </row>
    <row r="7">
      <c r="A7" s="2" t="str">
        <f>IFERROR(__xludf.DUMMYFUNCTION("""COMPUTED_VALUE"""),"G114")</f>
        <v>G114</v>
      </c>
      <c r="B7" s="2" t="str">
        <f>IFERROR(__xludf.DUMMYFUNCTION("""COMPUTED_VALUE"""),"M06")</f>
        <v>M06</v>
      </c>
      <c r="C7" s="2" t="str">
        <f>IFERROR(__xludf.DUMMYFUNCTION("""COMPUTED_VALUE"""),"Alexander Cicigoi")</f>
        <v>Alexander Cicigoi</v>
      </c>
      <c r="D7" s="2" t="str">
        <f>IFERROR(__xludf.DUMMYFUNCTION("""COMPUTED_VALUE"""),"G")</f>
        <v>G</v>
      </c>
      <c r="E7" s="2" t="str">
        <f>IFERROR(__xludf.DUMMYFUNCTION("""COMPUTED_VALUE"""),"L")</f>
        <v>L</v>
      </c>
      <c r="F7" s="2" t="str">
        <f>IFERROR(__xludf.DUMMYFUNCTION("""COMPUTED_VALUE"""),"MA")</f>
        <v>MA</v>
      </c>
      <c r="G7" s="2" t="str">
        <f>IFERROR(__xludf.DUMMYFUNCTION("""COMPUTED_VALUE"""),"North End Flames")</f>
        <v>North End Flames</v>
      </c>
      <c r="H7" s="2"/>
    </row>
    <row r="8">
      <c r="A8" s="2" t="str">
        <f>IFERROR(__xludf.DUMMYFUNCTION("""COMPUTED_VALUE"""),"G118")</f>
        <v>G118</v>
      </c>
      <c r="B8" s="2" t="str">
        <f>IFERROR(__xludf.DUMMYFUNCTION("""COMPUTED_VALUE"""),"M08")</f>
        <v>M08</v>
      </c>
      <c r="C8" s="2" t="str">
        <f>IFERROR(__xludf.DUMMYFUNCTION("""COMPUTED_VALUE"""),"Matthew Erickson")</f>
        <v>Matthew Erickson</v>
      </c>
      <c r="D8" s="2" t="str">
        <f>IFERROR(__xludf.DUMMYFUNCTION("""COMPUTED_VALUE"""),"G")</f>
        <v>G</v>
      </c>
      <c r="E8" s="2" t="str">
        <f>IFERROR(__xludf.DUMMYFUNCTION("""COMPUTED_VALUE"""),"R")</f>
        <v>R</v>
      </c>
      <c r="F8" s="2" t="str">
        <f>IFERROR(__xludf.DUMMYFUNCTION("""COMPUTED_VALUE"""),"MA")</f>
        <v>MA</v>
      </c>
      <c r="G8" s="2" t="str">
        <f>IFERROR(__xludf.DUMMYFUNCTION("""COMPUTED_VALUE"""),"Thunder Bay Elks 82s")</f>
        <v>Thunder Bay Elks 82s</v>
      </c>
      <c r="H8" s="2"/>
    </row>
    <row r="9">
      <c r="A9" s="2" t="str">
        <f>IFERROR(__xludf.DUMMYFUNCTION("""COMPUTED_VALUE"""),"G120")</f>
        <v>G120</v>
      </c>
      <c r="B9" s="2" t="str">
        <f>IFERROR(__xludf.DUMMYFUNCTION("""COMPUTED_VALUE"""),"M08")</f>
        <v>M08</v>
      </c>
      <c r="C9" s="2" t="str">
        <f>IFERROR(__xludf.DUMMYFUNCTION("""COMPUTED_VALUE"""),"Richard Lamont")</f>
        <v>Richard Lamont</v>
      </c>
      <c r="D9" s="2" t="str">
        <f>IFERROR(__xludf.DUMMYFUNCTION("""COMPUTED_VALUE"""),"G")</f>
        <v>G</v>
      </c>
      <c r="E9" s="2" t="str">
        <f>IFERROR(__xludf.DUMMYFUNCTION("""COMPUTED_VALUE"""),"L")</f>
        <v>L</v>
      </c>
      <c r="F9" s="2" t="str">
        <f>IFERROR(__xludf.DUMMYFUNCTION("""COMPUTED_VALUE"""),"MA")</f>
        <v>MA</v>
      </c>
      <c r="G9" s="2" t="str">
        <f>IFERROR(__xludf.DUMMYFUNCTION("""COMPUTED_VALUE"""),"Current River Comets")</f>
        <v>Current River Comets</v>
      </c>
      <c r="H9" s="2"/>
    </row>
    <row r="10">
      <c r="A10" s="2" t="str">
        <f>IFERROR(__xludf.DUMMYFUNCTION("""COMPUTED_VALUE"""),"G125")</f>
        <v>G125</v>
      </c>
      <c r="B10" s="2" t="str">
        <f>IFERROR(__xludf.DUMMYFUNCTION("""COMPUTED_VALUE"""),"M11")</f>
        <v>M11</v>
      </c>
      <c r="C10" s="2" t="str">
        <f>IFERROR(__xludf.DUMMYFUNCTION("""COMPUTED_VALUE"""),"Parker Ball")</f>
        <v>Parker Ball</v>
      </c>
      <c r="D10" s="2" t="str">
        <f>IFERROR(__xludf.DUMMYFUNCTION("""COMPUTED_VALUE"""),"G")</f>
        <v>G</v>
      </c>
      <c r="E10" s="2" t="str">
        <f>IFERROR(__xludf.DUMMYFUNCTION("""COMPUTED_VALUE"""),"R")</f>
        <v>R</v>
      </c>
      <c r="F10" s="2" t="str">
        <f>IFERROR(__xludf.DUMMYFUNCTION("""COMPUTED_VALUE"""),"MAA")</f>
        <v>MAA</v>
      </c>
      <c r="G10" s="2" t="str">
        <f>IFERROR(__xludf.DUMMYFUNCTION("""COMPUTED_VALUE"""),"Fort William Canadiens")</f>
        <v>Fort William Canadiens</v>
      </c>
      <c r="H10" s="2" t="str">
        <f>IFERROR(__xludf.DUMMYFUNCTION("""COMPUTED_VALUE"""),"Moved to Group M11")</f>
        <v>Moved to Group M11</v>
      </c>
    </row>
    <row r="11">
      <c r="A11" s="2" t="str">
        <f>IFERROR(__xludf.DUMMYFUNCTION("""COMPUTED_VALUE"""),"G127")</f>
        <v>G127</v>
      </c>
      <c r="B11" s="2" t="str">
        <f>IFERROR(__xludf.DUMMYFUNCTION("""COMPUTED_VALUE"""),"M04")</f>
        <v>M04</v>
      </c>
      <c r="C11" s="2" t="str">
        <f>IFERROR(__xludf.DUMMYFUNCTION("""COMPUTED_VALUE"""),"Brock Macsemchuk")</f>
        <v>Brock Macsemchuk</v>
      </c>
      <c r="D11" s="2" t="str">
        <f>IFERROR(__xludf.DUMMYFUNCTION("""COMPUTED_VALUE"""),"G")</f>
        <v>G</v>
      </c>
      <c r="E11" s="2" t="str">
        <f>IFERROR(__xludf.DUMMYFUNCTION("""COMPUTED_VALUE"""),"L")</f>
        <v>L</v>
      </c>
      <c r="F11" s="2" t="str">
        <f>IFERROR(__xludf.DUMMYFUNCTION("""COMPUTED_VALUE"""),"BAA")</f>
        <v>BAA</v>
      </c>
      <c r="G11" s="2" t="str">
        <f>IFERROR(__xludf.DUMMYFUNCTION("""COMPUTED_VALUE"""),"Westfort Maroons")</f>
        <v>Westfort Maroons</v>
      </c>
      <c r="H11" s="2"/>
    </row>
    <row r="12">
      <c r="A12" s="2" t="str">
        <f>IFERROR(__xludf.DUMMYFUNCTION("""COMPUTED_VALUE"""),"G128")</f>
        <v>G128</v>
      </c>
      <c r="B12" s="2" t="str">
        <f>IFERROR(__xludf.DUMMYFUNCTION("""COMPUTED_VALUE"""),"M02")</f>
        <v>M02</v>
      </c>
      <c r="C12" s="2" t="str">
        <f>IFERROR(__xludf.DUMMYFUNCTION("""COMPUTED_VALUE"""),"Julian Andreacchi")</f>
        <v>Julian Andreacchi</v>
      </c>
      <c r="D12" s="2" t="str">
        <f>IFERROR(__xludf.DUMMYFUNCTION("""COMPUTED_VALUE"""),"G")</f>
        <v>G</v>
      </c>
      <c r="E12" s="2" t="str">
        <f>IFERROR(__xludf.DUMMYFUNCTION("""COMPUTED_VALUE"""),"L")</f>
        <v>L</v>
      </c>
      <c r="F12" s="2" t="str">
        <f>IFERROR(__xludf.DUMMYFUNCTION("""COMPUTED_VALUE"""),"BA")</f>
        <v>BA</v>
      </c>
      <c r="G12" s="2" t="str">
        <f>IFERROR(__xludf.DUMMYFUNCTION("""COMPUTED_VALUE"""),"West End Bruins")</f>
        <v>West End Bruins</v>
      </c>
      <c r="H12" s="2"/>
    </row>
    <row r="13">
      <c r="A13" s="2" t="str">
        <f>IFERROR(__xludf.DUMMYFUNCTION("""COMPUTED_VALUE"""),"G132")</f>
        <v>G132</v>
      </c>
      <c r="B13" s="2" t="str">
        <f>IFERROR(__xludf.DUMMYFUNCTION("""COMPUTED_VALUE"""),"M03")</f>
        <v>M03</v>
      </c>
      <c r="C13" s="2" t="str">
        <f>IFERROR(__xludf.DUMMYFUNCTION("""COMPUTED_VALUE"""),"Devon Roy")</f>
        <v>Devon Roy</v>
      </c>
      <c r="D13" s="2" t="str">
        <f>IFERROR(__xludf.DUMMYFUNCTION("""COMPUTED_VALUE"""),"G")</f>
        <v>G</v>
      </c>
      <c r="E13" s="2" t="str">
        <f>IFERROR(__xludf.DUMMYFUNCTION("""COMPUTED_VALUE"""),"L")</f>
        <v>L</v>
      </c>
      <c r="F13" s="2" t="str">
        <f>IFERROR(__xludf.DUMMYFUNCTION("""COMPUTED_VALUE"""),"BA")</f>
        <v>BA</v>
      </c>
      <c r="G13" s="2" t="str">
        <f>IFERROR(__xludf.DUMMYFUNCTION("""COMPUTED_VALUE"""),"Westfort Maroons")</f>
        <v>Westfort Maroons</v>
      </c>
      <c r="H13" s="2"/>
    </row>
    <row r="14">
      <c r="A14" s="2" t="str">
        <f>IFERROR(__xludf.DUMMYFUNCTION("""COMPUTED_VALUE"""),"G135")</f>
        <v>G135</v>
      </c>
      <c r="B14" s="2" t="str">
        <f>IFERROR(__xludf.DUMMYFUNCTION("""COMPUTED_VALUE"""),"M10")</f>
        <v>M10</v>
      </c>
      <c r="C14" s="2" t="str">
        <f>IFERROR(__xludf.DUMMYFUNCTION("""COMPUTED_VALUE"""),"Brayden Mckever")</f>
        <v>Brayden Mckever</v>
      </c>
      <c r="D14" s="2" t="str">
        <f>IFERROR(__xludf.DUMMYFUNCTION("""COMPUTED_VALUE"""),"G")</f>
        <v>G</v>
      </c>
      <c r="E14" s="2" t="str">
        <f>IFERROR(__xludf.DUMMYFUNCTION("""COMPUTED_VALUE"""),"L")</f>
        <v>L</v>
      </c>
      <c r="F14" s="2" t="str">
        <f>IFERROR(__xludf.DUMMYFUNCTION("""COMPUTED_VALUE"""),"MAA")</f>
        <v>MAA</v>
      </c>
      <c r="G14" s="2" t="str">
        <f>IFERROR(__xludf.DUMMYFUNCTION("""COMPUTED_VALUE"""),"West End Bruins")</f>
        <v>West End Bruins</v>
      </c>
      <c r="H14" s="2"/>
    </row>
    <row r="15">
      <c r="A15" s="2" t="str">
        <f>IFERROR(__xludf.DUMMYFUNCTION("""COMPUTED_VALUE"""),"G136")</f>
        <v>G136</v>
      </c>
      <c r="B15" s="2" t="str">
        <f>IFERROR(__xludf.DUMMYFUNCTION("""COMPUTED_VALUE"""),"M02")</f>
        <v>M02</v>
      </c>
      <c r="C15" s="2" t="str">
        <f>IFERROR(__xludf.DUMMYFUNCTION("""COMPUTED_VALUE"""),"Adam Strickland")</f>
        <v>Adam Strickland</v>
      </c>
      <c r="D15" s="2" t="str">
        <f>IFERROR(__xludf.DUMMYFUNCTION("""COMPUTED_VALUE"""),"G")</f>
        <v>G</v>
      </c>
      <c r="E15" s="2" t="str">
        <f>IFERROR(__xludf.DUMMYFUNCTION("""COMPUTED_VALUE"""),"R")</f>
        <v>R</v>
      </c>
      <c r="F15" s="2" t="str">
        <f>IFERROR(__xludf.DUMMYFUNCTION("""COMPUTED_VALUE"""),"BA")</f>
        <v>BA</v>
      </c>
      <c r="G15" s="2" t="str">
        <f>IFERROR(__xludf.DUMMYFUNCTION("""COMPUTED_VALUE"""),"South End Jr. Stars")</f>
        <v>South End Jr. Stars</v>
      </c>
      <c r="H15" s="2"/>
    </row>
    <row r="16">
      <c r="A16" s="2" t="str">
        <f>IFERROR(__xludf.DUMMYFUNCTION("""COMPUTED_VALUE"""),"G140")</f>
        <v>G140</v>
      </c>
      <c r="B16" s="2" t="str">
        <f>IFERROR(__xludf.DUMMYFUNCTION("""COMPUTED_VALUE"""),"M07")</f>
        <v>M07</v>
      </c>
      <c r="C16" s="2" t="str">
        <f>IFERROR(__xludf.DUMMYFUNCTION("""COMPUTED_VALUE"""),"Austin Harris")</f>
        <v>Austin Harris</v>
      </c>
      <c r="D16" s="2" t="str">
        <f>IFERROR(__xludf.DUMMYFUNCTION("""COMPUTED_VALUE"""),"G")</f>
        <v>G</v>
      </c>
      <c r="E16" s="2" t="str">
        <f>IFERROR(__xludf.DUMMYFUNCTION("""COMPUTED_VALUE"""),"L")</f>
        <v>L</v>
      </c>
      <c r="F16" s="2" t="str">
        <f>IFERROR(__xludf.DUMMYFUNCTION("""COMPUTED_VALUE"""),"MA")</f>
        <v>MA</v>
      </c>
      <c r="G16" s="2" t="str">
        <f>IFERROR(__xludf.DUMMYFUNCTION("""COMPUTED_VALUE"""),"West End Bruins")</f>
        <v>West End Bruins</v>
      </c>
      <c r="H16" s="2"/>
    </row>
    <row r="17">
      <c r="A17" s="2" t="str">
        <f>IFERROR(__xludf.DUMMYFUNCTION("""COMPUTED_VALUE"""),"G142")</f>
        <v>G142</v>
      </c>
      <c r="B17" s="2" t="str">
        <f>IFERROR(__xludf.DUMMYFUNCTION("""COMPUTED_VALUE"""),"M04")</f>
        <v>M04</v>
      </c>
      <c r="C17" s="2" t="str">
        <f>IFERROR(__xludf.DUMMYFUNCTION("""COMPUTED_VALUE"""),"Travis Smith")</f>
        <v>Travis Smith</v>
      </c>
      <c r="D17" s="2" t="str">
        <f>IFERROR(__xludf.DUMMYFUNCTION("""COMPUTED_VALUE"""),"G")</f>
        <v>G</v>
      </c>
      <c r="E17" s="2" t="str">
        <f>IFERROR(__xludf.DUMMYFUNCTION("""COMPUTED_VALUE"""),"L")</f>
        <v>L</v>
      </c>
      <c r="F17" s="2" t="str">
        <f>IFERROR(__xludf.DUMMYFUNCTION("""COMPUTED_VALUE"""),"BAA")</f>
        <v>BAA</v>
      </c>
      <c r="G17" s="2" t="str">
        <f>IFERROR(__xludf.DUMMYFUNCTION("""COMPUTED_VALUE"""),"North End Flames")</f>
        <v>North End Flames</v>
      </c>
      <c r="H17" s="2"/>
    </row>
    <row r="18">
      <c r="A18" s="2" t="str">
        <f>IFERROR(__xludf.DUMMYFUNCTION("""COMPUTED_VALUE"""),"G143")</f>
        <v>G143</v>
      </c>
      <c r="B18" s="2" t="str">
        <f>IFERROR(__xludf.DUMMYFUNCTION("""COMPUTED_VALUE"""),"M10")</f>
        <v>M10</v>
      </c>
      <c r="C18" s="2" t="str">
        <f>IFERROR(__xludf.DUMMYFUNCTION("""COMPUTED_VALUE"""),"Kailen Scott")</f>
        <v>Kailen Scott</v>
      </c>
      <c r="D18" s="2" t="str">
        <f>IFERROR(__xludf.DUMMYFUNCTION("""COMPUTED_VALUE"""),"G")</f>
        <v>G</v>
      </c>
      <c r="E18" s="2" t="str">
        <f>IFERROR(__xludf.DUMMYFUNCTION("""COMPUTED_VALUE"""),"R")</f>
        <v>R</v>
      </c>
      <c r="F18" s="2" t="str">
        <f>IFERROR(__xludf.DUMMYFUNCTION("""COMPUTED_VALUE"""),"MAA")</f>
        <v>MAA</v>
      </c>
      <c r="G18" s="2" t="str">
        <f>IFERROR(__xludf.DUMMYFUNCTION("""COMPUTED_VALUE"""),"VP Bearcats")</f>
        <v>VP Bearcats</v>
      </c>
      <c r="H18" s="2"/>
    </row>
    <row r="19">
      <c r="A19" s="2" t="str">
        <f>IFERROR(__xludf.DUMMYFUNCTION("""COMPUTED_VALUE"""),"G150")</f>
        <v>G150</v>
      </c>
      <c r="B19" s="2" t="str">
        <f>IFERROR(__xludf.DUMMYFUNCTION("""COMPUTED_VALUE"""),"M01")</f>
        <v>M01</v>
      </c>
      <c r="C19" s="2" t="str">
        <f>IFERROR(__xludf.DUMMYFUNCTION("""COMPUTED_VALUE"""),"Sage Belanger")</f>
        <v>Sage Belanger</v>
      </c>
      <c r="D19" s="2" t="str">
        <f>IFERROR(__xludf.DUMMYFUNCTION("""COMPUTED_VALUE"""),"G")</f>
        <v>G</v>
      </c>
      <c r="E19" s="2" t="str">
        <f>IFERROR(__xludf.DUMMYFUNCTION("""COMPUTED_VALUE"""),"L")</f>
        <v>L</v>
      </c>
      <c r="F19" s="2" t="str">
        <f>IFERROR(__xludf.DUMMYFUNCTION("""COMPUTED_VALUE"""),"BA")</f>
        <v>BA</v>
      </c>
      <c r="G19" s="2" t="str">
        <f>IFERROR(__xludf.DUMMYFUNCTION("""COMPUTED_VALUE"""),"West End Bruins")</f>
        <v>West End Bruins</v>
      </c>
      <c r="H19" s="2"/>
    </row>
    <row r="20">
      <c r="A20" s="2" t="str">
        <f>IFERROR(__xludf.DUMMYFUNCTION("""COMPUTED_VALUE"""),"G151")</f>
        <v>G151</v>
      </c>
      <c r="B20" s="2" t="str">
        <f>IFERROR(__xludf.DUMMYFUNCTION("""COMPUTED_VALUE"""),"M03")</f>
        <v>M03</v>
      </c>
      <c r="C20" s="2" t="str">
        <f>IFERROR(__xludf.DUMMYFUNCTION("""COMPUTED_VALUE"""),"Hayden Prior")</f>
        <v>Hayden Prior</v>
      </c>
      <c r="D20" s="2" t="str">
        <f>IFERROR(__xludf.DUMMYFUNCTION("""COMPUTED_VALUE"""),"G")</f>
        <v>G</v>
      </c>
      <c r="E20" s="2" t="str">
        <f>IFERROR(__xludf.DUMMYFUNCTION("""COMPUTED_VALUE"""),"L")</f>
        <v>L</v>
      </c>
      <c r="F20" s="2" t="str">
        <f>IFERROR(__xludf.DUMMYFUNCTION("""COMPUTED_VALUE"""),"BAA")</f>
        <v>BAA</v>
      </c>
      <c r="G20" s="2" t="str">
        <f>IFERROR(__xludf.DUMMYFUNCTION("""COMPUTED_VALUE"""),"South End Rangers")</f>
        <v>South End Rangers</v>
      </c>
      <c r="H20" s="2"/>
    </row>
    <row r="21">
      <c r="A21" s="2" t="str">
        <f>IFERROR(__xludf.DUMMYFUNCTION("""COMPUTED_VALUE"""),"G154")</f>
        <v>G154</v>
      </c>
      <c r="B21" s="2" t="str">
        <f>IFERROR(__xludf.DUMMYFUNCTION("""COMPUTED_VALUE"""),"M11")</f>
        <v>M11</v>
      </c>
      <c r="C21" s="2" t="str">
        <f>IFERROR(__xludf.DUMMYFUNCTION("""COMPUTED_VALUE"""),"Daniel Giardino")</f>
        <v>Daniel Giardino</v>
      </c>
      <c r="D21" s="2" t="str">
        <f>IFERROR(__xludf.DUMMYFUNCTION("""COMPUTED_VALUE"""),"G")</f>
        <v>G</v>
      </c>
      <c r="E21" s="2" t="str">
        <f>IFERROR(__xludf.DUMMYFUNCTION("""COMPUTED_VALUE"""),"L")</f>
        <v>L</v>
      </c>
      <c r="F21" s="2" t="str">
        <f>IFERROR(__xludf.DUMMYFUNCTION("""COMPUTED_VALUE"""),"MAA")</f>
        <v>MAA</v>
      </c>
      <c r="G21" s="2" t="str">
        <f>IFERROR(__xludf.DUMMYFUNCTION("""COMPUTED_VALUE"""),"Fort William Hurricanes")</f>
        <v>Fort William Hurricanes</v>
      </c>
      <c r="H21" s="2"/>
    </row>
    <row r="22">
      <c r="A22" s="2" t="str">
        <f>IFERROR(__xludf.DUMMYFUNCTION("""COMPUTED_VALUE"""),"G158")</f>
        <v>G158</v>
      </c>
      <c r="B22" s="2" t="str">
        <f>IFERROR(__xludf.DUMMYFUNCTION("""COMPUTED_VALUE"""),"M05")</f>
        <v>M05</v>
      </c>
      <c r="C22" s="2" t="str">
        <f>IFERROR(__xludf.DUMMYFUNCTION("""COMPUTED_VALUE"""),"Marissa Brosseau")</f>
        <v>Marissa Brosseau</v>
      </c>
      <c r="D22" s="2" t="str">
        <f>IFERROR(__xludf.DUMMYFUNCTION("""COMPUTED_VALUE"""),"G")</f>
        <v>G</v>
      </c>
      <c r="E22" s="2" t="str">
        <f>IFERROR(__xludf.DUMMYFUNCTION("""COMPUTED_VALUE"""),"R")</f>
        <v>R</v>
      </c>
      <c r="F22" s="2" t="str">
        <f>IFERROR(__xludf.DUMMYFUNCTION("""COMPUTED_VALUE"""),"MA")</f>
        <v>MA</v>
      </c>
      <c r="G22" s="2" t="str">
        <f>IFERROR(__xludf.DUMMYFUNCTION("""COMPUTED_VALUE"""),"South End Jr. Stars")</f>
        <v>South End Jr. Stars</v>
      </c>
      <c r="H22" s="2"/>
    </row>
    <row r="23">
      <c r="A23" s="2" t="str">
        <f>IFERROR(__xludf.DUMMYFUNCTION("""COMPUTED_VALUE"""),"G159")</f>
        <v>G159</v>
      </c>
      <c r="B23" s="2" t="str">
        <f>IFERROR(__xludf.DUMMYFUNCTION("""COMPUTED_VALUE"""),"M09")</f>
        <v>M09</v>
      </c>
      <c r="C23" s="2" t="str">
        <f>IFERROR(__xludf.DUMMYFUNCTION("""COMPUTED_VALUE"""),"Kaylan Campbell")</f>
        <v>Kaylan Campbell</v>
      </c>
      <c r="D23" s="2" t="str">
        <f>IFERROR(__xludf.DUMMYFUNCTION("""COMPUTED_VALUE"""),"G")</f>
        <v>G</v>
      </c>
      <c r="E23" s="2" t="str">
        <f>IFERROR(__xludf.DUMMYFUNCTION("""COMPUTED_VALUE"""),"L")</f>
        <v>L</v>
      </c>
      <c r="F23" s="2" t="str">
        <f>IFERROR(__xludf.DUMMYFUNCTION("""COMPUTED_VALUE"""),"MAA")</f>
        <v>MAA</v>
      </c>
      <c r="G23" s="2" t="str">
        <f>IFERROR(__xludf.DUMMYFUNCTION("""COMPUTED_VALUE"""),"Fort William Canadiens")</f>
        <v>Fort William Canadiens</v>
      </c>
      <c r="H23" s="2"/>
    </row>
    <row r="24">
      <c r="A24" s="2" t="str">
        <f>IFERROR(__xludf.DUMMYFUNCTION("""COMPUTED_VALUE"""),"G162")</f>
        <v>G162</v>
      </c>
      <c r="B24" s="2" t="str">
        <f>IFERROR(__xludf.DUMMYFUNCTION("""COMPUTED_VALUE"""),"M03")</f>
        <v>M03</v>
      </c>
      <c r="C24" s="2" t="str">
        <f>IFERROR(__xludf.DUMMYFUNCTION("""COMPUTED_VALUE"""),"Samuel Keene")</f>
        <v>Samuel Keene</v>
      </c>
      <c r="D24" s="2" t="str">
        <f>IFERROR(__xludf.DUMMYFUNCTION("""COMPUTED_VALUE"""),"G")</f>
        <v>G</v>
      </c>
      <c r="E24" s="2" t="str">
        <f>IFERROR(__xludf.DUMMYFUNCTION("""COMPUTED_VALUE"""),"L")</f>
        <v>L</v>
      </c>
      <c r="F24" s="2" t="str">
        <f>IFERROR(__xludf.DUMMYFUNCTION("""COMPUTED_VALUE"""),"BAA")</f>
        <v>BAA</v>
      </c>
      <c r="G24" s="2" t="str">
        <f>IFERROR(__xludf.DUMMYFUNCTION("""COMPUTED_VALUE"""),"Thunder Bay Beavers")</f>
        <v>Thunder Bay Beavers</v>
      </c>
      <c r="H24" s="2"/>
    </row>
    <row r="25">
      <c r="A25" s="2" t="str">
        <f>IFERROR(__xludf.DUMMYFUNCTION("""COMPUTED_VALUE"""),"G162a")</f>
        <v>G162a</v>
      </c>
      <c r="B25" s="2" t="str">
        <f>IFERROR(__xludf.DUMMYFUNCTION("""COMPUTED_VALUE"""),"M10")</f>
        <v>M10</v>
      </c>
      <c r="C25" s="2" t="str">
        <f>IFERROR(__xludf.DUMMYFUNCTION("""COMPUTED_VALUE"""),"Ryan Filipovic")</f>
        <v>Ryan Filipovic</v>
      </c>
      <c r="D25" s="2" t="str">
        <f>IFERROR(__xludf.DUMMYFUNCTION("""COMPUTED_VALUE"""),"G")</f>
        <v>G</v>
      </c>
      <c r="E25" s="2" t="str">
        <f>IFERROR(__xludf.DUMMYFUNCTION("""COMPUTED_VALUE"""),"L")</f>
        <v>L</v>
      </c>
      <c r="F25" s="2" t="str">
        <f>IFERROR(__xludf.DUMMYFUNCTION("""COMPUTED_VALUE"""),"MAA")</f>
        <v>MAA</v>
      </c>
      <c r="G25" s="2" t="str">
        <f>IFERROR(__xludf.DUMMYFUNCTION("""COMPUTED_VALUE"""),"Current River Comets")</f>
        <v>Current River Comets</v>
      </c>
      <c r="H25" s="2"/>
    </row>
    <row r="26">
      <c r="A26" s="2" t="str">
        <f>IFERROR(__xludf.DUMMYFUNCTION("""COMPUTED_VALUE"""),"G165")</f>
        <v>G165</v>
      </c>
      <c r="B26" s="2" t="str">
        <f>IFERROR(__xludf.DUMMYFUNCTION("""COMPUTED_VALUE"""),"M01")</f>
        <v>M01</v>
      </c>
      <c r="C26" s="2" t="str">
        <f>IFERROR(__xludf.DUMMYFUNCTION("""COMPUTED_VALUE"""),"Nathan Jacob")</f>
        <v>Nathan Jacob</v>
      </c>
      <c r="D26" s="2" t="str">
        <f>IFERROR(__xludf.DUMMYFUNCTION("""COMPUTED_VALUE"""),"G")</f>
        <v>G</v>
      </c>
      <c r="E26" s="2" t="str">
        <f>IFERROR(__xludf.DUMMYFUNCTION("""COMPUTED_VALUE"""),"L")</f>
        <v>L</v>
      </c>
      <c r="F26" s="2" t="str">
        <f>IFERROR(__xludf.DUMMYFUNCTION("""COMPUTED_VALUE"""),"BA")</f>
        <v>BA</v>
      </c>
      <c r="G26" s="2" t="str">
        <f>IFERROR(__xludf.DUMMYFUNCTION("""COMPUTED_VALUE"""),"Thunder Bay Beavers")</f>
        <v>Thunder Bay Beavers</v>
      </c>
      <c r="H26" s="2"/>
    </row>
    <row r="27">
      <c r="A27" s="2" t="str">
        <f>IFERROR(__xludf.DUMMYFUNCTION("""COMPUTED_VALUE"""),"G169")</f>
        <v>G169</v>
      </c>
      <c r="B27" s="2" t="str">
        <f>IFERROR(__xludf.DUMMYFUNCTION("""COMPUTED_VALUE"""),"M09")</f>
        <v>M09</v>
      </c>
      <c r="C27" s="2" t="str">
        <f>IFERROR(__xludf.DUMMYFUNCTION("""COMPUTED_VALUE"""),"Gunner Paradis")</f>
        <v>Gunner Paradis</v>
      </c>
      <c r="D27" s="2" t="str">
        <f>IFERROR(__xludf.DUMMYFUNCTION("""COMPUTED_VALUE"""),"G")</f>
        <v>G</v>
      </c>
      <c r="E27" s="2" t="str">
        <f>IFERROR(__xludf.DUMMYFUNCTION("""COMPUTED_VALUE"""),"L")</f>
        <v>L</v>
      </c>
      <c r="F27" s="2" t="str">
        <f>IFERROR(__xludf.DUMMYFUNCTION("""COMPUTED_VALUE"""),"AAA")</f>
        <v>AAA</v>
      </c>
      <c r="G27" s="2" t="str">
        <f>IFERROR(__xludf.DUMMYFUNCTION("""COMPUTED_VALUE"""),"Minor Midget Kings")</f>
        <v>Minor Midget Kings</v>
      </c>
      <c r="H27" s="2"/>
    </row>
    <row r="28">
      <c r="A28" s="2" t="str">
        <f>IFERROR(__xludf.DUMMYFUNCTION("""COMPUTED_VALUE"""),"G170")</f>
        <v>G170</v>
      </c>
      <c r="B28" s="2" t="str">
        <f>IFERROR(__xludf.DUMMYFUNCTION("""COMPUTED_VALUE"""),"M05")</f>
        <v>M05</v>
      </c>
      <c r="C28" s="2" t="str">
        <f>IFERROR(__xludf.DUMMYFUNCTION("""COMPUTED_VALUE"""),"Joella Brosseau")</f>
        <v>Joella Brosseau</v>
      </c>
      <c r="D28" s="2" t="str">
        <f>IFERROR(__xludf.DUMMYFUNCTION("""COMPUTED_VALUE"""),"G")</f>
        <v>G</v>
      </c>
      <c r="E28" s="2" t="str">
        <f>IFERROR(__xludf.DUMMYFUNCTION("""COMPUTED_VALUE"""),"L")</f>
        <v>L</v>
      </c>
      <c r="F28" s="2" t="str">
        <f>IFERROR(__xludf.DUMMYFUNCTION("""COMPUTED_VALUE"""),"BA")</f>
        <v>BA</v>
      </c>
      <c r="G28" s="2" t="str">
        <f>IFERROR(__xludf.DUMMYFUNCTION("""COMPUTED_VALUE"""),"Norwest Stars")</f>
        <v>Norwest Stars</v>
      </c>
      <c r="H28" s="2"/>
    </row>
    <row r="29">
      <c r="A29" s="2" t="str">
        <f>IFERROR(__xludf.DUMMYFUNCTION("""COMPUTED_VALUE"""),"G177")</f>
        <v>G177</v>
      </c>
      <c r="B29" s="2" t="str">
        <f>IFERROR(__xludf.DUMMYFUNCTION("""COMPUTED_VALUE"""),"M11")</f>
        <v>M11</v>
      </c>
      <c r="C29" s="2" t="str">
        <f>IFERROR(__xludf.DUMMYFUNCTION("""COMPUTED_VALUE"""),"Samuel Taylor")</f>
        <v>Samuel Taylor</v>
      </c>
      <c r="D29" s="2" t="str">
        <f>IFERROR(__xludf.DUMMYFUNCTION("""COMPUTED_VALUE"""),"G")</f>
        <v>G</v>
      </c>
      <c r="E29" s="2" t="str">
        <f>IFERROR(__xludf.DUMMYFUNCTION("""COMPUTED_VALUE"""),"L")</f>
        <v>L</v>
      </c>
      <c r="F29" s="2" t="str">
        <f>IFERROR(__xludf.DUMMYFUNCTION("""COMPUTED_VALUE"""),"MAA")</f>
        <v>MAA</v>
      </c>
      <c r="G29" s="2" t="str">
        <f>IFERROR(__xludf.DUMMYFUNCTION("""COMPUTED_VALUE"""),"VP Bearcats")</f>
        <v>VP Bearcats</v>
      </c>
      <c r="H29" s="2"/>
    </row>
  </sheetData>
  <drawing r:id="rId1"/>
</worksheet>
</file>