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6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생로랑" sheetId="1" r:id="rId4"/>
    <sheet state="visible" name="프라다" sheetId="2" r:id="rId5"/>
    <sheet state="visible" name="발렌시아가" sheetId="3" r:id="rId6"/>
    <sheet state="visible" name="보테가베네타" sheetId="4" r:id="rId7"/>
    <sheet state="visible" name="톰브라운" sheetId="5" r:id="rId8"/>
    <sheet state="visible" name="발렌티노" sheetId="6" r:id="rId9"/>
    <sheet state="visible" name="마진계산기" sheetId="7" r:id="rId10"/>
  </sheets>
  <definedNames/>
  <calcPr/>
</workbook>
</file>

<file path=xl/sharedStrings.xml><?xml version="1.0" encoding="utf-8"?>
<sst xmlns="http://schemas.openxmlformats.org/spreadsheetml/2006/main" count="1903" uniqueCount="744">
  <si>
    <t>상품유형</t>
  </si>
  <si>
    <t>부티크</t>
  </si>
  <si>
    <t>&lt;등급별 오더조건&gt;</t>
  </si>
  <si>
    <t>&lt;등급순/주문순으로 마감&gt;</t>
  </si>
  <si>
    <t>마감</t>
  </si>
  <si>
    <t>10월 10일 PM 18 : 00</t>
  </si>
  <si>
    <t>라이트(무료)</t>
  </si>
  <si>
    <t>800만원 이상</t>
  </si>
  <si>
    <t>컨펌 후 입금</t>
  </si>
  <si>
    <t>납기</t>
  </si>
  <si>
    <t>컨펌 후 4주</t>
  </si>
  <si>
    <t>베이직</t>
  </si>
  <si>
    <t>500만원 이상</t>
  </si>
  <si>
    <r>
      <rPr>
        <rFont val="Arial"/>
        <b/>
        <color rgb="FF0000FF"/>
        <sz val="13.0"/>
      </rPr>
      <t>주문접수</t>
    </r>
    <r>
      <rPr>
        <rFont val="Arial"/>
        <b/>
        <color rgb="FF000000"/>
        <sz val="10.0"/>
      </rPr>
      <t>(click)</t>
    </r>
  </si>
  <si>
    <t>조건</t>
  </si>
  <si>
    <t>*믹스오더 없음
-주문업체로 사업자통관진행 예정</t>
  </si>
  <si>
    <t>프리미엄</t>
  </si>
  <si>
    <t>300만원 이상</t>
  </si>
  <si>
    <r>
      <rPr>
        <rFont val="Arial"/>
        <b/>
        <color rgb="FF0000FF"/>
        <sz val="13.0"/>
      </rPr>
      <t>배송비 확</t>
    </r>
    <r>
      <rPr>
        <rFont val="Arial"/>
        <b/>
        <color rgb="FF0000FF"/>
        <sz val="13.0"/>
      </rPr>
      <t>인</t>
    </r>
    <r>
      <rPr>
        <rFont val="Arial"/>
        <b/>
        <color rgb="FF000000"/>
        <sz val="10.0"/>
      </rPr>
      <t>(click)</t>
    </r>
  </si>
  <si>
    <t>기타</t>
  </si>
  <si>
    <t>VIP</t>
  </si>
  <si>
    <t>120만원 이상</t>
  </si>
  <si>
    <r>
      <rPr>
        <rFont val="Arial"/>
        <b/>
        <color rgb="FF0000FF"/>
        <sz val="13.0"/>
      </rPr>
      <t>예치금 결</t>
    </r>
    <r>
      <rPr>
        <rFont val="Arial"/>
        <b/>
        <color rgb="FF0000FF"/>
        <sz val="13.0"/>
      </rPr>
      <t>제</t>
    </r>
    <r>
      <rPr>
        <rFont val="Arial"/>
        <b/>
        <color rgb="FF000000"/>
        <sz val="10.0"/>
      </rPr>
      <t>(click)</t>
    </r>
  </si>
  <si>
    <t>공급가 기준</t>
  </si>
  <si>
    <t>FTA가능</t>
  </si>
  <si>
    <t>부가세 비포함</t>
  </si>
  <si>
    <t>수수료포함</t>
  </si>
  <si>
    <t>배송비 비포함</t>
  </si>
  <si>
    <r>
      <rPr>
        <rFont val="Times New Roman"/>
        <b/>
        <color rgb="FFFF0000"/>
        <sz val="11.0"/>
      </rPr>
      <t xml:space="preserve">- 모델명 코드를 잘 확인 후 주문바랍니다. </t>
    </r>
    <r>
      <rPr>
        <rFont val="Times New Roman"/>
        <b/>
        <color rgb="FF000000"/>
        <sz val="11.0"/>
      </rPr>
      <t>/ - 주문 후 예치금이 바로 입금되면 중간중간 바로 결제 진행할 예정입니다.</t>
    </r>
  </si>
  <si>
    <r>
      <rPr>
        <rFont val="Calibri"/>
        <b/>
        <color theme="1"/>
        <sz val="11.0"/>
      </rPr>
      <t xml:space="preserve">매치스럭스공급가
</t>
    </r>
    <r>
      <rPr>
        <rFont val="Calibri"/>
        <b/>
        <color rgb="FFFF0000"/>
        <sz val="11.0"/>
      </rPr>
      <t>(클릭 시 가격비교)</t>
    </r>
  </si>
  <si>
    <t>수량</t>
  </si>
  <si>
    <t>주문합계</t>
  </si>
  <si>
    <r>
      <rPr>
        <rFont val="Calibri"/>
        <b/>
        <color theme="1"/>
        <sz val="11.0"/>
      </rPr>
      <t>IMAGE</t>
    </r>
  </si>
  <si>
    <t>모델명</t>
  </si>
  <si>
    <t>SKU NO.</t>
  </si>
  <si>
    <t>BRAND</t>
  </si>
  <si>
    <t>DESCRIPTION</t>
  </si>
  <si>
    <t>DEPARTMENT</t>
  </si>
  <si>
    <t>COLOUR</t>
  </si>
  <si>
    <t>QTY</t>
  </si>
  <si>
    <t>UK FP RRP
(inc VAT)</t>
  </si>
  <si>
    <t>UK Discount</t>
  </si>
  <si>
    <t>Full Price</t>
  </si>
  <si>
    <t>Discount</t>
  </si>
  <si>
    <t>영국가</t>
  </si>
  <si>
    <t>유로가</t>
  </si>
  <si>
    <t>공급가</t>
  </si>
  <si>
    <t>354119DND0J1000</t>
  </si>
  <si>
    <t>SAINT LAURENT</t>
  </si>
  <si>
    <t>SLP KATE TASSLE GLD HW SHLDR BG</t>
  </si>
  <si>
    <t>LADIES BAGS</t>
  </si>
  <si>
    <t>Black</t>
  </si>
  <si>
    <t>600281 CSV0J 1000</t>
  </si>
  <si>
    <t>SLP SHOPPER LTHR TOTE BAG</t>
  </si>
  <si>
    <t>6331570EN041000</t>
  </si>
  <si>
    <t>YSL NIKI LRG LTHR SILV HW QLTD SHLDR BG</t>
  </si>
  <si>
    <t>506030 Y1614Y16148142</t>
  </si>
  <si>
    <t>SLP LOULOU SLVR CHAIN DROP ERNG</t>
  </si>
  <si>
    <t>LADIES FASHION JEWELLERY</t>
  </si>
  <si>
    <t>White</t>
  </si>
  <si>
    <t>600185BOW921000</t>
  </si>
  <si>
    <t>SLP MED ENVELOPE LTHR SHLDR BG</t>
  </si>
  <si>
    <t>612544DV7041000</t>
  </si>
  <si>
    <t>SLP LOU QLTD LTHR SILV HW XBDY BAG</t>
  </si>
  <si>
    <t>612544DV7074147</t>
  </si>
  <si>
    <t>SLP MONOGR LOU M QULT LTHR GLD HW XBDY</t>
  </si>
  <si>
    <t>Blue</t>
  </si>
  <si>
    <t>612544DV7081000</t>
  </si>
  <si>
    <t>YSL LOU QLTD LTHR TONAL HW XBDY</t>
  </si>
  <si>
    <t>506030 Y1614Y16148045</t>
  </si>
  <si>
    <t>SLP GLD TASSL DROP MONO ERNG</t>
  </si>
  <si>
    <t>Yellow</t>
  </si>
  <si>
    <t>678401DV7081000</t>
  </si>
  <si>
    <t>SLP TOYLOULOU LTHR QLTD BLK HW MINI BG</t>
  </si>
  <si>
    <t>LADIES ACCESSORIES</t>
  </si>
  <si>
    <t>452159BOW0J1000</t>
  </si>
  <si>
    <t>SLP KATE TASSL LTHR WOC</t>
  </si>
  <si>
    <t>5657229J58E9273</t>
  </si>
  <si>
    <t>YSL RIVE GAUCHE CNVS LOGO PCH</t>
  </si>
  <si>
    <t>Neutrals</t>
  </si>
  <si>
    <t>5774751EL001000</t>
  </si>
  <si>
    <t>SLP PUFFER LOULOU MED SILV W SHLDR BG</t>
  </si>
  <si>
    <t>600195BOW919207</t>
  </si>
  <si>
    <t>SLP SML ENVELOPE LTHR W GLD HW SHLDR BG</t>
  </si>
  <si>
    <t>5774751EL081000</t>
  </si>
  <si>
    <t>SLP PUFFER LOULOU MED BB SHLDR BG</t>
  </si>
  <si>
    <t>708815 BL40JBL40J6805</t>
  </si>
  <si>
    <t>SLP RD LTHR WRAP GLD LOGO BRCLT</t>
  </si>
  <si>
    <t>Red</t>
  </si>
  <si>
    <t>577476 1EL00 1000</t>
  </si>
  <si>
    <t>SLP PUFFER LOULOU SML SILV HW SHLDR BG</t>
  </si>
  <si>
    <t>470371 Y1500</t>
  </si>
  <si>
    <t>SLP GLD TXTUR YSL BRCH</t>
  </si>
  <si>
    <t>574946DV7281000</t>
  </si>
  <si>
    <t>YSL LOULOU MED QLTD LTHR BB HW SHLDR BG</t>
  </si>
  <si>
    <t>498894/1EL07/1000</t>
  </si>
  <si>
    <t>SLP NIKI MED SMTH LTHR GLD HRDWRE SHLDR BG</t>
  </si>
  <si>
    <t>6104361GF079207</t>
  </si>
  <si>
    <t>SLP JADE CIRCL GLD HW QLTD LTHR XBDY</t>
  </si>
  <si>
    <t>6104361GF071000</t>
  </si>
  <si>
    <t>6089411D3091000</t>
  </si>
  <si>
    <t>SLP BECKY QLTD LTHR GLD HW MINI BG</t>
  </si>
  <si>
    <t>586467 Y1500Y15008142</t>
  </si>
  <si>
    <t>SLP SILV CHNKY CHAIN BRCLT</t>
  </si>
  <si>
    <t>593119 Y1500 8142</t>
  </si>
  <si>
    <t>SLP SILV CHNKY CHAIN NKLC</t>
  </si>
  <si>
    <t>577476 1EL07 1000</t>
  </si>
  <si>
    <t>YSL PUFFER LOULOU SML LTHR GLD HW SHLDR BG</t>
  </si>
  <si>
    <t>600195BOW981000</t>
  </si>
  <si>
    <t>SLP ENVELOPE SML LTHR TONAL HW SHLDR BG</t>
  </si>
  <si>
    <t>470371 Y1500Y15008142</t>
  </si>
  <si>
    <t>SLP SILV TXTURE CROC BROOCH</t>
  </si>
  <si>
    <t>6125791GF019207</t>
  </si>
  <si>
    <t>SLP MINI LOU QLD LTHR GLD HW MINI BG</t>
  </si>
  <si>
    <t>612544DV7079207</t>
  </si>
  <si>
    <t>YSL LOU QLTD LTHR GLD HW XBDY</t>
  </si>
  <si>
    <t>708815 0IH0E0IH0E1000</t>
  </si>
  <si>
    <t>SLP SILV BLK LOGO BRCLT</t>
  </si>
  <si>
    <t>559355 0IH0J0IH0J1000</t>
  </si>
  <si>
    <t>SLP GLD BLK LOGO BRCLT</t>
  </si>
  <si>
    <t>635704 Y1500Y15008035</t>
  </si>
  <si>
    <t>SLP GLD TWO TONE CHAIN LNK CHKR</t>
  </si>
  <si>
    <t>635450 Y1500Y15008126</t>
  </si>
  <si>
    <t>SLP SLVR CHAIN LOGO ERNG</t>
  </si>
  <si>
    <t>618031 Y1500Y15008030</t>
  </si>
  <si>
    <t>SLP GLD THREADER LOGO ERNGS</t>
  </si>
  <si>
    <t>691328 Y1500Y15008035</t>
  </si>
  <si>
    <t>SLP GLD CHAIN LNK BRCLT</t>
  </si>
  <si>
    <t>649795 2R20W 1000</t>
  </si>
  <si>
    <t>SLP LE MAILLON GLD HW SHLDR BG</t>
  </si>
  <si>
    <t>5774761EL072721</t>
  </si>
  <si>
    <t>708795 BL40JBL40J6805</t>
  </si>
  <si>
    <t>SLP RD LTHR DBL WRP GLD LOGO BRCLT</t>
  </si>
  <si>
    <t>612544DV7072721</t>
  </si>
  <si>
    <t>SLP LOU QLTD LTHR GLD HW XBDY</t>
  </si>
  <si>
    <t>646558 0IH0J1000</t>
  </si>
  <si>
    <t>SLP GLD BLK DBL WRP LOGO BRCLT</t>
  </si>
  <si>
    <t>618031 Y1500Y15008096</t>
  </si>
  <si>
    <t>SLP RG LOGO DROP CHAIN CASSANDRE ERNG</t>
  </si>
  <si>
    <t>Pink</t>
  </si>
  <si>
    <t>635450 Y1500Y15008096</t>
  </si>
  <si>
    <t>SLP RG LOGO LOOP DROP CHAIN ERNG</t>
  </si>
  <si>
    <t>708815 0IH0C1000</t>
  </si>
  <si>
    <t>SLP RG BLK LOGO BRCLT</t>
  </si>
  <si>
    <t>63526515B0W1000</t>
  </si>
  <si>
    <t>SLP TINY MONOGRAMME GLD ZIP WLLT</t>
  </si>
  <si>
    <t>708795 0IH0E0IH0R1000</t>
  </si>
  <si>
    <t>SLP SLV BLK DBL WRP</t>
  </si>
  <si>
    <t>565739DND0J1000</t>
  </si>
  <si>
    <t>SLP CROCCO GLD HW POUCH</t>
  </si>
  <si>
    <t>6508801EL001000</t>
  </si>
  <si>
    <t>SLP LOULOU PUFFER LTHR PCH</t>
  </si>
  <si>
    <t>635533 Y1500Y15008126</t>
  </si>
  <si>
    <t>SLP SLV LOGO CHAIN BRCLT</t>
  </si>
  <si>
    <t>618031 Y1500Y15008126</t>
  </si>
  <si>
    <t>SLP SLV THREADER LOGO ERNGS</t>
  </si>
  <si>
    <t>554465BOO0E1000</t>
  </si>
  <si>
    <t>SLP BOX LAQUE CALF LTHR 2CM BLT</t>
  </si>
  <si>
    <t>494699DV7272131</t>
  </si>
  <si>
    <t>SLP LOULOU SML QLTD LTHR GLD HW SHLDR BG</t>
  </si>
  <si>
    <t>Brown</t>
  </si>
  <si>
    <t>620280BOW912721</t>
  </si>
  <si>
    <t>SLP LTHR GLD HW WOC</t>
  </si>
  <si>
    <t>667722Y15008142</t>
  </si>
  <si>
    <t>SL CHARM NECKLACE SILVER</t>
  </si>
  <si>
    <t>MENS ACCESSORIES</t>
  </si>
  <si>
    <t>Metallic</t>
  </si>
  <si>
    <t>708795 BL40J9207</t>
  </si>
  <si>
    <t>SLP CRM LTHR DBL WRAP GLD LOGO BRCLT</t>
  </si>
  <si>
    <t>6572280UF0W1000</t>
  </si>
  <si>
    <t>SLP HOBO PATENT LTHR SHLDR BAG</t>
  </si>
  <si>
    <t>6331581YG042050</t>
  </si>
  <si>
    <t>SLP NIKI MED LTHR BB HW SHLDR BG</t>
  </si>
  <si>
    <t>474366DND0J1000</t>
  </si>
  <si>
    <t>SLP KATE SML LTHR GLD HW SHLDR BAG</t>
  </si>
  <si>
    <t>634437DND0E1000</t>
  </si>
  <si>
    <t>SLP MONO CROCCO EFFECT 3CM BLT</t>
  </si>
  <si>
    <t>634437BOO0W2721</t>
  </si>
  <si>
    <t>SLP MONO 3CM BLT</t>
  </si>
  <si>
    <t>5544650UF0W1000</t>
  </si>
  <si>
    <t>SLP MONO 2CM PATENT BLT</t>
  </si>
  <si>
    <t>687232J160J8894</t>
  </si>
  <si>
    <t>SLP CEINTURES CHAINES CHAIN BLT</t>
  </si>
  <si>
    <t>554465DTI0E1000</t>
  </si>
  <si>
    <t>SLP MONO 2CM BLT</t>
  </si>
  <si>
    <t>669921DND1J1000</t>
  </si>
  <si>
    <t>SLP MONO WOC</t>
  </si>
  <si>
    <t>600279 BRM07 1229</t>
  </si>
  <si>
    <t>SLP COLLEGE MED LTHR GLD HW SHLDR BAG</t>
  </si>
  <si>
    <t>Grey</t>
  </si>
  <si>
    <t>612544 DV707 1229</t>
  </si>
  <si>
    <t>SLP LOU LTHR GLD HW XBDY BAG</t>
  </si>
  <si>
    <t>696582AAAJU1000</t>
  </si>
  <si>
    <t>SLP GABBY AIRPOD CASE</t>
  </si>
  <si>
    <t>697860GVO3N1067</t>
  </si>
  <si>
    <t>SLP SLVR HW EMBEL BLT</t>
  </si>
  <si>
    <t>6698891ZQ0J1000</t>
  </si>
  <si>
    <t>SLP CROC LTHR BLT</t>
  </si>
  <si>
    <t>669865AAALR1000</t>
  </si>
  <si>
    <t>SLP DBL BUCKLE BLT</t>
  </si>
  <si>
    <t>6966080SX0W1000</t>
  </si>
  <si>
    <t>SLP LE MAILLON WOC</t>
  </si>
  <si>
    <t>612542DND0W1000</t>
  </si>
  <si>
    <t>SLP LOU MED MOC CRC LTHR SHLDR BAG</t>
  </si>
  <si>
    <t>6982022US0W1000</t>
  </si>
  <si>
    <t>SLP FANNY MED MOC CRC LTHR SHLDR BAD</t>
  </si>
  <si>
    <t>655004FAAC25623</t>
  </si>
  <si>
    <t>SLP SADE PUFFER LTHR CLUTCH BAG</t>
  </si>
  <si>
    <t>7002021EJ8W7481</t>
  </si>
  <si>
    <t>SLP LE MONOGRAMME SML LTHR SHLDR BAG</t>
  </si>
  <si>
    <t>655004FAAC24420</t>
  </si>
  <si>
    <t>SLP SADE PUFFER PATENT LTHR CLUTCH BAG</t>
  </si>
  <si>
    <t>697655B870J1000</t>
  </si>
  <si>
    <t>SLP EVENING PATENT LTHR CLUTCH BAG</t>
  </si>
  <si>
    <t>6203331EL075623</t>
  </si>
  <si>
    <t>SLP MINI PUFFER LOULOU GLD HW MINI BG</t>
  </si>
  <si>
    <t>6203331EL071202</t>
  </si>
  <si>
    <t>6572282R20N9207</t>
  </si>
  <si>
    <t>SLP LE 5 A 7 LTHR SLVR HW SHLDR BG</t>
  </si>
  <si>
    <t>515821GAAAT7018</t>
  </si>
  <si>
    <t>SLP JAMIE RAFFIA SHLDR BAG</t>
  </si>
  <si>
    <t>7014313Y6683472</t>
  </si>
  <si>
    <t>SLP GRND CARRE ROSE SCRF</t>
  </si>
  <si>
    <t>565739B870J1000</t>
  </si>
  <si>
    <t>SLP PATENT UPTOWN POUCH</t>
  </si>
  <si>
    <t>698224B870W6008</t>
  </si>
  <si>
    <t>SLP ENVELOPE POCHETTE PALOMA POUCH</t>
  </si>
  <si>
    <t>698224B870W1000</t>
  </si>
  <si>
    <t>696582AAAJU9207</t>
  </si>
  <si>
    <t>7016311EL071000</t>
  </si>
  <si>
    <t>SLP NANO BCKT MINI BAG</t>
  </si>
  <si>
    <t>612563AAANF1000</t>
  </si>
  <si>
    <t>SLP MINI LOU CROC MINI BAG</t>
  </si>
  <si>
    <t>6966080SX0W6008</t>
  </si>
  <si>
    <t>66992103P2W1000</t>
  </si>
  <si>
    <t>6572282US0W1000</t>
  </si>
  <si>
    <t>SLP LE 5 A 7 LTHR GLD HW MOC CROC SHLDR BG</t>
  </si>
  <si>
    <t>6001950UFV81000</t>
  </si>
  <si>
    <t>SLP ENVELOPE SML PATENT LTHR SHLDR BAG</t>
  </si>
  <si>
    <t>499290FAADJ9784</t>
  </si>
  <si>
    <t>SLP RIVE GAUCHE LOGO TOTE BAG</t>
  </si>
  <si>
    <t>685618FAAG84385</t>
  </si>
  <si>
    <t>SLP PANIER RAFFIA SML TOTE BAG</t>
  </si>
  <si>
    <t>685618GAABB2080</t>
  </si>
  <si>
    <t>688221GAABB2080</t>
  </si>
  <si>
    <t>SLP PANIER RAFFIA MED TOTE BAG</t>
  </si>
  <si>
    <t>5686041EJ8W7481</t>
  </si>
  <si>
    <t>SLP LE MONOGRAMME SATCHEL LTHR SHLDR BAG</t>
  </si>
  <si>
    <t>6976401EL079207</t>
  </si>
  <si>
    <t>SLP SEAU MATELASSE  QUILTD LTHR BUCKET BAG</t>
  </si>
  <si>
    <t>697941AAAN91000</t>
  </si>
  <si>
    <t>SLP HOBO FLAT LRG MOCK CROC BUCKET BAG</t>
  </si>
  <si>
    <t>696492FAAGU1067</t>
  </si>
  <si>
    <t>SLP DA RECUPERARE CRYSTAL MINI BAG</t>
  </si>
  <si>
    <t>635450Y1500</t>
  </si>
  <si>
    <t>SLP GLD CHAIN LOGO ERNG</t>
  </si>
  <si>
    <r>
      <rPr>
        <rFont val="Arial"/>
        <b/>
        <color rgb="FF0000FF"/>
        <sz val="13.0"/>
      </rPr>
      <t>주문접수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</si>
  <si>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배송비 확</t>
    </r>
    <r>
      <rPr>
        <rFont val="Arial"/>
        <b/>
        <color rgb="FF0000FF"/>
        <sz val="13.0"/>
      </rPr>
      <t>인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</si>
  <si>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예치금 결</t>
    </r>
    <r>
      <rPr>
        <rFont val="Arial"/>
        <b/>
        <color rgb="FF0000FF"/>
        <sz val="13.0"/>
      </rPr>
      <t>제</t>
    </r>
    <r>
      <rPr>
        <rFont val="Arial"/>
        <b/>
        <color rgb="FF000000"/>
        <sz val="10.0"/>
      </rPr>
      <t>(click)</t>
    </r>
  </si>
  <si>
    <r>
      <rPr>
        <rFont val="Times New Roman"/>
        <b/>
        <color rgb="FFFF0000"/>
        <sz val="11.0"/>
      </rPr>
      <t xml:space="preserve">- 모델명 코드를 잘 확인 후 주문바랍니다. </t>
    </r>
    <r>
      <rPr>
        <rFont val="Times New Roman"/>
        <b/>
        <color rgb="FF000000"/>
        <sz val="11.0"/>
      </rPr>
      <t>/ - 주문 후 예치금이 바로 입금되면 중간중간 바로 결제 진행할 예정입니다.</t>
    </r>
  </si>
  <si>
    <r>
      <rPr>
        <rFont val="Calibri"/>
        <b/>
        <color theme="1"/>
        <sz val="11.0"/>
      </rPr>
      <t xml:space="preserve">매치스럭스공급가
</t>
    </r>
    <r>
      <rPr>
        <rFont val="Calibri"/>
        <b/>
        <color rgb="FFFF0000"/>
        <sz val="11.0"/>
      </rPr>
      <t>(클릭 시 가격비교)</t>
    </r>
  </si>
  <si>
    <r>
      <rPr>
        <rFont val="Calibri"/>
        <b/>
        <color theme="1"/>
        <sz val="11.0"/>
      </rPr>
      <t>IMAGE</t>
    </r>
  </si>
  <si>
    <t>1BH029 V - DOO -F0002</t>
  </si>
  <si>
    <t>PRADA</t>
  </si>
  <si>
    <t>PRADA RE-NYLON MINI BACKPACK</t>
  </si>
  <si>
    <t>2ZT024-2DMI-F0002-F0002</t>
  </si>
  <si>
    <t>PRADA CORE NYLON PHONECASE BLK</t>
  </si>
  <si>
    <t>2HC137-2DMI-F0002-F0002</t>
  </si>
  <si>
    <t>PRADA CORE NYLON BUCKET HAT BLK</t>
  </si>
  <si>
    <t>2MC149_2D1QF0002F0002</t>
  </si>
  <si>
    <t>PRADA LTHR TONAL LOGO CARDHOLDER BLK</t>
  </si>
  <si>
    <t>1IH0192AWLF0T7O</t>
  </si>
  <si>
    <t>PRADA CRYSTAL HEADBAND</t>
  </si>
  <si>
    <t>1HC2742DMIF0002</t>
  </si>
  <si>
    <t>PRADA RE-NYLON BASEBALL CAP</t>
  </si>
  <si>
    <t>1HC2742AWLF0T7O</t>
  </si>
  <si>
    <t>PRADA NYLON AND CRYSTAL CAP</t>
  </si>
  <si>
    <t>1BB083 V - XAO -F0002</t>
  </si>
  <si>
    <t>PRADA NAPPA SOFT LTHR TOTE BAG</t>
  </si>
  <si>
    <t>1BH189 V - 5KO -F0002</t>
  </si>
  <si>
    <t>PRADA MINI BORSE FLAP LTHR SHLDR BAG</t>
  </si>
  <si>
    <t>2UH003-2D84</t>
  </si>
  <si>
    <t>PRADA 500ML LOGO BOTTLE SILVER</t>
  </si>
  <si>
    <t>1BA366 ZO6 V OSO F0YGN</t>
  </si>
  <si>
    <t>PRADA SPAZZOLATO LTHR OMBRE CRNERS TOP HNDL MED TOTE</t>
  </si>
  <si>
    <t>1BA365 ZO6 V OSO F03AK</t>
  </si>
  <si>
    <t>PRADA SPAZZOLATO LTHR OMBRE CRNERS TOP HNDL MINI TOTE</t>
  </si>
  <si>
    <t>1BA367 2FKL V OOO F0G5R</t>
  </si>
  <si>
    <t>PRADA TRIANGOLO JAQ SHLDR BG</t>
  </si>
  <si>
    <t>Green</t>
  </si>
  <si>
    <t>2CN087-2DMNF0002</t>
  </si>
  <si>
    <t>PRADA TRIANGLE POUCH BELT BLK</t>
  </si>
  <si>
    <t>2MR035-QHHF0002</t>
  </si>
  <si>
    <t>PRADA LTHR LOGO WALLET STRAP BLK</t>
  </si>
  <si>
    <t>2SC004-0DC</t>
  </si>
  <si>
    <t>PRADA 2PK CARDS LOGO LTHR CASE RED</t>
  </si>
  <si>
    <t>2VL039-2FADF0002</t>
  </si>
  <si>
    <t>PRADA TRIANGLE XBDY BAG BLK</t>
  </si>
  <si>
    <t>1BA367 2FKL F0Y30  F0Y30</t>
  </si>
  <si>
    <t>PRADA TRIANGOLO JAQ MED SHLDR BG</t>
  </si>
  <si>
    <t>2FS038-2FK3</t>
  </si>
  <si>
    <t>PRADA LOGO WOOL SCARF BLK</t>
  </si>
  <si>
    <t>1BC176 2FPN V OOO F0Y30</t>
  </si>
  <si>
    <t>PRADA TRIANGLO JAQ LTHR DBL MINI BG</t>
  </si>
  <si>
    <t>1BA366 ZO6 V OOO F0002</t>
  </si>
  <si>
    <t>PRADA SPAZZOLATO LTHR TOP HNDL SML TOTE</t>
  </si>
  <si>
    <t>1CC546 2BYA F0002</t>
  </si>
  <si>
    <t>PRADA GRACE 3.5 TRNGL LOGO LTHR BKL BELT</t>
  </si>
  <si>
    <t>2VD769VOLOF0002</t>
  </si>
  <si>
    <t>PRADA NYL SAFF LTHR SHLDR BAG BLK</t>
  </si>
  <si>
    <r>
      <rPr>
        <rFont val="Arial"/>
        <b/>
        <color rgb="FF0000FF"/>
        <sz val="13.0"/>
      </rPr>
      <t>주문접수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</si>
  <si>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배송비 확</t>
    </r>
    <r>
      <rPr>
        <rFont val="Arial"/>
        <b/>
        <color rgb="FF0000FF"/>
        <sz val="13.0"/>
      </rPr>
      <t>인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</si>
  <si>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예치금 결</t>
    </r>
    <r>
      <rPr>
        <rFont val="Arial"/>
        <b/>
        <color rgb="FF0000FF"/>
        <sz val="13.0"/>
      </rPr>
      <t>제</t>
    </r>
    <r>
      <rPr>
        <rFont val="Arial"/>
        <b/>
        <color rgb="FF000000"/>
        <sz val="10.0"/>
      </rPr>
      <t>(click)</t>
    </r>
  </si>
  <si>
    <r>
      <rPr>
        <rFont val="Times New Roman"/>
        <b/>
        <color rgb="FFFF0000"/>
        <sz val="11.0"/>
      </rPr>
      <t xml:space="preserve">- 모델명 코드를 잘 확인 후 주문바랍니다. </t>
    </r>
    <r>
      <rPr>
        <rFont val="Times New Roman"/>
        <b/>
        <color rgb="FF000000"/>
        <sz val="11.0"/>
      </rPr>
      <t>/ - 주문 후 예치금이 바로 입금되면 중간중간 바로 결제 진행할 예정입니다.</t>
    </r>
  </si>
  <si>
    <r>
      <rPr>
        <rFont val="Calibri"/>
        <b/>
        <color theme="1"/>
        <sz val="11.0"/>
      </rPr>
      <t xml:space="preserve">매치스럭스공급가
</t>
    </r>
    <r>
      <rPr>
        <rFont val="Calibri"/>
        <b/>
        <color rgb="FFFF0000"/>
        <sz val="11.0"/>
      </rPr>
      <t>(클릭 시 가격비교)</t>
    </r>
  </si>
  <si>
    <r>
      <rPr>
        <rFont val="Calibri"/>
        <b/>
        <color theme="1"/>
        <sz val="11.0"/>
      </rPr>
      <t>IMAGE</t>
    </r>
  </si>
  <si>
    <t>656050-1LRGM-1000</t>
  </si>
  <si>
    <t>BALENCIAGA</t>
  </si>
  <si>
    <t>BAL CROC HOURGLASS WOC</t>
  </si>
  <si>
    <t>550646-2106B-1090</t>
  </si>
  <si>
    <t>BAL VILLE XXS TOP HANDL LTHR TOTE BAG</t>
  </si>
  <si>
    <t>674444-210B0-1062</t>
  </si>
  <si>
    <t>BAL BB RVRSBL 25 BELT</t>
  </si>
  <si>
    <t>692068-2108S-9260</t>
  </si>
  <si>
    <t>BAL JUMBO SML CANVAS TOTE BAG</t>
  </si>
  <si>
    <t>Multicoloured</t>
  </si>
  <si>
    <t>592833-1LR6Y-5306</t>
  </si>
  <si>
    <t>BAL HOURGLASS XS CROC PRINT LTHR TOTE BAG</t>
  </si>
  <si>
    <t>Purple</t>
  </si>
  <si>
    <t>339933-2HH3N-9260</t>
  </si>
  <si>
    <t>BAL CABAS SML CANVAS TOTE BAG</t>
  </si>
  <si>
    <t>671342-210F1-2762</t>
  </si>
  <si>
    <t>BAL BISTRO BASK XS TOTE BAG</t>
  </si>
  <si>
    <t>673318-410B2-0296</t>
  </si>
  <si>
    <t>BAL LOGO VISOR CAP</t>
  </si>
  <si>
    <t>704105-410B2-0010</t>
  </si>
  <si>
    <t>BAL BB PARIS CAP</t>
  </si>
  <si>
    <t>673513-1CH04-1000</t>
  </si>
  <si>
    <t>BAL BB THN 15 BELT</t>
  </si>
  <si>
    <t>698642-3A2B8-1460</t>
  </si>
  <si>
    <t>BAL ALL OVER LOGO PAREO SCRF</t>
  </si>
  <si>
    <t>656050-210DE-2762</t>
  </si>
  <si>
    <t>BAL MONO HOURGLASS WOC</t>
  </si>
  <si>
    <t>703105-210EI-1060</t>
  </si>
  <si>
    <t>BAL BB  SIG 15 BELT</t>
  </si>
  <si>
    <t>592833-210DE-2762</t>
  </si>
  <si>
    <t>BAL HOURGLASS XS CANVAS TOTE BAG</t>
  </si>
  <si>
    <t>704114-3C5B3-1000</t>
  </si>
  <si>
    <t>BAL BB LOGO TIGHTS</t>
  </si>
  <si>
    <t>703098-210EI-10601060</t>
  </si>
  <si>
    <t>BAL BB 30 SIGNATURE SILVER BELT BLK</t>
  </si>
  <si>
    <t>703098-210EC-10001000</t>
  </si>
  <si>
    <t>BAL BB 30 SIGNATURE GOLD BELT BLK</t>
  </si>
  <si>
    <t>695963-210A5-10001000</t>
  </si>
  <si>
    <t>BAL ROUND LOGO PLAQ BELT BLK</t>
  </si>
  <si>
    <t>594309-1IZI3-10901090</t>
  </si>
  <si>
    <t>BAL CLASSIC LOGO CARDHOLDER BLK</t>
  </si>
  <si>
    <t>693547-2103I-10001000</t>
  </si>
  <si>
    <t>BAL CAR CARDHOLDER BLK</t>
  </si>
  <si>
    <t>702723-210DJ-10601060</t>
  </si>
  <si>
    <t>BAL BB AO LOGO CAMERA BAG BLK</t>
  </si>
  <si>
    <t>702698-210DJ-10601060</t>
  </si>
  <si>
    <t>BAL BB AO LOGO TOTE BAG BLK</t>
  </si>
  <si>
    <t>697748-410B2-10771077</t>
  </si>
  <si>
    <t>BAL COTTON LOGO DISTRESSED CAP BLK</t>
  </si>
  <si>
    <t>671309_210E72762</t>
  </si>
  <si>
    <t>BAL CAGOLE XS BAGUETTE LTHR SHLDR BAG</t>
  </si>
  <si>
    <t>671309-1VG9Y-9104</t>
  </si>
  <si>
    <r>
      <rPr>
        <rFont val="Arial"/>
        <b/>
        <color rgb="FF0000FF"/>
        <sz val="13.0"/>
      </rPr>
      <t>주문접수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</si>
  <si>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배송비 확</t>
    </r>
    <r>
      <rPr>
        <rFont val="Arial"/>
        <b/>
        <color rgb="FF0000FF"/>
        <sz val="13.0"/>
      </rPr>
      <t>인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</si>
  <si>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예치금 결</t>
    </r>
    <r>
      <rPr>
        <rFont val="Arial"/>
        <b/>
        <color rgb="FF0000FF"/>
        <sz val="13.0"/>
      </rPr>
      <t>제</t>
    </r>
    <r>
      <rPr>
        <rFont val="Arial"/>
        <b/>
        <color rgb="FF000000"/>
        <sz val="10.0"/>
      </rPr>
      <t>(click)</t>
    </r>
  </si>
  <si>
    <r>
      <rPr>
        <rFont val="Times New Roman"/>
        <b/>
        <color rgb="FFFF0000"/>
        <sz val="11.0"/>
      </rPr>
      <t xml:space="preserve">- 모델명 코드를 잘 확인 후 주문바랍니다. </t>
    </r>
    <r>
      <rPr>
        <rFont val="Times New Roman"/>
        <b/>
        <color rgb="FF000000"/>
        <sz val="11.0"/>
      </rPr>
      <t>/ - 주문 후 예치금이 바로 입금되면 중간중간 바로 결제 진행할 예정입니다.</t>
    </r>
  </si>
  <si>
    <r>
      <rPr>
        <rFont val="Calibri"/>
        <b/>
        <color theme="1"/>
        <sz val="11.0"/>
      </rPr>
      <t xml:space="preserve">매치스럭스공급가
</t>
    </r>
    <r>
      <rPr>
        <rFont val="Calibri"/>
        <b/>
        <color rgb="FFFF0000"/>
        <sz val="11.0"/>
      </rPr>
      <t>(클릭 시 가격비교)</t>
    </r>
  </si>
  <si>
    <r>
      <rPr>
        <rFont val="Calibri"/>
        <b/>
        <color theme="1"/>
        <sz val="11.0"/>
      </rPr>
      <t>IMAGE</t>
    </r>
  </si>
  <si>
    <t>591970 VCQR12127</t>
  </si>
  <si>
    <t>BOTTEGA VENETA</t>
  </si>
  <si>
    <t>BTTGA LTHR MAXI QLTD SHLDR BG</t>
  </si>
  <si>
    <t>576175 VCPP0 1229</t>
  </si>
  <si>
    <t>BTTGA INTRECCIATO POUCH CLTCH BG</t>
  </si>
  <si>
    <t>576227VCP401229</t>
  </si>
  <si>
    <t>BTTGA LRG SFT LTHR POUCH CLTCH BG</t>
  </si>
  <si>
    <t>608588 V5070 8117</t>
  </si>
  <si>
    <t>BOTTEGA SILV TWST METAL TRINGL HOOP ERNG</t>
  </si>
  <si>
    <t>585852VCPP18803</t>
  </si>
  <si>
    <t>BOTTEGA INTRECCIATO LTHR MINI POUCH</t>
  </si>
  <si>
    <t>620230VCP408425</t>
  </si>
  <si>
    <t>BTTGA SFT LTHR CHAIN GLD CHN POUCH</t>
  </si>
  <si>
    <t>576227VCP402132</t>
  </si>
  <si>
    <t>BTTGA SMOOTH POUCH</t>
  </si>
  <si>
    <t>631421VBWZ01229</t>
  </si>
  <si>
    <t>BTTGA PADDED CASETTE CHAIN</t>
  </si>
  <si>
    <t>629635VCP418425</t>
  </si>
  <si>
    <t>BTTGA SMTH LTHR MINI DBL KNT BG</t>
  </si>
  <si>
    <t>591970VCQR12132</t>
  </si>
  <si>
    <t>BOTTEGA PADDED CASSETTE SHLDR BG</t>
  </si>
  <si>
    <t>631421VBWZ09143</t>
  </si>
  <si>
    <t>679476 VMAU3 8425</t>
  </si>
  <si>
    <t>BOTTEGA 25 TRNGL GLD HW BELT</t>
  </si>
  <si>
    <t>690223V1BW08425</t>
  </si>
  <si>
    <t>BOTTEGA TEEN DOUBLE KNOT BLOIS MINI BAG</t>
  </si>
  <si>
    <t>690225VCPP03902</t>
  </si>
  <si>
    <t>BOTTEGA TEEN JODIE INTRCCTO LTHR SHLDR BAG</t>
  </si>
  <si>
    <t>690225VCPP03722</t>
  </si>
  <si>
    <t>BOTTEGA TEEN JODIE INTRCTO LTHR SHLDR BAG</t>
  </si>
  <si>
    <t>680255V1G113722</t>
  </si>
  <si>
    <t>BOTTEGA SMALL LOOP INTRECCIATO LTHR MINI BAG</t>
  </si>
  <si>
    <t>690225VCPP07003</t>
  </si>
  <si>
    <t>Orange</t>
  </si>
  <si>
    <t>651393VCQC48425</t>
  </si>
  <si>
    <t>BOTTEGA INTRECCIO ZIPPED CH</t>
  </si>
  <si>
    <t>680342VMAU38425</t>
  </si>
  <si>
    <t>BOTTEGA 15 TRNGL GLD HW BELT</t>
  </si>
  <si>
    <t>690238V0HP03714</t>
  </si>
  <si>
    <t>BOTTEGA JACQUARD INTRECCIO SPONGE TEEN POUCH CLUTCH BAG</t>
  </si>
  <si>
    <t>707795VAHU08120</t>
  </si>
  <si>
    <t>BOTTEGA YG PLTD OVAL HOOP ERNG</t>
  </si>
  <si>
    <t>707795VAHU43708</t>
  </si>
  <si>
    <t>BOTTEGA YG GRN OVAL HOOP ERNG</t>
  </si>
  <si>
    <t>690824-V0EY03708</t>
  </si>
  <si>
    <t>BV INTRECCIO 13 PRO CASE GRN</t>
  </si>
  <si>
    <t>690824-V0EY01000</t>
  </si>
  <si>
    <t>BV INTRECCIO 13 PRO CASE BLK</t>
  </si>
  <si>
    <t>576227 V0HP0 4214</t>
  </si>
  <si>
    <t>BOTTEGA POUCH COTTON CLUTCH</t>
  </si>
  <si>
    <t>690824-V0EY0-3830</t>
  </si>
  <si>
    <t>BV INTRECCIO RUBBER IPHONE 13 PRO CASE GRN</t>
  </si>
  <si>
    <t>649607-V1Q73-3819</t>
  </si>
  <si>
    <t>BV PORTAFOGLIO INTR.FUN LE BAG</t>
  </si>
  <si>
    <t>690824-V0EY0-3116</t>
  </si>
  <si>
    <t>BV INTRECCIO RUBBER IPHONE 13 PRO CASE DEEP BLUE</t>
  </si>
  <si>
    <t>710142-V0EY0-3116</t>
  </si>
  <si>
    <t>BV SMLG BLUE</t>
  </si>
  <si>
    <t>710142-V0EY0-3830</t>
  </si>
  <si>
    <t>BV SMLG GREEN</t>
  </si>
  <si>
    <t>667433VCQC48425</t>
  </si>
  <si>
    <t>BOTTEGA INTRECCIO FLAP WLLT</t>
  </si>
  <si>
    <t>635057-VCPQ3-4617</t>
  </si>
  <si>
    <t>BV INTRECCIATO CARDHLDR BLUE</t>
  </si>
  <si>
    <t>667048-VCQ72-4617</t>
  </si>
  <si>
    <t>BV CANDY SLVR PAPER CASSETTE POOL BLUE</t>
  </si>
  <si>
    <t>605721-VCPQ4-4617</t>
  </si>
  <si>
    <t>BV INTRECCIATO BI-FOLD WALLET BLUE</t>
  </si>
  <si>
    <t>717435VCPP37716</t>
  </si>
  <si>
    <t>BOTTEGA INTREC TRIO MINI BAG</t>
  </si>
  <si>
    <t>717506-VCQR1 2593</t>
  </si>
  <si>
    <t>BOTTEGA CASSETTE SML GLD HRDWR PDED INTRECCO LTHR CRSBDY</t>
  </si>
  <si>
    <t>716082-VCPP1 2250</t>
  </si>
  <si>
    <t>BOTTEGA SARDINE GLD HNDL INTRECCIATO LTHR SHLDR BG</t>
  </si>
  <si>
    <t>Burgundy</t>
  </si>
  <si>
    <t>717519-V2GV1 9233</t>
  </si>
  <si>
    <t>BOTTEGA LOOP MINI INTRECCIATO LTHR GLD KNT DTL CRSBDY</t>
  </si>
  <si>
    <t>652867-VMAY3 5313</t>
  </si>
  <si>
    <t>BOTTEGA ARCO SML INTRECCIO LTHR TOTE</t>
  </si>
  <si>
    <t>651876-VCPP5 4619</t>
  </si>
  <si>
    <t>BOTTEGA JODIE MINI GLD HRDWR INTRECCIATO MINI BG</t>
  </si>
  <si>
    <t>715021-V2BJ0 7713</t>
  </si>
  <si>
    <t>BOTTEGA KALIMERO PLTD INTRECCIO PPR LTHR BKT BG</t>
  </si>
  <si>
    <t>717508-V2FNO 9092</t>
  </si>
  <si>
    <r>
      <rPr>
        <rFont val="Arial"/>
        <b/>
        <color rgb="FF0000FF"/>
        <sz val="13.0"/>
      </rPr>
      <t>주문접수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</si>
  <si>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배송비 확</t>
    </r>
    <r>
      <rPr>
        <rFont val="Arial"/>
        <b/>
        <color rgb="FF0000FF"/>
        <sz val="13.0"/>
      </rPr>
      <t>인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</si>
  <si>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예치금 결</t>
    </r>
    <r>
      <rPr>
        <rFont val="Arial"/>
        <b/>
        <color rgb="FF0000FF"/>
        <sz val="13.0"/>
      </rPr>
      <t>제</t>
    </r>
    <r>
      <rPr>
        <rFont val="Arial"/>
        <b/>
        <color rgb="FF000000"/>
        <sz val="10.0"/>
      </rPr>
      <t>(click)</t>
    </r>
  </si>
  <si>
    <r>
      <rPr>
        <rFont val="Times New Roman"/>
        <b/>
        <color rgb="FFFF0000"/>
        <sz val="11.0"/>
      </rPr>
      <t xml:space="preserve">- 모델명 코드를 잘 확인 후 주문바랍니다. </t>
    </r>
    <r>
      <rPr>
        <rFont val="Times New Roman"/>
        <b/>
        <color rgb="FF000000"/>
        <sz val="11.0"/>
      </rPr>
      <t>/ - 주문 후 예치금이 바로 입금되면 중간중간 바로 결제 진행할 예정입니다.</t>
    </r>
  </si>
  <si>
    <r>
      <rPr>
        <rFont val="Calibri"/>
        <b/>
        <color theme="1"/>
        <sz val="11.0"/>
      </rPr>
      <t xml:space="preserve">매치스럭스공급가
</t>
    </r>
    <r>
      <rPr>
        <rFont val="Calibri"/>
        <b/>
        <color rgb="FFFF0000"/>
        <sz val="11.0"/>
      </rPr>
      <t>(클릭 시 가격비교)</t>
    </r>
  </si>
  <si>
    <r>
      <rPr>
        <rFont val="Calibri"/>
        <b/>
        <color theme="1"/>
        <sz val="11.0"/>
      </rPr>
      <t>IMAGE</t>
    </r>
  </si>
  <si>
    <t>MAW237F-00198680</t>
  </si>
  <si>
    <t>THOM BROWNE</t>
  </si>
  <si>
    <t>TB CLASSIC ZIP WALLET PINK MLTI</t>
  </si>
  <si>
    <t>MKH077A-Y1007035</t>
  </si>
  <si>
    <t>TB MERINO WOOL 4BAR BEANIE GREY</t>
  </si>
  <si>
    <t>MKH009A00011035</t>
  </si>
  <si>
    <t>TB RIB CASHMERE BEANIE GREY</t>
  </si>
  <si>
    <t>MAW020F-00198680</t>
  </si>
  <si>
    <t>TB CLASSIC CARDHOLDER PINK MLTI</t>
  </si>
  <si>
    <t>MNL001A-F0053960</t>
  </si>
  <si>
    <t>TB MULTI RED LOBSTER STRIPE JACQUARD TIE MLTI</t>
  </si>
  <si>
    <t>MNL001A-F0043415</t>
  </si>
  <si>
    <t>TB RED WHITE STRIPE JACQUARD TIE BLUE</t>
  </si>
  <si>
    <t>MKS105A-Y1007415</t>
  </si>
  <si>
    <t>TB MERINO WOOL DOG SCARF BLUE</t>
  </si>
  <si>
    <t>MHC343X-07259001</t>
  </si>
  <si>
    <t>TB QUILTED 4 BAR BUCKET HAT BLACK</t>
  </si>
  <si>
    <t>MKH077B-Y1007100</t>
  </si>
  <si>
    <t>TB MERINO WOOL 4BAR BEANIE WHITE</t>
  </si>
  <si>
    <t>MHC334A-F0040996</t>
  </si>
  <si>
    <t>TB HOUNDSTOOTH WOOL BUCKET HAT MLTI</t>
  </si>
  <si>
    <t>MHC328A-F0007996</t>
  </si>
  <si>
    <t>TB 6 PANEL BASEBALL HOUNDSTOOTH CAP MLTI</t>
  </si>
  <si>
    <t>MAS133A-Y1027415</t>
  </si>
  <si>
    <t>TB LOBSTER PRINT SOCKS BLUE</t>
  </si>
  <si>
    <t>MAS086A-1690-415</t>
  </si>
  <si>
    <t>TB 4BAR ANKLE SOCKS NAVY WHITE</t>
  </si>
  <si>
    <t>MAS133F-Y1027996</t>
  </si>
  <si>
    <t>TB LOBSTER PRINT SOCKS WHITE GREY</t>
  </si>
  <si>
    <t>MAW220A-198-415</t>
  </si>
  <si>
    <t>TB 4BAR LTHR SINGLE CRDHLDR BLUE</t>
  </si>
  <si>
    <r>
      <rPr>
        <rFont val="Arial"/>
        <b/>
        <color rgb="FF0000FF"/>
        <sz val="13.0"/>
      </rPr>
      <t>주문접수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</si>
  <si>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배송비 확</t>
    </r>
    <r>
      <rPr>
        <rFont val="Arial"/>
        <b/>
        <color rgb="FF0000FF"/>
        <sz val="13.0"/>
      </rPr>
      <t>인</t>
    </r>
    <r>
      <rPr>
        <rFont val="Arial"/>
        <b/>
        <color rgb="FF000000"/>
        <sz val="10.0"/>
      </rPr>
      <t>(click)</t>
    </r>
  </si>
  <si>
    <r>
      <rPr>
        <rFont val="Arial"/>
        <b/>
        <color rgb="FF0000FF"/>
        <sz val="13.0"/>
      </rPr>
      <t>예치금 결</t>
    </r>
    <r>
      <rPr>
        <rFont val="Arial"/>
        <b/>
        <color rgb="FF0000FF"/>
        <sz val="13.0"/>
      </rPr>
      <t>제</t>
    </r>
    <r>
      <rPr>
        <rFont val="Arial"/>
        <b/>
        <color rgb="FF000000"/>
        <sz val="10.0"/>
      </rPr>
      <t>(click)</t>
    </r>
  </si>
  <si>
    <r>
      <rPr>
        <rFont val="Times New Roman"/>
        <b/>
        <color rgb="FFFF0000"/>
        <sz val="11.0"/>
      </rPr>
      <t xml:space="preserve">- 모델명 코드를 잘 확인 후 주문바랍니다. </t>
    </r>
    <r>
      <rPr>
        <rFont val="Times New Roman"/>
        <b/>
        <color rgb="FF000000"/>
        <sz val="11.0"/>
      </rPr>
      <t>/ - 주문 후 예치금이 바로 입금되면 중간중간 바로 결제 진행할 예정입니다.</t>
    </r>
  </si>
  <si>
    <r>
      <rPr>
        <rFont val="Calibri"/>
        <b/>
        <color theme="1"/>
        <sz val="11.0"/>
      </rPr>
      <t xml:space="preserve">매치스럭스공급가
</t>
    </r>
    <r>
      <rPr>
        <rFont val="Calibri"/>
        <b/>
        <color rgb="FFFF0000"/>
        <sz val="11.0"/>
      </rPr>
      <t>(클릭 시 가격비교)</t>
    </r>
  </si>
  <si>
    <r>
      <rPr>
        <rFont val="Calibri"/>
        <b/>
        <color theme="1"/>
        <sz val="11.0"/>
      </rPr>
      <t>IMAGE</t>
    </r>
  </si>
  <si>
    <t>1W2T0S12ZFR0SM</t>
  </si>
  <si>
    <t>VALENTINO</t>
  </si>
  <si>
    <t>VAL V LOGO 2CM BLT</t>
  </si>
  <si>
    <t>XW2J0C44ZXLJV7</t>
  </si>
  <si>
    <t>VAL RD BLK LEATHR LOGO BRCLT</t>
  </si>
  <si>
    <t>XW2J0703VIT0NO</t>
  </si>
  <si>
    <t>VAL BLK RCKSTUD LTHR DBL WRAP BRCLT</t>
  </si>
  <si>
    <t>XW2J0703VITJU5</t>
  </si>
  <si>
    <t>VAL RED RCKSTD DBL BCKLE BRCLT</t>
  </si>
  <si>
    <t>XW2J0C44ZXLGF9</t>
  </si>
  <si>
    <t>VAL PNK ROSE CANELLE LTHR LOGO BRCLT</t>
  </si>
  <si>
    <t>VW2P0605BOL0NO</t>
  </si>
  <si>
    <t>VAL ROCKSTUD FLT LTHR WLLT</t>
  </si>
  <si>
    <t>VW2P0U20RQR0NO</t>
  </si>
  <si>
    <t>VAL V LOGO COIN PURSE</t>
  </si>
  <si>
    <t>1W2B0181VSF0NO</t>
  </si>
  <si>
    <t>VALENTINO ROCKSTUDSML LTHR SHLDR BAG</t>
  </si>
  <si>
    <t>1W0J0C44ZXL</t>
  </si>
  <si>
    <t>VAL BLK RED LEATHR LOGO BRCLT</t>
  </si>
  <si>
    <t>1W2J0F81YAB</t>
  </si>
  <si>
    <t>VLTN BLK THN DBL LTHR V LOGO BRCT</t>
  </si>
  <si>
    <t>XW2J0703VITP45</t>
  </si>
  <si>
    <t>VAL PNK RCKSTD DBL BCKLE BRCLT</t>
  </si>
  <si>
    <t>XW2J0255VIT0NO</t>
  </si>
  <si>
    <t>VAL BLK RCKSTUD LTHR BRCLT</t>
  </si>
  <si>
    <t>1W2P0S93RQR0NO</t>
  </si>
  <si>
    <t>VAL V SLING TNL LOGO WOC</t>
  </si>
  <si>
    <t>VLTN RED THN DBL LTHR V LOGO BRCT</t>
  </si>
  <si>
    <t>WW0J0F85YCWMH5</t>
  </si>
  <si>
    <t>VAL GLD CRYSTAL LOGO STUD ERNG</t>
  </si>
  <si>
    <t>XW2T0S10ZFR0SM</t>
  </si>
  <si>
    <t>VAL V LOGO 70 GLD LOGO LTHR BLT</t>
  </si>
  <si>
    <t>XW2B0809VSF0NO</t>
  </si>
  <si>
    <t>VALENTINO ROCKSTUD LTHR XBDY BAG</t>
  </si>
  <si>
    <t>XW0J0E35UXM0O3</t>
  </si>
  <si>
    <t>VAL GLD PERL LOGO STUD ERNG</t>
  </si>
  <si>
    <t>1W2B0B70VSF0NO</t>
  </si>
  <si>
    <t>VALENTINO ROCKSTUD LTHR TOTE BAG</t>
  </si>
  <si>
    <t>XW0J0G76METCS4</t>
  </si>
  <si>
    <t>VAL GLD LOGO 1.5CM STUD ERNG</t>
  </si>
  <si>
    <t>1W2B0181VSFP45</t>
  </si>
  <si>
    <t>1W2B0122NAP0NO</t>
  </si>
  <si>
    <t>VALENTINO MED SPIKE LTHR SHLDR BAG</t>
  </si>
  <si>
    <t>XW2J0C31ZXL0SM</t>
  </si>
  <si>
    <t>VAL BLK LTHR GLD V LOGO DBL WRAP BRCLT</t>
  </si>
  <si>
    <t>1W2B0181VSFI16</t>
  </si>
  <si>
    <t>VAL ROCKSTUD SHLDR BG</t>
  </si>
  <si>
    <t>1W2B0I97BSF0NO</t>
  </si>
  <si>
    <t>VALENTINO ROMAN STUD TP HNDL SML SHLDR BG</t>
  </si>
  <si>
    <t>1W2B0123NAP0NO</t>
  </si>
  <si>
    <t>VAL SML TPHNDL SPIKE MINI TOTE</t>
  </si>
  <si>
    <t>1W2B0I82BSF0NO</t>
  </si>
  <si>
    <t>VALENTINO ROMAN STUD MED LTHR SHLDR BAG</t>
  </si>
  <si>
    <t>XW2J0E82YCWMH5</t>
  </si>
  <si>
    <t>VAL GLD LOGO CRYSTL BROOCH</t>
  </si>
  <si>
    <t>WW2J0255DMB04F</t>
  </si>
  <si>
    <t>VAL GLD RCKSTUD GLD LTHR BRCLT</t>
  </si>
  <si>
    <t>WW0B0G45LPS0NO</t>
  </si>
  <si>
    <t>VALENTINO SUPERVEE SML LTHR SHLDR BAG</t>
  </si>
  <si>
    <t>1W2B0J47VSFP45</t>
  </si>
  <si>
    <t>VAL LTHR RCKSTD SML XBODY BG</t>
  </si>
  <si>
    <t>1W2B0J47VSFJU5</t>
  </si>
  <si>
    <t>VAL ROCKSTUD SMALL SHOULDER BAG</t>
  </si>
  <si>
    <t>XW2B0K26VNL0NO</t>
  </si>
  <si>
    <t>VALENTINO LTHR SHLDR BAG</t>
  </si>
  <si>
    <t>1W2P0S93RQRGF9</t>
  </si>
  <si>
    <t>1W2T0S11ZFR11J</t>
  </si>
  <si>
    <t>VAL V LOGO 40MM BLT</t>
  </si>
  <si>
    <t>XW2B0I97BSF0NO</t>
  </si>
  <si>
    <t>VALENTINO ROMAN STUD SML TOP HANDLE LTHR TOTE BAG</t>
  </si>
  <si>
    <t>XW2B0K30ZXL0NO</t>
  </si>
  <si>
    <t>VALENTINO BAGUETTE LTHR SHLDR BAG</t>
  </si>
  <si>
    <t>XW2P0X22SNP0NO</t>
  </si>
  <si>
    <t>VAL V LOGO BLT BAG AND MINI BAG</t>
  </si>
  <si>
    <t>XW2B0J22UKIHG5</t>
  </si>
  <si>
    <t>VALENTINO ROMAN STUD LRG GRAINED LTHR SHLDR BAG</t>
  </si>
  <si>
    <t>XW0B0K30ZXLPVG</t>
  </si>
  <si>
    <t>VALENTINO V LOGO LOCO LTHR SHLDR BAG</t>
  </si>
  <si>
    <t>XW2B0I60BSF0NO</t>
  </si>
  <si>
    <t>VALENTINO ROMAN STUD LRG LTHR SHLDR BAG</t>
  </si>
  <si>
    <t>1Y2T0T46VBC11J</t>
  </si>
  <si>
    <t>VAL RVRS 40 V BUCKLE BLK BRWN</t>
  </si>
  <si>
    <t>1Y2J0P56METCS4</t>
  </si>
  <si>
    <t>VAL THIN ROCKSTUD GOLD BANGLE METALLIC</t>
  </si>
  <si>
    <t>1Y2HDA10BDL0NO</t>
  </si>
  <si>
    <t>VAL ROCKSTUD COTTON CAP BLK</t>
  </si>
  <si>
    <t>1Y2ER033PTX7D8</t>
  </si>
  <si>
    <t>VAL VLTN WOOL CASH SCARF BLK</t>
  </si>
  <si>
    <t>1Y2J0P56MET172</t>
  </si>
  <si>
    <t>VAL THIN ROCKSTUD SLVR BANGLE METALLIC</t>
  </si>
  <si>
    <t>1W2B0K81ZHF0NO</t>
  </si>
  <si>
    <t>VAL VLOGO CHAIN LTHR SML SHLDR BAG</t>
  </si>
  <si>
    <t>1W2B0K69EIMI16</t>
  </si>
  <si>
    <t>VAL V LOGO LTHR HOBO SHLDR BAG</t>
  </si>
  <si>
    <t>1W2P0W31VSHI16</t>
  </si>
  <si>
    <t>VAL ROCKSTUD LTHR MINI TOTE BAG</t>
  </si>
  <si>
    <t>1W2B0K53KNT7P1</t>
  </si>
  <si>
    <t>VAL V LOGO TONAL LOGO LTHR SHLDR BAG</t>
  </si>
  <si>
    <t>1W2B0K53ZXL0NO</t>
  </si>
  <si>
    <t>VAL V LOGO LTHR SML SHLDR BAG</t>
  </si>
  <si>
    <t>1W2B0K83HHXPVG</t>
  </si>
  <si>
    <t>VAL ONE STUD LTHR TOP HNDL SHLDR BAG</t>
  </si>
  <si>
    <t>1W2B0137NAPM24</t>
  </si>
  <si>
    <t>VAL ROCKSTUD SPIKE LTHR SHLDR BAG</t>
  </si>
  <si>
    <t>1W2B0137NAPP45</t>
  </si>
  <si>
    <t>VAL ROCKSTUD SPIKE LTHR BAGUETTE SHLDR BAG</t>
  </si>
  <si>
    <t>1W2B0123NAPP45</t>
  </si>
  <si>
    <t>VAL ROCKSTUD SPIKE LTHR TOP HNDL SHLDR BAG</t>
  </si>
  <si>
    <t>1W2B0K71WAS098</t>
  </si>
  <si>
    <t>1W2B0122NAPP45</t>
  </si>
  <si>
    <t>VAL ROCKSTUD SPIKE  TOP HNDL SHLDR BAG</t>
  </si>
  <si>
    <t>1W2B0J47VSFM24</t>
  </si>
  <si>
    <t>VAL ROCKSTUD SML LTHR SHLDR BAG</t>
  </si>
  <si>
    <t>1W2B0K68VSFJU5</t>
  </si>
  <si>
    <t>VAL ROCKSTUD LTHR SML TOTE BAG</t>
  </si>
  <si>
    <t>1W2B0J47HAD0NO</t>
  </si>
  <si>
    <t>1W2B0K79TYCKM5</t>
  </si>
  <si>
    <t>VAL ONE STUD LTHR CLUTCH BAG</t>
  </si>
  <si>
    <t>1W2B0K21HHXJU5</t>
  </si>
  <si>
    <t>VAL ONE STUD LTHR SHLDR BAG</t>
  </si>
  <si>
    <t>1W2B0K58HHX0NO</t>
  </si>
  <si>
    <t>VAL ONE STUD MED LTHR TOTE BAG</t>
  </si>
  <si>
    <t>1W2B0K81ZHF001</t>
  </si>
  <si>
    <t>1W2B0K81IFTKM5</t>
  </si>
  <si>
    <t>VAL VLOGO CHAIN LTHR SHLDR BAG</t>
  </si>
  <si>
    <t>1W2B0K80ZHF0RO</t>
  </si>
  <si>
    <t>1W2B0K53ZXLM24</t>
  </si>
  <si>
    <t>1W2B0J96YLW0NO</t>
  </si>
  <si>
    <t>VAL STUD SIGN V LOGO LTHR SHLDR BAG</t>
  </si>
  <si>
    <t>1W2B0K69EIM0RO</t>
  </si>
  <si>
    <t>1W2B0I97BSFZA2</t>
  </si>
  <si>
    <t>VAL ROMAN STUD TOP HNDL SML LTHR SHLDR BAG</t>
  </si>
  <si>
    <t>1W2B0I82BSF7PA</t>
  </si>
  <si>
    <t>VAL ROMAN STUD LTHR MED SHLDR BAG</t>
  </si>
  <si>
    <t>1W2B0I82BSFJU5</t>
  </si>
  <si>
    <t>1W2B0I82LWB0NO</t>
  </si>
  <si>
    <t>VAL ROMAN STUD LRG LTHR SHLDR BAG</t>
  </si>
  <si>
    <t>1W2B0K21UZR0NO</t>
  </si>
  <si>
    <t>VAL ONE STUD TONAL HW LTHR SHLDR BAG</t>
  </si>
  <si>
    <t>1W2P0Y12MWWL93</t>
  </si>
  <si>
    <t>VAL VLOGO RAFFIA LRG FLAT POUCH</t>
  </si>
  <si>
    <t>1W2EB104GPW0NO</t>
  </si>
  <si>
    <t>VAL VLOGO SGNTR SHAWL SCARF</t>
  </si>
  <si>
    <t>1W2ET00NLZCA03</t>
  </si>
  <si>
    <t>VAL VLOGO KNITTED SCARF</t>
  </si>
  <si>
    <t>1W2ED007LIQ0AN</t>
  </si>
  <si>
    <t>VAL WOOL CASHMERE VLOGO SCARF</t>
  </si>
  <si>
    <t>1W2EI114LDYR13</t>
  </si>
  <si>
    <t>VAL VLOGO SGNTR 90X90 FOULARD SCARF</t>
  </si>
  <si>
    <t>1W2EB104DNEL01</t>
  </si>
  <si>
    <t>1W2ED007WUBO06</t>
  </si>
  <si>
    <t>VAL VLOGO SGNTR STOLE</t>
  </si>
  <si>
    <t>1W2P0T35HAD0NO</t>
  </si>
  <si>
    <t>VAL ROCKSTUD COIN PURSE CC</t>
  </si>
  <si>
    <t>1W2P0Y06BSFJU5</t>
  </si>
  <si>
    <t>VAL ROMANSTUD COIN PURSE CC</t>
  </si>
  <si>
    <t>1W2P0P39HAD0NO</t>
  </si>
  <si>
    <t>VAL ROCKSTUD FLAP FRENCH WALLET</t>
  </si>
  <si>
    <t>1W2T0SB2QFH0NO</t>
  </si>
  <si>
    <t>VAL VLOGO CHAIN 20 LTHR BELT</t>
  </si>
  <si>
    <t>1W2T0T15ZFR7CA</t>
  </si>
  <si>
    <t>VAL VLOGO 30 RVRSBL LTHR BELT</t>
  </si>
  <si>
    <t>1W2T0X46YJW249</t>
  </si>
  <si>
    <t>VAL VLOGO 40  CRYSTAL BUCKLE BELT</t>
  </si>
  <si>
    <t>1W2T0X49TJEGF9</t>
  </si>
  <si>
    <t>VAL VLOGO 30 TONAL HW LTHR BELT</t>
  </si>
  <si>
    <t>1W2T0W54PNLG0M</t>
  </si>
  <si>
    <t>VAL VLOGO VLOGO CHAIN</t>
  </si>
  <si>
    <t>1W2T0SA0QTN0SM</t>
  </si>
  <si>
    <t>VAL ONE STUD 12 RVRSBL LTHR BELT</t>
  </si>
  <si>
    <t>1W2T0X46DZKJV5</t>
  </si>
  <si>
    <t>VAL CRYSTAL VLOGO 40 LTHR BELT</t>
  </si>
  <si>
    <t>1W2P0Y28BOL</t>
  </si>
  <si>
    <t>VAL ROCKSTUD LTHR MINI BAG</t>
  </si>
  <si>
    <t>1W2P0Y03HAD0NO</t>
  </si>
  <si>
    <t>VAL ROCKSTUD LRG FLAT POUCH</t>
  </si>
  <si>
    <t>1W2ET00NLZC598</t>
  </si>
  <si>
    <t>1W2HAA31LUU0NE</t>
  </si>
  <si>
    <t>VAL VLOGO SGNTR FEDORA HAT</t>
  </si>
  <si>
    <t>1W2HB01CLZCA03</t>
  </si>
  <si>
    <t>VAL VLOGO SGNTR BEANIE HAT</t>
  </si>
  <si>
    <t>1W2T0X47TJE0NO</t>
  </si>
  <si>
    <t>VAL VLOGO TONAL 20CM BELT</t>
  </si>
  <si>
    <t>1W2P0Y36HAD0NO</t>
  </si>
  <si>
    <t>VAL ROCKSTUD WOC</t>
  </si>
  <si>
    <t>1W2P0Y17BOLP45</t>
  </si>
  <si>
    <t>VAL ROCKSTUD MINI POUCH WOC</t>
  </si>
  <si>
    <t>1W2ED007EDB0NA</t>
  </si>
  <si>
    <t>VAL WOOL STOLE</t>
  </si>
  <si>
    <t>1W2HB01CLZC598</t>
  </si>
  <si>
    <t>1W2P0Y06BSF0NO</t>
  </si>
  <si>
    <t>1W2T0T15ZFR25C</t>
  </si>
  <si>
    <t>1W2T0X47TJEI16</t>
  </si>
  <si>
    <t>1W2T0X46TJE0NO</t>
  </si>
  <si>
    <t>VAL VLOGO 40 RVRSBL LTHR BELT</t>
  </si>
  <si>
    <t>1W2P0W07HAD0NO</t>
  </si>
  <si>
    <t>VAL ROCKSTUD MINI BAG</t>
  </si>
  <si>
    <t>1W2P0Y11ZXL0NO</t>
  </si>
  <si>
    <t>VAL VLOGO SGNTR POUCH MINI BAG</t>
  </si>
  <si>
    <t>1W2J0R34YCW</t>
  </si>
  <si>
    <t>VAL GLD V LOGO STUF CRYSTAL DROP ERNG</t>
  </si>
  <si>
    <t>1W2EA018UHMB69</t>
  </si>
  <si>
    <t>VAL ARCHIVE PATTERN CASHMERE PONCHO</t>
  </si>
  <si>
    <t>리스트 공급가</t>
  </si>
  <si>
    <t>*노란색만 수정해주세요!</t>
  </si>
  <si>
    <t>구분</t>
  </si>
  <si>
    <t>배송비</t>
  </si>
  <si>
    <t>관세</t>
  </si>
  <si>
    <t>FTA 가능 유무</t>
  </si>
  <si>
    <t>부가세 포함가</t>
  </si>
  <si>
    <t>수수료 포함가</t>
  </si>
  <si>
    <t>배송비 포함가</t>
  </si>
  <si>
    <t>아우터</t>
  </si>
  <si>
    <t>공급가 조건</t>
  </si>
  <si>
    <t>니트</t>
  </si>
  <si>
    <t>상품 분류</t>
  </si>
  <si>
    <t>클러치</t>
  </si>
  <si>
    <t>티셔츠</t>
  </si>
  <si>
    <t>머스트잇 판매가</t>
  </si>
  <si>
    <t>바지</t>
  </si>
  <si>
    <t>정산가</t>
  </si>
  <si>
    <t>신발</t>
  </si>
  <si>
    <t>예상 한국도착가</t>
  </si>
  <si>
    <t>부츠</t>
  </si>
  <si>
    <t>작은가방</t>
  </si>
  <si>
    <t>직접 판매할경우</t>
  </si>
  <si>
    <t>일반가방</t>
  </si>
  <si>
    <t>예상 판매수익</t>
  </si>
  <si>
    <t>큰가방</t>
  </si>
  <si>
    <t>예상 판매수익률</t>
  </si>
  <si>
    <t>작은지갑</t>
  </si>
  <si>
    <t>장지갑류</t>
  </si>
  <si>
    <t>매치스럭스에 판매를 위탁할경우</t>
  </si>
  <si>
    <t>그외소품</t>
  </si>
  <si>
    <t>예상 위탁수익</t>
  </si>
  <si>
    <t>예상 위탁수익률</t>
  </si>
  <si>
    <t>안경</t>
  </si>
  <si>
    <t>모자</t>
  </si>
  <si>
    <t>스카프</t>
  </si>
  <si>
    <t>팔찌</t>
  </si>
  <si>
    <t>목걸이</t>
  </si>
  <si>
    <t>반지</t>
  </si>
  <si>
    <t>키링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</si>
</sst>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₩-412]#,##0"/>
    <numFmt numFmtId="165" formatCode="_-[$$-409]* #,##0_ ;_-[$$-409]* \-#,##0\ ;_-[$$-409]* &quot;-&quot;??_ ;_-@_ "/>
    <numFmt numFmtId="166" formatCode="_-* #,##0_-;\-* #,##0_-;_-* &quot;-&quot;_-;_-@"/>
    <numFmt numFmtId="167" formatCode="_-[$₩-412]* #,##0.00_-;\-[$₩-412]* #,##0.00_-;_-[$₩-412]* &quot;-&quot;??_-;_-@"/>
    <numFmt numFmtId="168" formatCode="[$£]#,##0"/>
    <numFmt numFmtId="169" formatCode="[$€]#,##0"/>
    <numFmt numFmtId="170" formatCode="_([$₩-412]* #,##0_);_([$₩-412]* \(#,##0\);_([$₩-412]* &quot;-&quot;??_);_(@_)"/>
  </numFmts>
  <fonts count="29">
    <font>
      <sz val="10.0"/>
      <color rgb="FF000000"/>
      <name val="Times New Roman"/>
      <scheme val="minor"/>
    </font>
    <font>
      <b/>
      <sz val="11.0"/>
      <color theme="1"/>
      <name val="Calibri"/>
    </font>
    <font>
      <sz val="11.0"/>
      <color theme="1"/>
      <name val="Calibri"/>
    </font>
    <font>
      <b/>
      <sz val="11.0"/>
      <color theme="1"/>
      <name val="Arial"/>
    </font>
    <font>
      <sz val="11.0"/>
      <color rgb="FF000000"/>
      <name val="Times New Roman"/>
    </font>
    <font>
      <b/>
      <sz val="11.0"/>
      <color rgb="FFFFFFFF"/>
      <name val="Calibri"/>
    </font>
    <font>
      <sz val="11.0"/>
      <color rgb="FFFFFFFF"/>
      <name val="Times New Roman"/>
      <scheme val="minor"/>
    </font>
    <font>
      <b/>
      <sz val="11.0"/>
      <color rgb="FF000000"/>
      <name val="Calibri"/>
    </font>
    <font>
      <sz val="11.0"/>
      <color theme="1"/>
      <name val="Times New Roman"/>
      <scheme val="minor"/>
    </font>
    <font/>
    <font>
      <sz val="11.0"/>
      <color theme="1"/>
      <name val="Arial"/>
    </font>
    <font>
      <b/>
      <sz val="13.0"/>
      <color theme="1"/>
      <name val="Arial"/>
    </font>
    <font>
      <b/>
      <sz val="13.0"/>
      <color rgb="FF0000FF"/>
      <name val="Arial"/>
    </font>
    <font>
      <b/>
      <sz val="13.0"/>
      <color rgb="FF1155CC"/>
      <name val="Arial"/>
    </font>
    <font>
      <b/>
      <color theme="1"/>
      <name val="Arial"/>
    </font>
    <font>
      <b/>
      <sz val="11.0"/>
      <color rgb="FFFF0000"/>
      <name val="Malgun Gothic"/>
    </font>
    <font>
      <b/>
      <sz val="11.0"/>
      <color rgb="FFFF0000"/>
      <name val="Times New Roman"/>
    </font>
    <font>
      <b/>
      <sz val="11.0"/>
      <color rgb="FFFFFFFF"/>
      <name val="Arial"/>
    </font>
    <font>
      <sz val="11.0"/>
      <color rgb="FFFFFFFF"/>
      <name val="Arial"/>
    </font>
    <font>
      <b/>
      <sz val="11.0"/>
      <color rgb="FF000000"/>
      <name val="Arial"/>
    </font>
    <font>
      <b/>
      <sz val="11.0"/>
      <color rgb="FF3C78D8"/>
      <name val="Calibri"/>
    </font>
    <font>
      <sz val="11.0"/>
      <color rgb="FF000000"/>
      <name val="Arial"/>
    </font>
    <font>
      <b/>
      <color theme="1"/>
      <name val="Times New Roman"/>
      <scheme val="minor"/>
    </font>
    <font>
      <color theme="1"/>
      <name val="Times New Roman"/>
      <scheme val="minor"/>
    </font>
    <font>
      <b/>
      <sz val="12.0"/>
      <color theme="1"/>
      <name val="Arial"/>
    </font>
    <font>
      <color theme="1"/>
      <name val="Arial"/>
    </font>
    <font>
      <color theme="1"/>
      <name val="&quot;Arial Unicode MS&quot;"/>
    </font>
    <font>
      <b/>
      <color rgb="FFFFFFFF"/>
      <name val="Times New Roman"/>
      <scheme val="minor"/>
    </font>
    <font>
      <color theme="0"/>
      <name val="Times New Roman"/>
      <scheme val="minor"/>
    </font>
  </fonts>
  <fills count="1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FFF56C"/>
        <bgColor rgb="FFFFF56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F3F3F3"/>
        <bgColor rgb="FFF3F3F3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333333"/>
        <bgColor rgb="FF333333"/>
      </patternFill>
    </fill>
  </fills>
  <borders count="30">
    <border/>
    <border>
      <right style="hair">
        <color rgb="FFFFFFFF"/>
      </right>
    </border>
    <border>
      <left style="hair">
        <color rgb="FFFFFFFF"/>
      </left>
      <right style="hair">
        <color rgb="FFFFFFFF"/>
      </right>
    </border>
    <border>
      <left style="hair">
        <color rgb="FFFFFFFF"/>
      </left>
      <right style="hair">
        <color rgb="FFFFFFFF"/>
      </right>
      <bottom style="hair">
        <color rgb="FFFFFFFF"/>
      </bottom>
    </border>
    <border>
      <left style="hair">
        <color rgb="FFFFFFFF"/>
      </left>
      <bottom style="hair">
        <color rgb="FFFFFFFF"/>
      </bottom>
    </border>
    <border>
      <left style="thin">
        <color rgb="FFB7B7B7"/>
      </left>
      <right style="dotted">
        <color rgb="FFB7B7B7"/>
      </right>
      <top style="thin">
        <color rgb="FFB7B7B7"/>
      </top>
      <bottom style="dotted">
        <color rgb="FFB7B7B7"/>
      </bottom>
    </border>
    <border>
      <left style="dotted">
        <color rgb="FFB7B7B7"/>
      </left>
      <top style="thin">
        <color rgb="FFB7B7B7"/>
      </top>
      <bottom style="dotted">
        <color rgb="FFB7B7B7"/>
      </bottom>
    </border>
    <border>
      <right style="dotted">
        <color rgb="FFB7B7B7"/>
      </right>
      <top style="thin">
        <color rgb="FFB7B7B7"/>
      </top>
      <bottom style="dotted">
        <color rgb="FFB7B7B7"/>
      </bottom>
    </border>
    <border>
      <right style="thin">
        <color rgb="FFB7B7B7"/>
      </right>
      <top style="thin">
        <color rgb="FFB7B7B7"/>
      </top>
      <bottom style="dotted">
        <color rgb="FFB7B7B7"/>
      </bottom>
    </border>
    <border>
      <right style="hair">
        <color rgb="FFFFFFFF"/>
      </right>
      <top style="hair">
        <color rgb="FFFFFFFF"/>
      </top>
      <bottom style="hair">
        <color rgb="FFFFFFFF"/>
      </bottom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</border>
    <border>
      <left style="hair">
        <color rgb="FFFFFFFF"/>
      </left>
      <top style="hair">
        <color rgb="FFFFFFFF"/>
      </top>
      <bottom style="hair">
        <color rgb="FFFFFFFF"/>
      </bottom>
    </border>
    <border>
      <left style="thin">
        <color rgb="FFB7B7B7"/>
      </left>
      <right style="dotted">
        <color rgb="FFB7B7B7"/>
      </right>
      <top style="dotted">
        <color rgb="FFB7B7B7"/>
      </top>
      <bottom style="dotted">
        <color rgb="FFB7B7B7"/>
      </bottom>
    </border>
    <border>
      <left style="dotted">
        <color rgb="FFB7B7B7"/>
      </left>
      <top style="dotted">
        <color rgb="FFB7B7B7"/>
      </top>
      <bottom style="dotted">
        <color rgb="FFB7B7B7"/>
      </bottom>
    </border>
    <border>
      <right style="dotted">
        <color rgb="FFB7B7B7"/>
      </right>
      <top style="dotted">
        <color rgb="FFB7B7B7"/>
      </top>
      <bottom style="dotted">
        <color rgb="FFB7B7B7"/>
      </bottom>
    </border>
    <border>
      <left style="dotted">
        <color rgb="FFB7B7B7"/>
      </left>
      <right style="dotted">
        <color rgb="FFB7B7B7"/>
      </right>
      <top style="dotted">
        <color rgb="FFB7B7B7"/>
      </top>
      <bottom style="dotted">
        <color rgb="FFB7B7B7"/>
      </bottom>
    </border>
    <border>
      <right style="thin">
        <color rgb="FFB7B7B7"/>
      </right>
      <top style="dotted">
        <color rgb="FFB7B7B7"/>
      </top>
      <bottom style="dotted">
        <color rgb="FFB7B7B7"/>
      </bottom>
    </border>
    <border>
      <left style="thin">
        <color rgb="FFB7B7B7"/>
      </left>
      <right style="dotted">
        <color rgb="FFB7B7B7"/>
      </right>
      <top style="dotted">
        <color rgb="FFB7B7B7"/>
      </top>
      <bottom style="thin">
        <color rgb="FFB7B7B7"/>
      </bottom>
    </border>
    <border>
      <left style="dotted">
        <color rgb="FFB7B7B7"/>
      </left>
      <top style="dotted">
        <color rgb="FFB7B7B7"/>
      </top>
      <bottom style="thin">
        <color rgb="FFB7B7B7"/>
      </bottom>
    </border>
    <border>
      <right style="dotted">
        <color rgb="FFB7B7B7"/>
      </right>
      <top style="dotted">
        <color rgb="FFB7B7B7"/>
      </top>
      <bottom style="thin">
        <color rgb="FFB7B7B7"/>
      </bottom>
    </border>
    <border>
      <left style="dotted">
        <color rgb="FFB7B7B7"/>
      </left>
      <right style="dotted">
        <color rgb="FFB7B7B7"/>
      </right>
      <top style="dotted">
        <color rgb="FFB7B7B7"/>
      </top>
      <bottom style="thin">
        <color rgb="FFB7B7B7"/>
      </bottom>
    </border>
    <border>
      <right style="thin">
        <color rgb="FFB7B7B7"/>
      </right>
      <top style="dotted">
        <color rgb="FFB7B7B7"/>
      </top>
      <bottom style="thin">
        <color rgb="FFB7B7B7"/>
      </bottom>
    </border>
    <border>
      <right style="hair">
        <color rgb="FFFFFFFF"/>
      </right>
      <top style="hair">
        <color rgb="FFFFFFFF"/>
      </top>
    </border>
    <border>
      <left style="hair">
        <color rgb="FFFFFFFF"/>
      </left>
      <right style="hair">
        <color rgb="FFFFFFFF"/>
      </right>
      <top style="hair">
        <color rgb="FFFFFFFF"/>
      </top>
    </border>
    <border>
      <left style="hair">
        <color rgb="FFFFFFFF"/>
      </left>
      <top style="hair">
        <color rgb="FFFFFFFF"/>
      </top>
    </border>
    <border>
      <top style="hair">
        <color rgb="FFFFFFFF"/>
      </top>
    </border>
    <border>
      <left style="hair">
        <color rgb="FF999999"/>
      </left>
      <right style="hair">
        <color rgb="FF999999"/>
      </right>
      <top style="hair">
        <color rgb="FF999999"/>
      </top>
      <bottom style="hair">
        <color rgb="FF999999"/>
      </bottom>
    </border>
    <border>
      <left style="hair">
        <color rgb="FF999999"/>
      </left>
      <right style="hair">
        <color rgb="FF999999"/>
      </right>
      <top style="hair">
        <color rgb="FF999999"/>
      </top>
    </border>
    <border>
      <left style="hair">
        <color rgb="FF999999"/>
      </left>
      <right style="hair">
        <color rgb="FF999999"/>
      </right>
      <bottom style="hair">
        <color rgb="FF99999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72">
    <xf borderId="0" fillId="0" fontId="0" numFmtId="0" xfId="0" applyAlignment="1" applyFont="1">
      <alignment horizontal="left" readingOrder="0" shrinkToFit="0" vertical="top" wrapText="0"/>
    </xf>
    <xf borderId="1" fillId="2" fontId="1" numFmtId="164" xfId="0" applyAlignment="1" applyBorder="1" applyFill="1" applyFont="1" applyNumberFormat="1">
      <alignment horizontal="center" vertical="top"/>
    </xf>
    <xf borderId="2" fillId="2" fontId="2" numFmtId="165" xfId="0" applyAlignment="1" applyBorder="1" applyFont="1" applyNumberFormat="1">
      <alignment horizontal="center" vertical="top"/>
    </xf>
    <xf borderId="2" fillId="2" fontId="3" numFmtId="166" xfId="0" applyAlignment="1" applyBorder="1" applyFont="1" applyNumberFormat="1">
      <alignment horizontal="center" vertical="top"/>
    </xf>
    <xf borderId="2" fillId="2" fontId="3" numFmtId="167" xfId="0" applyAlignment="1" applyBorder="1" applyFont="1" applyNumberFormat="1">
      <alignment horizontal="center" vertical="top"/>
    </xf>
    <xf borderId="3" fillId="3" fontId="4" numFmtId="0" xfId="0" applyAlignment="1" applyBorder="1" applyFill="1" applyFont="1">
      <alignment horizontal="center" shrinkToFit="0" vertical="center" wrapText="1"/>
    </xf>
    <xf borderId="3" fillId="2" fontId="5" numFmtId="168" xfId="0" applyAlignment="1" applyBorder="1" applyFont="1" applyNumberFormat="1">
      <alignment horizontal="center" shrinkToFit="0" vertical="center" wrapText="1"/>
    </xf>
    <xf borderId="3" fillId="2" fontId="6" numFmtId="9" xfId="0" applyAlignment="1" applyBorder="1" applyFont="1" applyNumberFormat="1">
      <alignment horizontal="center" vertical="center"/>
    </xf>
    <xf borderId="3" fillId="3" fontId="7" numFmtId="169" xfId="0" applyAlignment="1" applyBorder="1" applyFont="1" applyNumberFormat="1">
      <alignment horizontal="center" shrinkToFit="0" vertical="center" wrapText="1"/>
    </xf>
    <xf borderId="3" fillId="2" fontId="6" numFmtId="164" xfId="0" applyAlignment="1" applyBorder="1" applyFont="1" applyNumberFormat="1">
      <alignment horizontal="center" vertical="center"/>
    </xf>
    <xf borderId="3" fillId="2" fontId="6" numFmtId="0" xfId="0" applyAlignment="1" applyBorder="1" applyFont="1">
      <alignment horizontal="center" vertical="center"/>
    </xf>
    <xf borderId="3" fillId="0" fontId="8" numFmtId="0" xfId="0" applyAlignment="1" applyBorder="1" applyFont="1">
      <alignment horizontal="center" vertical="center"/>
    </xf>
    <xf borderId="4" fillId="0" fontId="8" numFmtId="0" xfId="0" applyAlignment="1" applyBorder="1" applyFont="1">
      <alignment horizontal="center" vertical="center"/>
    </xf>
    <xf borderId="5" fillId="2" fontId="1" numFmtId="164" xfId="0" applyAlignment="1" applyBorder="1" applyFont="1" applyNumberFormat="1">
      <alignment horizontal="center" vertical="center"/>
    </xf>
    <xf borderId="6" fillId="2" fontId="2" numFmtId="165" xfId="0" applyAlignment="1" applyBorder="1" applyFont="1" applyNumberFormat="1">
      <alignment horizontal="center" readingOrder="0" vertical="center"/>
    </xf>
    <xf borderId="7" fillId="0" fontId="9" numFmtId="0" xfId="0" applyAlignment="1" applyBorder="1" applyFont="1">
      <alignment horizontal="left" vertical="top"/>
    </xf>
    <xf borderId="6" fillId="2" fontId="3" numFmtId="166" xfId="0" applyAlignment="1" applyBorder="1" applyFont="1" applyNumberFormat="1">
      <alignment horizontal="center" vertical="center"/>
    </xf>
    <xf borderId="6" fillId="2" fontId="3" numFmtId="167" xfId="0" applyAlignment="1" applyBorder="1" applyFont="1" applyNumberFormat="1">
      <alignment horizontal="center" vertical="center"/>
    </xf>
    <xf borderId="8" fillId="0" fontId="9" numFmtId="0" xfId="0" applyAlignment="1" applyBorder="1" applyFont="1">
      <alignment horizontal="left" vertical="top"/>
    </xf>
    <xf borderId="9" fillId="3" fontId="4" numFmtId="0" xfId="0" applyAlignment="1" applyBorder="1" applyFont="1">
      <alignment horizontal="center" shrinkToFit="0" vertical="center" wrapText="1"/>
    </xf>
    <xf borderId="10" fillId="3" fontId="4" numFmtId="0" xfId="0" applyAlignment="1" applyBorder="1" applyFont="1">
      <alignment horizontal="center" shrinkToFit="0" vertical="center" wrapText="1"/>
    </xf>
    <xf borderId="10" fillId="2" fontId="5" numFmtId="168" xfId="0" applyAlignment="1" applyBorder="1" applyFont="1" applyNumberFormat="1">
      <alignment horizontal="center" shrinkToFit="0" vertical="center" wrapText="1"/>
    </xf>
    <xf borderId="10" fillId="2" fontId="6" numFmtId="9" xfId="0" applyAlignment="1" applyBorder="1" applyFont="1" applyNumberFormat="1">
      <alignment horizontal="center" vertical="center"/>
    </xf>
    <xf borderId="10" fillId="3" fontId="7" numFmtId="169" xfId="0" applyAlignment="1" applyBorder="1" applyFont="1" applyNumberFormat="1">
      <alignment horizontal="center" shrinkToFit="0" vertical="center" wrapText="1"/>
    </xf>
    <xf borderId="10" fillId="2" fontId="6" numFmtId="164" xfId="0" applyAlignment="1" applyBorder="1" applyFont="1" applyNumberFormat="1">
      <alignment horizontal="center" vertical="center"/>
    </xf>
    <xf borderId="10" fillId="2" fontId="6" numFmtId="0" xfId="0" applyAlignment="1" applyBorder="1" applyFont="1">
      <alignment horizontal="center" vertical="center"/>
    </xf>
    <xf borderId="10" fillId="0" fontId="8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vertical="center"/>
    </xf>
    <xf borderId="12" fillId="2" fontId="1" numFmtId="164" xfId="0" applyAlignment="1" applyBorder="1" applyFont="1" applyNumberFormat="1">
      <alignment horizontal="center" vertical="center"/>
    </xf>
    <xf borderId="13" fillId="2" fontId="2" numFmtId="165" xfId="0" applyAlignment="1" applyBorder="1" applyFont="1" applyNumberFormat="1">
      <alignment horizontal="center" readingOrder="0" vertical="center"/>
    </xf>
    <xf borderId="14" fillId="0" fontId="9" numFmtId="0" xfId="0" applyAlignment="1" applyBorder="1" applyFont="1">
      <alignment horizontal="left" vertical="top"/>
    </xf>
    <xf borderId="15" fillId="2" fontId="3" numFmtId="0" xfId="0" applyAlignment="1" applyBorder="1" applyFont="1">
      <alignment horizontal="center" vertical="center"/>
    </xf>
    <xf borderId="15" fillId="2" fontId="10" numFmtId="166" xfId="0" applyAlignment="1" applyBorder="1" applyFont="1" applyNumberFormat="1">
      <alignment horizontal="center" vertical="center"/>
    </xf>
    <xf borderId="13" fillId="4" fontId="11" numFmtId="167" xfId="0" applyAlignment="1" applyBorder="1" applyFill="1" applyFont="1" applyNumberFormat="1">
      <alignment horizontal="center" vertical="center"/>
    </xf>
    <xf borderId="16" fillId="0" fontId="9" numFmtId="0" xfId="0" applyAlignment="1" applyBorder="1" applyFont="1">
      <alignment horizontal="left" vertical="top"/>
    </xf>
    <xf borderId="15" fillId="5" fontId="3" numFmtId="0" xfId="0" applyAlignment="1" applyBorder="1" applyFill="1" applyFont="1">
      <alignment horizontal="center" vertical="center"/>
    </xf>
    <xf borderId="13" fillId="6" fontId="12" numFmtId="167" xfId="0" applyAlignment="1" applyBorder="1" applyFill="1" applyFont="1" applyNumberFormat="1">
      <alignment horizontal="center" readingOrder="0" vertical="center"/>
    </xf>
    <xf borderId="12" fillId="2" fontId="1" numFmtId="164" xfId="0" applyAlignment="1" applyBorder="1" applyFont="1" applyNumberFormat="1">
      <alignment horizontal="center" readingOrder="0" vertical="center"/>
    </xf>
    <xf borderId="15" fillId="7" fontId="3" numFmtId="0" xfId="0" applyAlignment="1" applyBorder="1" applyFill="1" applyFont="1">
      <alignment horizontal="center" vertical="center"/>
    </xf>
    <xf borderId="13" fillId="6" fontId="13" numFmtId="167" xfId="0" applyAlignment="1" applyBorder="1" applyFont="1" applyNumberFormat="1">
      <alignment horizontal="center" readingOrder="0" vertical="center"/>
    </xf>
    <xf borderId="10" fillId="2" fontId="5" numFmtId="168" xfId="0" applyAlignment="1" applyBorder="1" applyFont="1" applyNumberFormat="1">
      <alignment horizontal="center" shrinkToFit="0" vertical="center" wrapText="1"/>
    </xf>
    <xf borderId="10" fillId="0" fontId="7" numFmtId="169" xfId="0" applyAlignment="1" applyBorder="1" applyFont="1" applyNumberFormat="1">
      <alignment horizontal="center" shrinkToFit="0" vertical="center" wrapText="1"/>
    </xf>
    <xf borderId="17" fillId="2" fontId="1" numFmtId="164" xfId="0" applyAlignment="1" applyBorder="1" applyFont="1" applyNumberFormat="1">
      <alignment horizontal="center" readingOrder="0" vertical="center"/>
    </xf>
    <xf borderId="18" fillId="2" fontId="2" numFmtId="165" xfId="0" applyAlignment="1" applyBorder="1" applyFont="1" applyNumberFormat="1">
      <alignment horizontal="left" readingOrder="0" shrinkToFit="0" vertical="center" wrapText="1"/>
    </xf>
    <xf borderId="19" fillId="0" fontId="9" numFmtId="0" xfId="0" applyAlignment="1" applyBorder="1" applyFont="1">
      <alignment horizontal="left" vertical="top"/>
    </xf>
    <xf borderId="20" fillId="8" fontId="3" numFmtId="0" xfId="0" applyAlignment="1" applyBorder="1" applyFill="1" applyFont="1">
      <alignment horizontal="center" vertical="center"/>
    </xf>
    <xf borderId="20" fillId="2" fontId="10" numFmtId="166" xfId="0" applyAlignment="1" applyBorder="1" applyFont="1" applyNumberFormat="1">
      <alignment horizontal="center" vertical="center"/>
    </xf>
    <xf borderId="18" fillId="6" fontId="13" numFmtId="167" xfId="0" applyAlignment="1" applyBorder="1" applyFont="1" applyNumberFormat="1">
      <alignment horizontal="center" readingOrder="0" vertical="center"/>
    </xf>
    <xf borderId="21" fillId="0" fontId="9" numFmtId="0" xfId="0" applyAlignment="1" applyBorder="1" applyFont="1">
      <alignment horizontal="left" vertical="top"/>
    </xf>
    <xf borderId="0" fillId="4" fontId="14" numFmtId="164" xfId="0" applyAlignment="1" applyFont="1" applyNumberFormat="1">
      <alignment horizontal="center" vertical="center"/>
    </xf>
    <xf borderId="3" fillId="2" fontId="3" numFmtId="167" xfId="0" applyAlignment="1" applyBorder="1" applyFont="1" applyNumberFormat="1">
      <alignment horizontal="center" vertical="top"/>
    </xf>
    <xf borderId="22" fillId="3" fontId="4" numFmtId="164" xfId="0" applyAlignment="1" applyBorder="1" applyFont="1" applyNumberFormat="1">
      <alignment horizontal="center" shrinkToFit="0" vertical="center" wrapText="1"/>
    </xf>
    <xf borderId="23" fillId="0" fontId="15" numFmtId="166" xfId="0" applyAlignment="1" applyBorder="1" applyFont="1" applyNumberFormat="1">
      <alignment horizontal="center" vertical="center"/>
    </xf>
    <xf borderId="23" fillId="3" fontId="15" numFmtId="170" xfId="0" applyAlignment="1" applyBorder="1" applyFont="1" applyNumberFormat="1">
      <alignment horizontal="center" readingOrder="0" shrinkToFit="0" vertical="center" wrapText="1"/>
    </xf>
    <xf borderId="24" fillId="3" fontId="16" numFmtId="0" xfId="0" applyAlignment="1" applyBorder="1" applyFont="1">
      <alignment horizontal="center" readingOrder="0" shrinkToFit="0" vertical="center" wrapText="1"/>
    </xf>
    <xf borderId="25" fillId="0" fontId="9" numFmtId="0" xfId="0" applyAlignment="1" applyBorder="1" applyFont="1">
      <alignment horizontal="left" vertical="top"/>
    </xf>
    <xf borderId="22" fillId="0" fontId="9" numFmtId="0" xfId="0" applyAlignment="1" applyBorder="1" applyFont="1">
      <alignment horizontal="left" vertical="top"/>
    </xf>
    <xf borderId="26" fillId="5" fontId="1" numFmtId="164" xfId="0" applyAlignment="1" applyBorder="1" applyFont="1" applyNumberFormat="1">
      <alignment horizontal="center" readingOrder="0" shrinkToFit="0" vertical="center" wrapText="1"/>
    </xf>
    <xf borderId="26" fillId="5" fontId="1" numFmtId="0" xfId="0" applyAlignment="1" applyBorder="1" applyFont="1">
      <alignment horizontal="center" readingOrder="0" shrinkToFit="0" vertical="center" wrapText="1"/>
    </xf>
    <xf borderId="26" fillId="5" fontId="1" numFmtId="170" xfId="0" applyAlignment="1" applyBorder="1" applyFont="1" applyNumberFormat="1">
      <alignment horizontal="center" readingOrder="0" shrinkToFit="0" vertical="center" wrapText="1"/>
    </xf>
    <xf borderId="26" fillId="5" fontId="1" numFmtId="0" xfId="0" applyAlignment="1" applyBorder="1" applyFont="1">
      <alignment horizontal="center" shrinkToFit="0" vertical="center" wrapText="1"/>
    </xf>
    <xf borderId="26" fillId="2" fontId="17" numFmtId="168" xfId="0" applyAlignment="1" applyBorder="1" applyFont="1" applyNumberFormat="1">
      <alignment horizontal="center" shrinkToFit="0" vertical="center" wrapText="0"/>
    </xf>
    <xf borderId="0" fillId="2" fontId="18" numFmtId="9" xfId="0" applyAlignment="1" applyFont="1" applyNumberFormat="1">
      <alignment horizontal="center" shrinkToFit="0" vertical="center" wrapText="0"/>
    </xf>
    <xf borderId="26" fillId="5" fontId="19" numFmtId="169" xfId="0" applyAlignment="1" applyBorder="1" applyFont="1" applyNumberFormat="1">
      <alignment horizontal="center" shrinkToFit="0" vertical="center" wrapText="0"/>
    </xf>
    <xf borderId="0" fillId="2" fontId="18" numFmtId="0" xfId="0" applyAlignment="1" applyFont="1">
      <alignment horizontal="center" readingOrder="0" shrinkToFit="0" vertical="center" wrapText="0"/>
    </xf>
    <xf borderId="10" fillId="2" fontId="6" numFmtId="164" xfId="0" applyAlignment="1" applyBorder="1" applyFont="1" applyNumberFormat="1">
      <alignment horizontal="center" readingOrder="0" vertical="center"/>
    </xf>
    <xf borderId="10" fillId="2" fontId="6" numFmtId="0" xfId="0" applyAlignment="1" applyBorder="1" applyFont="1">
      <alignment horizontal="center" readingOrder="0" vertical="center"/>
    </xf>
    <xf borderId="26" fillId="0" fontId="20" numFmtId="164" xfId="0" applyAlignment="1" applyBorder="1" applyFont="1" applyNumberFormat="1">
      <alignment horizontal="center" shrinkToFit="0" vertical="center" wrapText="1"/>
    </xf>
    <xf borderId="26" fillId="3" fontId="2" numFmtId="0" xfId="0" applyAlignment="1" applyBorder="1" applyFont="1">
      <alignment horizontal="center" shrinkToFit="0" vertical="center" wrapText="1"/>
    </xf>
    <xf borderId="26" fillId="9" fontId="2" numFmtId="170" xfId="0" applyAlignment="1" applyBorder="1" applyFill="1" applyFont="1" applyNumberFormat="1">
      <alignment horizontal="center" readingOrder="0" shrinkToFit="0" vertical="center" wrapText="1"/>
    </xf>
    <xf borderId="26" fillId="0" fontId="4" numFmtId="0" xfId="0" applyAlignment="1" applyBorder="1" applyFont="1">
      <alignment horizontal="center" readingOrder="0" shrinkToFit="0" vertical="center" wrapText="1"/>
    </xf>
    <xf borderId="26" fillId="0" fontId="2" numFmtId="0" xfId="0" applyAlignment="1" applyBorder="1" applyFont="1">
      <alignment horizontal="center" readingOrder="0" shrinkToFit="0" vertical="center" wrapText="1"/>
    </xf>
    <xf borderId="26" fillId="10" fontId="2" numFmtId="0" xfId="0" applyAlignment="1" applyBorder="1" applyFill="1" applyFont="1">
      <alignment horizontal="center" readingOrder="0" shrinkToFit="0" vertical="center" wrapText="1"/>
    </xf>
    <xf borderId="26" fillId="9" fontId="7" numFmtId="1" xfId="0" applyAlignment="1" applyBorder="1" applyFont="1" applyNumberFormat="1">
      <alignment horizontal="center" readingOrder="0" shrinkToFit="0" vertical="center" wrapText="1"/>
    </xf>
    <xf borderId="26" fillId="10" fontId="7" numFmtId="1" xfId="0" applyAlignment="1" applyBorder="1" applyFont="1" applyNumberFormat="1">
      <alignment horizontal="center" readingOrder="0" shrinkToFit="1" vertical="center" wrapText="0"/>
    </xf>
    <xf borderId="26" fillId="2" fontId="18" numFmtId="168" xfId="0" applyAlignment="1" applyBorder="1" applyFont="1" applyNumberFormat="1">
      <alignment horizontal="center" readingOrder="0" shrinkToFit="0" vertical="center" wrapText="1"/>
    </xf>
    <xf borderId="0" fillId="2" fontId="18" numFmtId="9" xfId="0" applyAlignment="1" applyFont="1" applyNumberFormat="1">
      <alignment horizontal="center" readingOrder="0" shrinkToFit="0" vertical="center" wrapText="1"/>
    </xf>
    <xf borderId="26" fillId="0" fontId="21" numFmtId="169" xfId="0" applyAlignment="1" applyBorder="1" applyFont="1" applyNumberFormat="1">
      <alignment horizontal="center" readingOrder="0" shrinkToFit="0" vertical="center" wrapText="1"/>
    </xf>
    <xf borderId="10" fillId="2" fontId="18" numFmtId="9" xfId="0" applyAlignment="1" applyBorder="1" applyFont="1" applyNumberFormat="1">
      <alignment horizontal="center" readingOrder="0" shrinkToFit="0" vertical="center" wrapText="1"/>
    </xf>
    <xf borderId="26" fillId="2" fontId="18" numFmtId="9" xfId="0" applyAlignment="1" applyBorder="1" applyFont="1" applyNumberFormat="1">
      <alignment horizontal="center" readingOrder="0" shrinkToFit="0" vertical="center" wrapText="1"/>
    </xf>
    <xf borderId="26" fillId="3" fontId="2" numFmtId="0" xfId="0" applyAlignment="1" applyBorder="1" applyFont="1">
      <alignment horizontal="center" readingOrder="0" shrinkToFit="0" vertical="center" wrapText="1"/>
    </xf>
    <xf borderId="26" fillId="9" fontId="4" numFmtId="0" xfId="0" applyAlignment="1" applyBorder="1" applyFont="1">
      <alignment horizontal="center" shrinkToFit="0" vertical="center" wrapText="1"/>
    </xf>
    <xf borderId="26" fillId="9" fontId="2" numFmtId="0" xfId="0" applyAlignment="1" applyBorder="1" applyFont="1">
      <alignment horizontal="center" readingOrder="0" shrinkToFit="0" vertical="center" wrapText="1"/>
    </xf>
    <xf borderId="26" fillId="9" fontId="21" numFmtId="169" xfId="0" applyAlignment="1" applyBorder="1" applyFont="1" applyNumberFormat="1">
      <alignment horizontal="center" readingOrder="0" shrinkToFit="0" vertical="center" wrapText="1"/>
    </xf>
    <xf borderId="26" fillId="0" fontId="4" numFmtId="0" xfId="0" applyAlignment="1" applyBorder="1" applyFont="1">
      <alignment horizontal="center" shrinkToFit="0" vertical="center" wrapText="1"/>
    </xf>
    <xf borderId="26" fillId="3" fontId="4" numFmtId="0" xfId="0" applyAlignment="1" applyBorder="1" applyFont="1">
      <alignment horizontal="center" shrinkToFit="0" vertical="center" wrapText="1"/>
    </xf>
    <xf borderId="26" fillId="9" fontId="4" numFmtId="0" xfId="0" applyAlignment="1" applyBorder="1" applyFont="1">
      <alignment horizontal="center" readingOrder="0" shrinkToFit="0" vertical="center" wrapText="1"/>
    </xf>
    <xf borderId="27" fillId="0" fontId="20" numFmtId="164" xfId="0" applyAlignment="1" applyBorder="1" applyFont="1" applyNumberFormat="1">
      <alignment horizontal="center" shrinkToFit="0" vertical="center" wrapText="1"/>
    </xf>
    <xf borderId="27" fillId="3" fontId="2" numFmtId="0" xfId="0" applyAlignment="1" applyBorder="1" applyFont="1">
      <alignment horizontal="center" shrinkToFit="0" vertical="center" wrapText="1"/>
    </xf>
    <xf borderId="27" fillId="9" fontId="2" numFmtId="170" xfId="0" applyAlignment="1" applyBorder="1" applyFont="1" applyNumberFormat="1">
      <alignment horizontal="center" readingOrder="0" shrinkToFit="0" vertical="center" wrapText="1"/>
    </xf>
    <xf borderId="27" fillId="9" fontId="4" numFmtId="0" xfId="0" applyAlignment="1" applyBorder="1" applyFont="1">
      <alignment horizontal="center" shrinkToFit="0" vertical="center" wrapText="1"/>
    </xf>
    <xf borderId="27" fillId="9" fontId="2" numFmtId="0" xfId="0" applyAlignment="1" applyBorder="1" applyFont="1">
      <alignment horizontal="center" readingOrder="0" shrinkToFit="0" vertical="center" wrapText="1"/>
    </xf>
    <xf borderId="27" fillId="10" fontId="2" numFmtId="0" xfId="0" applyAlignment="1" applyBorder="1" applyFont="1">
      <alignment horizontal="center" readingOrder="0" shrinkToFit="0" vertical="center" wrapText="1"/>
    </xf>
    <xf borderId="27" fillId="9" fontId="7" numFmtId="1" xfId="0" applyAlignment="1" applyBorder="1" applyFont="1" applyNumberFormat="1">
      <alignment horizontal="center" readingOrder="0" shrinkToFit="0" vertical="center" wrapText="1"/>
    </xf>
    <xf borderId="27" fillId="10" fontId="7" numFmtId="1" xfId="0" applyAlignment="1" applyBorder="1" applyFont="1" applyNumberFormat="1">
      <alignment horizontal="center" readingOrder="0" shrinkToFit="1" vertical="center" wrapText="0"/>
    </xf>
    <xf borderId="27" fillId="2" fontId="18" numFmtId="168" xfId="0" applyAlignment="1" applyBorder="1" applyFont="1" applyNumberFormat="1">
      <alignment horizontal="center" readingOrder="0" shrinkToFit="0" vertical="center" wrapText="1"/>
    </xf>
    <xf borderId="27" fillId="2" fontId="18" numFmtId="9" xfId="0" applyAlignment="1" applyBorder="1" applyFont="1" applyNumberFormat="1">
      <alignment horizontal="center" readingOrder="0" shrinkToFit="0" vertical="center" wrapText="1"/>
    </xf>
    <xf borderId="27" fillId="9" fontId="21" numFmtId="169" xfId="0" applyAlignment="1" applyBorder="1" applyFont="1" applyNumberFormat="1">
      <alignment horizontal="center" readingOrder="0" shrinkToFit="0" vertical="center" wrapText="1"/>
    </xf>
    <xf borderId="9" fillId="2" fontId="18" numFmtId="9" xfId="0" applyAlignment="1" applyBorder="1" applyFont="1" applyNumberFormat="1">
      <alignment horizontal="center" readingOrder="0" shrinkToFit="0" vertical="center" wrapText="1"/>
    </xf>
    <xf borderId="28" fillId="0" fontId="20" numFmtId="164" xfId="0" applyAlignment="1" applyBorder="1" applyFont="1" applyNumberFormat="1">
      <alignment horizontal="center" shrinkToFit="0" vertical="center" wrapText="1"/>
    </xf>
    <xf borderId="28" fillId="3" fontId="4" numFmtId="0" xfId="0" applyAlignment="1" applyBorder="1" applyFont="1">
      <alignment horizontal="center" shrinkToFit="0" vertical="center" wrapText="1"/>
    </xf>
    <xf borderId="28" fillId="9" fontId="2" numFmtId="170" xfId="0" applyAlignment="1" applyBorder="1" applyFont="1" applyNumberFormat="1">
      <alignment horizontal="center" readingOrder="0" shrinkToFit="0" vertical="center" wrapText="1"/>
    </xf>
    <xf borderId="28" fillId="9" fontId="4" numFmtId="0" xfId="0" applyAlignment="1" applyBorder="1" applyFont="1">
      <alignment horizontal="center" shrinkToFit="0" vertical="center" wrapText="1"/>
    </xf>
    <xf borderId="28" fillId="9" fontId="4" numFmtId="0" xfId="0" applyAlignment="1" applyBorder="1" applyFont="1">
      <alignment horizontal="center" readingOrder="0" shrinkToFit="0" vertical="center" wrapText="1"/>
    </xf>
    <xf borderId="28" fillId="10" fontId="2" numFmtId="0" xfId="0" applyAlignment="1" applyBorder="1" applyFont="1">
      <alignment horizontal="center" readingOrder="0" shrinkToFit="0" vertical="center" wrapText="1"/>
    </xf>
    <xf borderId="28" fillId="9" fontId="2" numFmtId="0" xfId="0" applyAlignment="1" applyBorder="1" applyFont="1">
      <alignment horizontal="center" readingOrder="0" shrinkToFit="0" vertical="center" wrapText="1"/>
    </xf>
    <xf borderId="28" fillId="9" fontId="7" numFmtId="1" xfId="0" applyAlignment="1" applyBorder="1" applyFont="1" applyNumberFormat="1">
      <alignment horizontal="center" readingOrder="0" shrinkToFit="0" vertical="center" wrapText="1"/>
    </xf>
    <xf borderId="28" fillId="10" fontId="7" numFmtId="1" xfId="0" applyAlignment="1" applyBorder="1" applyFont="1" applyNumberFormat="1">
      <alignment horizontal="center" readingOrder="0" shrinkToFit="1" vertical="center" wrapText="0"/>
    </xf>
    <xf borderId="28" fillId="2" fontId="18" numFmtId="168" xfId="0" applyAlignment="1" applyBorder="1" applyFont="1" applyNumberFormat="1">
      <alignment horizontal="center" readingOrder="0" shrinkToFit="0" vertical="center" wrapText="1"/>
    </xf>
    <xf borderId="28" fillId="2" fontId="18" numFmtId="9" xfId="0" applyAlignment="1" applyBorder="1" applyFont="1" applyNumberFormat="1">
      <alignment horizontal="center" readingOrder="0" shrinkToFit="0" vertical="center" wrapText="1"/>
    </xf>
    <xf borderId="28" fillId="9" fontId="21" numFmtId="169" xfId="0" applyAlignment="1" applyBorder="1" applyFont="1" applyNumberFormat="1">
      <alignment horizontal="center" readingOrder="0" shrinkToFit="0" vertical="center" wrapText="1"/>
    </xf>
    <xf borderId="10" fillId="0" fontId="8" numFmtId="0" xfId="0" applyAlignment="1" applyBorder="1" applyFont="1">
      <alignment horizontal="center" readingOrder="0" vertical="center"/>
    </xf>
    <xf borderId="26" fillId="9" fontId="2" numFmtId="0" xfId="0" applyAlignment="1" applyBorder="1" applyFont="1">
      <alignment horizontal="center" readingOrder="0" shrinkToFit="0" vertical="center" wrapText="1"/>
    </xf>
    <xf borderId="23" fillId="0" fontId="8" numFmtId="0" xfId="0" applyAlignment="1" applyBorder="1" applyFont="1">
      <alignment horizontal="center" vertical="center"/>
    </xf>
    <xf borderId="24" fillId="0" fontId="8" numFmtId="0" xfId="0" applyAlignment="1" applyBorder="1" applyFont="1">
      <alignment horizontal="center" vertical="center"/>
    </xf>
    <xf borderId="0" fillId="0" fontId="8" numFmtId="0" xfId="0" applyAlignment="1" applyFont="1">
      <alignment horizontal="center" vertical="center"/>
    </xf>
    <xf borderId="0" fillId="9" fontId="4" numFmtId="0" xfId="0" applyAlignment="1" applyFont="1">
      <alignment horizontal="center" shrinkToFit="0" vertical="center" wrapText="1"/>
    </xf>
    <xf borderId="0" fillId="9" fontId="2" numFmtId="0" xfId="0" applyAlignment="1" applyFont="1">
      <alignment horizontal="center" readingOrder="0" shrinkToFit="0" vertical="center" wrapText="1"/>
    </xf>
    <xf borderId="0" fillId="10" fontId="2" numFmtId="0" xfId="0" applyAlignment="1" applyFont="1">
      <alignment horizontal="center" readingOrder="0" shrinkToFit="0" vertical="center" wrapText="1"/>
    </xf>
    <xf borderId="0" fillId="9" fontId="2" numFmtId="0" xfId="0" applyAlignment="1" applyFont="1">
      <alignment horizontal="center" readingOrder="0" shrinkToFit="0" vertical="center" wrapText="1"/>
    </xf>
    <xf borderId="0" fillId="9" fontId="7" numFmtId="1" xfId="0" applyAlignment="1" applyFont="1" applyNumberFormat="1">
      <alignment horizontal="center" readingOrder="0" shrinkToFit="0" vertical="center" wrapText="1"/>
    </xf>
    <xf borderId="0" fillId="10" fontId="7" numFmtId="1" xfId="0" applyAlignment="1" applyFont="1" applyNumberFormat="1">
      <alignment horizontal="center" readingOrder="0" shrinkToFit="1" vertical="center" wrapText="0"/>
    </xf>
    <xf borderId="0" fillId="2" fontId="18" numFmtId="168" xfId="0" applyAlignment="1" applyFont="1" applyNumberFormat="1">
      <alignment horizontal="center" readingOrder="0" shrinkToFit="0" vertical="center" wrapText="1"/>
    </xf>
    <xf borderId="0" fillId="9" fontId="21" numFmtId="169" xfId="0" applyAlignment="1" applyFont="1" applyNumberFormat="1">
      <alignment horizontal="center" readingOrder="0" shrinkToFit="0" vertical="center" wrapText="1"/>
    </xf>
    <xf borderId="0" fillId="3" fontId="2" numFmtId="0" xfId="0" applyAlignment="1" applyFont="1">
      <alignment horizontal="center" readingOrder="0" shrinkToFit="0" vertical="center" wrapText="1"/>
    </xf>
    <xf borderId="0" fillId="9" fontId="2" numFmtId="0" xfId="0" applyAlignment="1" applyFont="1">
      <alignment horizontal="center" shrinkToFit="0" vertical="center" wrapText="1"/>
    </xf>
    <xf borderId="0" fillId="10" fontId="2" numFmtId="0" xfId="0" applyAlignment="1" applyFont="1">
      <alignment horizontal="center" shrinkToFit="0" vertical="center" wrapText="1"/>
    </xf>
    <xf borderId="0" fillId="9" fontId="7" numFmtId="1" xfId="0" applyAlignment="1" applyFont="1" applyNumberFormat="1">
      <alignment horizontal="center" shrinkToFit="0" vertical="center" wrapText="1"/>
    </xf>
    <xf borderId="0" fillId="9" fontId="2" numFmtId="0" xfId="0" applyAlignment="1" applyFont="1">
      <alignment horizontal="center" shrinkToFit="0" vertical="center" wrapText="1"/>
    </xf>
    <xf borderId="0" fillId="10" fontId="7" numFmtId="1" xfId="0" applyAlignment="1" applyFont="1" applyNumberFormat="1">
      <alignment horizontal="center" shrinkToFit="1" vertical="center" wrapText="0"/>
    </xf>
    <xf borderId="0" fillId="2" fontId="18" numFmtId="9" xfId="0" applyAlignment="1" applyFont="1" applyNumberFormat="1">
      <alignment horizontal="center" shrinkToFit="0" vertical="center" wrapText="1"/>
    </xf>
    <xf borderId="3" fillId="3" fontId="5" numFmtId="168" xfId="0" applyAlignment="1" applyBorder="1" applyFont="1" applyNumberFormat="1">
      <alignment horizontal="center" shrinkToFit="0" vertical="center" wrapText="1"/>
    </xf>
    <xf borderId="3" fillId="3" fontId="6" numFmtId="9" xfId="0" applyAlignment="1" applyBorder="1" applyFont="1" applyNumberFormat="1">
      <alignment horizontal="center" vertical="center"/>
    </xf>
    <xf borderId="10" fillId="3" fontId="5" numFmtId="168" xfId="0" applyAlignment="1" applyBorder="1" applyFont="1" applyNumberFormat="1">
      <alignment horizontal="center" shrinkToFit="0" vertical="center" wrapText="1"/>
    </xf>
    <xf borderId="10" fillId="3" fontId="6" numFmtId="9" xfId="0" applyAlignment="1" applyBorder="1" applyFont="1" applyNumberFormat="1">
      <alignment horizontal="center" vertical="center"/>
    </xf>
    <xf borderId="10" fillId="3" fontId="5" numFmtId="168" xfId="0" applyAlignment="1" applyBorder="1" applyFont="1" applyNumberFormat="1">
      <alignment horizontal="center" shrinkToFit="0" vertical="center" wrapText="1"/>
    </xf>
    <xf borderId="26" fillId="3" fontId="17" numFmtId="168" xfId="0" applyAlignment="1" applyBorder="1" applyFont="1" applyNumberFormat="1">
      <alignment horizontal="center" shrinkToFit="0" vertical="center" wrapText="0"/>
    </xf>
    <xf borderId="0" fillId="3" fontId="18" numFmtId="9" xfId="0" applyAlignment="1" applyFont="1" applyNumberFormat="1">
      <alignment horizontal="center" shrinkToFit="0" vertical="center" wrapText="0"/>
    </xf>
    <xf borderId="26" fillId="3" fontId="18" numFmtId="168" xfId="0" applyAlignment="1" applyBorder="1" applyFont="1" applyNumberFormat="1">
      <alignment horizontal="center" readingOrder="0" shrinkToFit="0" vertical="center" wrapText="1"/>
    </xf>
    <xf borderId="0" fillId="3" fontId="18" numFmtId="9" xfId="0" applyAlignment="1" applyFont="1" applyNumberFormat="1">
      <alignment horizontal="center" readingOrder="0" shrinkToFit="0" vertical="center" wrapText="1"/>
    </xf>
    <xf borderId="26" fillId="3" fontId="18" numFmtId="9" xfId="0" applyAlignment="1" applyBorder="1" applyFont="1" applyNumberFormat="1">
      <alignment horizontal="center" readingOrder="0" shrinkToFit="0" vertical="center" wrapText="1"/>
    </xf>
    <xf borderId="0" fillId="0" fontId="20" numFmtId="164" xfId="0" applyAlignment="1" applyFont="1" applyNumberFormat="1">
      <alignment horizontal="center" shrinkToFit="0" vertical="center" wrapText="1"/>
    </xf>
    <xf borderId="0" fillId="9" fontId="2" numFmtId="170" xfId="0" applyAlignment="1" applyFont="1" applyNumberFormat="1">
      <alignment horizontal="center" readingOrder="0" shrinkToFit="0" vertical="center" wrapText="1"/>
    </xf>
    <xf borderId="0" fillId="3" fontId="18" numFmtId="168" xfId="0" applyAlignment="1" applyFont="1" applyNumberFormat="1">
      <alignment horizontal="center" readingOrder="0" shrinkToFit="0" vertical="center" wrapText="1"/>
    </xf>
    <xf borderId="0" fillId="3" fontId="18" numFmtId="9" xfId="0" applyAlignment="1" applyFont="1" applyNumberFormat="1">
      <alignment horizontal="center" shrinkToFit="0" vertical="center" wrapText="1"/>
    </xf>
    <xf borderId="26" fillId="9" fontId="2" numFmtId="0" xfId="0" applyAlignment="1" applyBorder="1" applyFont="1">
      <alignment horizontal="center" shrinkToFit="0" vertical="center" wrapText="1"/>
    </xf>
    <xf borderId="26" fillId="10" fontId="2" numFmtId="0" xfId="0" applyAlignment="1" applyBorder="1" applyFont="1">
      <alignment horizontal="center" shrinkToFit="0" vertical="center" wrapText="1"/>
    </xf>
    <xf borderId="26" fillId="9" fontId="7" numFmtId="1" xfId="0" applyAlignment="1" applyBorder="1" applyFont="1" applyNumberFormat="1">
      <alignment horizontal="center" shrinkToFit="0" vertical="center" wrapText="1"/>
    </xf>
    <xf borderId="26" fillId="9" fontId="2" numFmtId="0" xfId="0" applyAlignment="1" applyBorder="1" applyFont="1">
      <alignment horizontal="center" shrinkToFit="0" vertical="center" wrapText="1"/>
    </xf>
    <xf borderId="26" fillId="10" fontId="7" numFmtId="1" xfId="0" applyAlignment="1" applyBorder="1" applyFont="1" applyNumberFormat="1">
      <alignment horizontal="center" shrinkToFit="1" vertical="center" wrapText="0"/>
    </xf>
    <xf borderId="26" fillId="2" fontId="18" numFmtId="9" xfId="0" applyAlignment="1" applyBorder="1" applyFont="1" applyNumberFormat="1">
      <alignment horizontal="center" shrinkToFit="0" vertical="center" wrapText="1"/>
    </xf>
    <xf borderId="26" fillId="0" fontId="2" numFmtId="0" xfId="0" applyAlignment="1" applyBorder="1" applyFont="1">
      <alignment horizontal="center" shrinkToFit="0" vertical="center" wrapText="1"/>
    </xf>
    <xf borderId="26" fillId="10" fontId="2" numFmtId="0" xfId="0" applyAlignment="1" applyBorder="1" applyFont="1">
      <alignment horizontal="center" shrinkToFit="0" vertical="center" wrapText="1"/>
    </xf>
    <xf borderId="10" fillId="2" fontId="18" numFmtId="9" xfId="0" applyAlignment="1" applyBorder="1" applyFont="1" applyNumberFormat="1">
      <alignment horizontal="center" shrinkToFit="0" vertical="center" wrapText="1"/>
    </xf>
    <xf borderId="0" fillId="10" fontId="22" numFmtId="0" xfId="0" applyAlignment="1" applyFont="1">
      <alignment horizontal="left" readingOrder="0" vertical="top"/>
    </xf>
    <xf borderId="0" fillId="4" fontId="23" numFmtId="164" xfId="0" applyAlignment="1" applyFont="1" applyNumberFormat="1">
      <alignment horizontal="left" vertical="top"/>
    </xf>
    <xf borderId="0" fillId="0" fontId="23" numFmtId="0" xfId="0" applyAlignment="1" applyFont="1">
      <alignment horizontal="left" readingOrder="0" vertical="top"/>
    </xf>
    <xf borderId="29" fillId="5" fontId="24" numFmtId="0" xfId="0" applyAlignment="1" applyBorder="1" applyFont="1">
      <alignment horizontal="left" readingOrder="0" shrinkToFit="0" vertical="bottom" wrapText="0"/>
    </xf>
    <xf borderId="0" fillId="10" fontId="22" numFmtId="0" xfId="0" applyAlignment="1" applyFont="1">
      <alignment horizontal="center" readingOrder="0" vertical="top"/>
    </xf>
    <xf borderId="29" fillId="0" fontId="25" numFmtId="0" xfId="0" applyAlignment="1" applyBorder="1" applyFont="1">
      <alignment horizontal="center" vertical="bottom"/>
    </xf>
    <xf borderId="29" fillId="0" fontId="25" numFmtId="164" xfId="0" applyAlignment="1" applyBorder="1" applyFont="1" applyNumberFormat="1">
      <alignment horizontal="center" vertical="bottom"/>
    </xf>
    <xf borderId="29" fillId="0" fontId="23" numFmtId="10" xfId="0" applyAlignment="1" applyBorder="1" applyFont="1" applyNumberFormat="1">
      <alignment horizontal="left" readingOrder="0" vertical="top"/>
    </xf>
    <xf borderId="0" fillId="4" fontId="23" numFmtId="0" xfId="0" applyAlignment="1" applyFont="1">
      <alignment horizontal="left" vertical="top"/>
    </xf>
    <xf borderId="0" fillId="4" fontId="23" numFmtId="0" xfId="0" applyAlignment="1" applyFont="1">
      <alignment horizontal="left" readingOrder="0" vertical="top"/>
    </xf>
    <xf borderId="0" fillId="4" fontId="23" numFmtId="164" xfId="0" applyAlignment="1" applyFont="1" applyNumberFormat="1">
      <alignment horizontal="left" readingOrder="0" vertical="top"/>
    </xf>
    <xf borderId="0" fillId="11" fontId="22" numFmtId="0" xfId="0" applyAlignment="1" applyFill="1" applyFont="1">
      <alignment horizontal="left" readingOrder="0" vertical="top"/>
    </xf>
    <xf borderId="0" fillId="12" fontId="23" numFmtId="164" xfId="0" applyAlignment="1" applyFill="1" applyFont="1" applyNumberFormat="1">
      <alignment horizontal="left" vertical="top"/>
    </xf>
    <xf borderId="29" fillId="0" fontId="26" numFmtId="0" xfId="0" applyAlignment="1" applyBorder="1" applyFont="1">
      <alignment horizontal="center" vertical="bottom"/>
    </xf>
    <xf borderId="0" fillId="13" fontId="27" numFmtId="0" xfId="0" applyAlignment="1" applyFill="1" applyFont="1">
      <alignment horizontal="left" readingOrder="0" vertical="top"/>
    </xf>
    <xf borderId="0" fillId="13" fontId="28" numFmtId="0" xfId="0" applyAlignment="1" applyFont="1">
      <alignment horizontal="left" vertical="top"/>
    </xf>
    <xf borderId="0" fillId="12" fontId="23" numFmtId="10" xfId="0" applyAlignment="1" applyFont="1" applyNumberFormat="1">
      <alignment horizontal="left" vertical="top"/>
    </xf>
    <xf borderId="0" fillId="0" fontId="23" numFmtId="10" xfId="0" applyAlignment="1" applyFont="1" applyNumberFormat="1">
      <alignment horizontal="left" vertical="top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6">
    <tableStyle count="3" pivot="0" name="생로랑-style">
      <tableStyleElement dxfId="1" type="headerRow"/>
      <tableStyleElement dxfId="2" type="firstRowStripe"/>
      <tableStyleElement dxfId="1" type="secondRowStripe"/>
    </tableStyle>
    <tableStyle count="3" pivot="0" name="프라다-style">
      <tableStyleElement dxfId="1" type="headerRow"/>
      <tableStyleElement dxfId="2" type="firstRowStripe"/>
      <tableStyleElement dxfId="1" type="secondRowStripe"/>
    </tableStyle>
    <tableStyle count="3" pivot="0" name="발렌시아가-style">
      <tableStyleElement dxfId="1" type="headerRow"/>
      <tableStyleElement dxfId="2" type="firstRowStripe"/>
      <tableStyleElement dxfId="1" type="secondRowStripe"/>
    </tableStyle>
    <tableStyle count="3" pivot="0" name="보테가베네타-style">
      <tableStyleElement dxfId="1" type="headerRow"/>
      <tableStyleElement dxfId="2" type="firstRowStripe"/>
      <tableStyleElement dxfId="1" type="secondRowStripe"/>
    </tableStyle>
    <tableStyle count="3" pivot="0" name="톰브라운-style">
      <tableStyleElement dxfId="1" type="headerRow"/>
      <tableStyleElement dxfId="2" type="firstRowStripe"/>
      <tableStyleElement dxfId="1" type="secondRowStripe"/>
    </tableStyle>
    <tableStyle count="3" pivot="0" name="발렌티노-style">
      <tableStyleElement dxfId="1" type="headerRow"/>
      <tableStyleElement dxfId="2" type="firstRowStripe"/>
      <tableStyleElement dxfId="1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5.png"/><Relationship Id="rId3" Type="http://schemas.openxmlformats.org/officeDocument/2006/relationships/image" Target="../media/image18.png"/><Relationship Id="rId4" Type="http://schemas.openxmlformats.org/officeDocument/2006/relationships/image" Target="../media/image13.png"/><Relationship Id="rId5" Type="http://schemas.openxmlformats.org/officeDocument/2006/relationships/image" Target="../media/image14.png"/><Relationship Id="rId6" Type="http://schemas.openxmlformats.org/officeDocument/2006/relationships/image" Target="../media/image26.png"/><Relationship Id="rId7" Type="http://schemas.openxmlformats.org/officeDocument/2006/relationships/image" Target="../media/image1.png"/><Relationship Id="rId8" Type="http://schemas.openxmlformats.org/officeDocument/2006/relationships/image" Target="../media/image7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Relationship Id="rId3" Type="http://schemas.openxmlformats.org/officeDocument/2006/relationships/image" Target="../media/image6.png"/><Relationship Id="rId4" Type="http://schemas.openxmlformats.org/officeDocument/2006/relationships/image" Target="../media/image1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3.png"/><Relationship Id="rId3" Type="http://schemas.openxmlformats.org/officeDocument/2006/relationships/image" Target="../media/image10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27.png"/><Relationship Id="rId3" Type="http://schemas.openxmlformats.org/officeDocument/2006/relationships/image" Target="../media/image23.png"/><Relationship Id="rId4" Type="http://schemas.openxmlformats.org/officeDocument/2006/relationships/image" Target="../media/image8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9.png"/><Relationship Id="rId3" Type="http://schemas.openxmlformats.org/officeDocument/2006/relationships/image" Target="../media/image17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4.png"/><Relationship Id="rId3" Type="http://schemas.openxmlformats.org/officeDocument/2006/relationships/image" Target="../media/image25.png"/><Relationship Id="rId4" Type="http://schemas.openxmlformats.org/officeDocument/2006/relationships/image" Target="../media/image22.png"/><Relationship Id="rId5" Type="http://schemas.openxmlformats.org/officeDocument/2006/relationships/image" Target="../media/image28.png"/><Relationship Id="rId6" Type="http://schemas.openxmlformats.org/officeDocument/2006/relationships/image" Target="../media/image30.png"/><Relationship Id="rId7" Type="http://schemas.openxmlformats.org/officeDocument/2006/relationships/image" Target="../media/image21.png"/><Relationship Id="rId8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228600</xdr:colOff>
      <xdr:row>9</xdr:row>
      <xdr:rowOff>-28575</xdr:rowOff>
    </xdr:from>
    <xdr:ext cx="638175" cy="5105400"/>
    <xdr:pic>
      <xdr:nvPicPr>
        <xdr:cNvPr id="0" name="image2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15</xdr:row>
      <xdr:rowOff>0</xdr:rowOff>
    </xdr:from>
    <xdr:ext cx="638175" cy="13544550"/>
    <xdr:pic>
      <xdr:nvPicPr>
        <xdr:cNvPr id="0" name="image15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31</xdr:row>
      <xdr:rowOff>0</xdr:rowOff>
    </xdr:from>
    <xdr:ext cx="638175" cy="13658850"/>
    <xdr:pic>
      <xdr:nvPicPr>
        <xdr:cNvPr id="0" name="image18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47</xdr:row>
      <xdr:rowOff>0</xdr:rowOff>
    </xdr:from>
    <xdr:ext cx="638175" cy="13849350"/>
    <xdr:pic>
      <xdr:nvPicPr>
        <xdr:cNvPr id="0" name="image13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63</xdr:row>
      <xdr:rowOff>0</xdr:rowOff>
    </xdr:from>
    <xdr:ext cx="638175" cy="13849350"/>
    <xdr:pic>
      <xdr:nvPicPr>
        <xdr:cNvPr id="0" name="image14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79</xdr:row>
      <xdr:rowOff>0</xdr:rowOff>
    </xdr:from>
    <xdr:ext cx="638175" cy="13849350"/>
    <xdr:pic>
      <xdr:nvPicPr>
        <xdr:cNvPr id="0" name="image26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95</xdr:row>
      <xdr:rowOff>0</xdr:rowOff>
    </xdr:from>
    <xdr:ext cx="638175" cy="6905625"/>
    <xdr:pic>
      <xdr:nvPicPr>
        <xdr:cNvPr id="0" name="image1.png" title="이미지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103</xdr:row>
      <xdr:rowOff>-28575</xdr:rowOff>
    </xdr:from>
    <xdr:ext cx="638175" cy="6096000"/>
    <xdr:pic>
      <xdr:nvPicPr>
        <xdr:cNvPr id="0" name="image7.png" title="이미지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238125</xdr:colOff>
      <xdr:row>9</xdr:row>
      <xdr:rowOff>0</xdr:rowOff>
    </xdr:from>
    <xdr:ext cx="619125" cy="5905500"/>
    <xdr:pic>
      <xdr:nvPicPr>
        <xdr:cNvPr id="0" name="image4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15</xdr:row>
      <xdr:rowOff>819150</xdr:rowOff>
    </xdr:from>
    <xdr:ext cx="619125" cy="5095875"/>
    <xdr:pic>
      <xdr:nvPicPr>
        <xdr:cNvPr id="0" name="image5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22</xdr:row>
      <xdr:rowOff>-19050</xdr:rowOff>
    </xdr:from>
    <xdr:ext cx="638175" cy="7639050"/>
    <xdr:pic>
      <xdr:nvPicPr>
        <xdr:cNvPr id="0" name="image6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30</xdr:row>
      <xdr:rowOff>790575</xdr:rowOff>
    </xdr:from>
    <xdr:ext cx="685800" cy="923925"/>
    <xdr:pic>
      <xdr:nvPicPr>
        <xdr:cNvPr id="0" name="image12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247650</xdr:colOff>
      <xdr:row>9</xdr:row>
      <xdr:rowOff>0</xdr:rowOff>
    </xdr:from>
    <xdr:ext cx="628650" cy="13563600"/>
    <xdr:pic>
      <xdr:nvPicPr>
        <xdr:cNvPr id="0" name="image20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25</xdr:row>
      <xdr:rowOff>0</xdr:rowOff>
    </xdr:from>
    <xdr:ext cx="695325" cy="5934075"/>
    <xdr:pic>
      <xdr:nvPicPr>
        <xdr:cNvPr id="0" name="image3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31</xdr:row>
      <xdr:rowOff>800100</xdr:rowOff>
    </xdr:from>
    <xdr:ext cx="628650" cy="1714500"/>
    <xdr:pic>
      <xdr:nvPicPr>
        <xdr:cNvPr id="0" name="image10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257175</xdr:colOff>
      <xdr:row>9</xdr:row>
      <xdr:rowOff>-28575</xdr:rowOff>
    </xdr:from>
    <xdr:ext cx="609600" cy="5943600"/>
    <xdr:pic>
      <xdr:nvPicPr>
        <xdr:cNvPr id="0" name="image9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16</xdr:row>
      <xdr:rowOff>0</xdr:rowOff>
    </xdr:from>
    <xdr:ext cx="609600" cy="13544550"/>
    <xdr:pic>
      <xdr:nvPicPr>
        <xdr:cNvPr id="0" name="image27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32</xdr:row>
      <xdr:rowOff>0</xdr:rowOff>
    </xdr:from>
    <xdr:ext cx="609600" cy="13658850"/>
    <xdr:pic>
      <xdr:nvPicPr>
        <xdr:cNvPr id="0" name="image23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47</xdr:row>
      <xdr:rowOff>847725</xdr:rowOff>
    </xdr:from>
    <xdr:ext cx="609600" cy="2609850"/>
    <xdr:pic>
      <xdr:nvPicPr>
        <xdr:cNvPr id="0" name="image8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209550</xdr:colOff>
      <xdr:row>10</xdr:row>
      <xdr:rowOff>-38100</xdr:rowOff>
    </xdr:from>
    <xdr:ext cx="628650" cy="11077575"/>
    <xdr:pic>
      <xdr:nvPicPr>
        <xdr:cNvPr id="0" name="image11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628650" cy="847725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628650" cy="847725"/>
    <xdr:pic>
      <xdr:nvPicPr>
        <xdr:cNvPr id="0" name="image1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200025</xdr:colOff>
      <xdr:row>8</xdr:row>
      <xdr:rowOff>504825</xdr:rowOff>
    </xdr:from>
    <xdr:ext cx="647700" cy="1666875"/>
    <xdr:pic>
      <xdr:nvPicPr>
        <xdr:cNvPr id="0" name="image16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11</xdr:row>
      <xdr:rowOff>0</xdr:rowOff>
    </xdr:from>
    <xdr:ext cx="647700" cy="13573125"/>
    <xdr:pic>
      <xdr:nvPicPr>
        <xdr:cNvPr id="0" name="image24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27</xdr:row>
      <xdr:rowOff>0</xdr:rowOff>
    </xdr:from>
    <xdr:ext cx="647700" cy="13573125"/>
    <xdr:pic>
      <xdr:nvPicPr>
        <xdr:cNvPr id="0" name="image25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43</xdr:row>
      <xdr:rowOff>0</xdr:rowOff>
    </xdr:from>
    <xdr:ext cx="647700" cy="13868400"/>
    <xdr:pic>
      <xdr:nvPicPr>
        <xdr:cNvPr id="0" name="image22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59</xdr:row>
      <xdr:rowOff>0</xdr:rowOff>
    </xdr:from>
    <xdr:ext cx="647700" cy="13868400"/>
    <xdr:pic>
      <xdr:nvPicPr>
        <xdr:cNvPr id="0" name="image28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75</xdr:row>
      <xdr:rowOff>0</xdr:rowOff>
    </xdr:from>
    <xdr:ext cx="647700" cy="13868400"/>
    <xdr:pic>
      <xdr:nvPicPr>
        <xdr:cNvPr id="0" name="image30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91</xdr:row>
      <xdr:rowOff>0</xdr:rowOff>
    </xdr:from>
    <xdr:ext cx="647700" cy="13868400"/>
    <xdr:pic>
      <xdr:nvPicPr>
        <xdr:cNvPr id="0" name="image21.png" title="이미지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107</xdr:row>
      <xdr:rowOff>0</xdr:rowOff>
    </xdr:from>
    <xdr:ext cx="647700" cy="9496425"/>
    <xdr:pic>
      <xdr:nvPicPr>
        <xdr:cNvPr id="0" name="image29.png" title="이미지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D10:O111" displayName="Table_1" name="Table_1" id="1">
  <tableColumns count="1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</tableColumns>
  <tableStyleInfo name="생로랑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D10:O33" displayName="Table_2" name="Table_2" id="2">
  <tableColumns count="1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</tableColumns>
  <tableStyleInfo name="프라다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headerRowCount="0" ref="D10:O35" displayName="Table_3" name="Table_3" id="3">
  <tableColumns count="1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</tableColumns>
  <tableStyleInfo name="발렌시아가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headerRowCount="0" ref="D10:O52" displayName="Table_4" name="Table_4" id="4">
  <tableColumns count="1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</tableColumns>
  <tableStyleInfo name="보테가베네타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headerRowCount="0" ref="D10:O25" displayName="Table_5" name="Table_5" id="5">
  <tableColumns count="1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</tableColumns>
  <tableStyleInfo name="톰브라운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headerRowCount="0" ref="D10:O197" displayName="Table_6" name="Table_6" id="6">
  <tableColumns count="1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</tableColumns>
  <tableStyleInfo name="발렌티노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1.xml"/><Relationship Id="rId6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2.xml"/><Relationship Id="rId6" Type="http://schemas.openxmlformats.org/officeDocument/2006/relationships/table" Target="../tables/table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3.xml"/><Relationship Id="rId6" Type="http://schemas.openxmlformats.org/officeDocument/2006/relationships/table" Target="../tables/table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4.xml"/><Relationship Id="rId6" Type="http://schemas.openxmlformats.org/officeDocument/2006/relationships/table" Target="../tables/table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5.xml"/><Relationship Id="rId6" Type="http://schemas.openxmlformats.org/officeDocument/2006/relationships/table" Target="../tables/table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6.xml"/><Relationship Id="rId6" Type="http://schemas.openxmlformats.org/officeDocument/2006/relationships/table" Target="../tables/table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3" width="18.43"/>
    <col customWidth="1" min="4" max="4" width="17.14"/>
    <col customWidth="1" min="5" max="5" width="20.43"/>
    <col customWidth="1" min="6" max="6" width="6.29"/>
    <col customWidth="1" min="7" max="7" width="21.43"/>
    <col customWidth="1" min="8" max="8" width="25.43"/>
    <col customWidth="1" min="9" max="9" width="12.71"/>
    <col customWidth="1" min="10" max="10" width="9.14"/>
    <col customWidth="1" min="11" max="11" width="4.86"/>
    <col customWidth="1" hidden="1" min="12" max="13" width="12.0"/>
    <col customWidth="1" min="14" max="14" width="12.29"/>
    <col customWidth="1" hidden="1" min="15" max="15" width="12.0"/>
    <col customWidth="1" hidden="1" min="16" max="17" width="12.14"/>
    <col customWidth="1" hidden="1" min="18" max="18" width="10.43"/>
    <col customWidth="1" min="19" max="22" width="8.71"/>
  </cols>
  <sheetData>
    <row r="1" ht="15.0" customHeight="1">
      <c r="A1" s="1"/>
      <c r="B1" s="2"/>
      <c r="C1" s="2"/>
      <c r="D1" s="3"/>
      <c r="E1" s="3"/>
      <c r="F1" s="4"/>
      <c r="G1" s="4"/>
      <c r="H1" s="5"/>
      <c r="I1" s="5"/>
      <c r="J1" s="5"/>
      <c r="K1" s="5"/>
      <c r="L1" s="6"/>
      <c r="M1" s="7"/>
      <c r="N1" s="8"/>
      <c r="O1" s="7"/>
      <c r="P1" s="9"/>
      <c r="Q1" s="10"/>
      <c r="R1" s="10"/>
      <c r="S1" s="11"/>
      <c r="T1" s="11"/>
      <c r="U1" s="11"/>
      <c r="V1" s="12"/>
    </row>
    <row r="2" ht="22.5" customHeight="1">
      <c r="A2" s="13" t="s">
        <v>0</v>
      </c>
      <c r="B2" s="14" t="s">
        <v>1</v>
      </c>
      <c r="C2" s="15"/>
      <c r="D2" s="16" t="s">
        <v>2</v>
      </c>
      <c r="E2" s="15"/>
      <c r="F2" s="17" t="s">
        <v>3</v>
      </c>
      <c r="G2" s="18"/>
      <c r="H2" s="19"/>
      <c r="I2" s="20"/>
      <c r="J2" s="20"/>
      <c r="K2" s="20"/>
      <c r="L2" s="21"/>
      <c r="M2" s="22"/>
      <c r="N2" s="23"/>
      <c r="O2" s="22"/>
      <c r="P2" s="24"/>
      <c r="Q2" s="25"/>
      <c r="R2" s="25"/>
      <c r="S2" s="26"/>
      <c r="T2" s="26"/>
      <c r="U2" s="26"/>
      <c r="V2" s="27"/>
    </row>
    <row r="3" ht="22.5" customHeight="1">
      <c r="A3" s="28" t="s">
        <v>4</v>
      </c>
      <c r="B3" s="29" t="s">
        <v>5</v>
      </c>
      <c r="C3" s="30"/>
      <c r="D3" s="31" t="s">
        <v>6</v>
      </c>
      <c r="E3" s="32" t="s">
        <v>7</v>
      </c>
      <c r="F3" s="33" t="s">
        <v>8</v>
      </c>
      <c r="G3" s="34"/>
      <c r="H3" s="19"/>
      <c r="I3" s="20"/>
      <c r="J3" s="20"/>
      <c r="K3" s="20"/>
      <c r="L3" s="21"/>
      <c r="M3" s="22"/>
      <c r="N3" s="23"/>
      <c r="O3" s="22"/>
      <c r="P3" s="24"/>
      <c r="Q3" s="25"/>
      <c r="R3" s="25"/>
      <c r="S3" s="26"/>
      <c r="T3" s="26"/>
      <c r="U3" s="26"/>
      <c r="V3" s="27"/>
    </row>
    <row r="4" ht="22.5" customHeight="1">
      <c r="A4" s="28" t="s">
        <v>9</v>
      </c>
      <c r="B4" s="29" t="s">
        <v>10</v>
      </c>
      <c r="C4" s="30"/>
      <c r="D4" s="35" t="s">
        <v>11</v>
      </c>
      <c r="E4" s="32" t="s">
        <v>12</v>
      </c>
      <c r="F4" s="36" t="s">
        <v>13</v>
      </c>
      <c r="G4" s="34"/>
      <c r="H4" s="19"/>
      <c r="I4" s="20"/>
      <c r="J4" s="20"/>
      <c r="K4" s="20"/>
      <c r="L4" s="21"/>
      <c r="M4" s="22"/>
      <c r="N4" s="23"/>
      <c r="O4" s="22"/>
      <c r="P4" s="24"/>
      <c r="Q4" s="25"/>
      <c r="R4" s="25"/>
      <c r="S4" s="26"/>
      <c r="T4" s="26"/>
      <c r="U4" s="26"/>
      <c r="V4" s="27"/>
    </row>
    <row r="5" ht="31.5" customHeight="1">
      <c r="A5" s="37" t="s">
        <v>14</v>
      </c>
      <c r="B5" s="29" t="s">
        <v>15</v>
      </c>
      <c r="C5" s="30"/>
      <c r="D5" s="38" t="s">
        <v>16</v>
      </c>
      <c r="E5" s="32" t="s">
        <v>17</v>
      </c>
      <c r="F5" s="39" t="s">
        <v>18</v>
      </c>
      <c r="G5" s="34"/>
      <c r="H5" s="19"/>
      <c r="I5" s="20"/>
      <c r="J5" s="20"/>
      <c r="K5" s="20"/>
      <c r="L5" s="40"/>
      <c r="M5" s="22"/>
      <c r="N5" s="41"/>
      <c r="O5" s="22"/>
      <c r="P5" s="24"/>
      <c r="Q5" s="25"/>
      <c r="R5" s="25"/>
      <c r="S5" s="26"/>
      <c r="T5" s="26"/>
      <c r="U5" s="26"/>
      <c r="V5" s="27"/>
    </row>
    <row r="6" ht="32.25" customHeight="1">
      <c r="A6" s="42" t="s">
        <v>19</v>
      </c>
      <c r="B6" s="43"/>
      <c r="C6" s="44"/>
      <c r="D6" s="45" t="s">
        <v>20</v>
      </c>
      <c r="E6" s="46" t="s">
        <v>21</v>
      </c>
      <c r="F6" s="47" t="s">
        <v>22</v>
      </c>
      <c r="G6" s="48"/>
      <c r="H6" s="19"/>
      <c r="I6" s="20"/>
      <c r="J6" s="20"/>
      <c r="K6" s="20"/>
      <c r="L6" s="21"/>
      <c r="M6" s="22"/>
      <c r="N6" s="23"/>
      <c r="O6" s="22"/>
      <c r="P6" s="24"/>
      <c r="Q6" s="25"/>
      <c r="R6" s="25"/>
      <c r="S6" s="26"/>
      <c r="T6" s="26"/>
      <c r="U6" s="26"/>
      <c r="V6" s="27"/>
    </row>
    <row r="7" ht="23.25" customHeight="1">
      <c r="A7" s="42" t="s">
        <v>23</v>
      </c>
      <c r="B7" s="49" t="s">
        <v>24</v>
      </c>
      <c r="C7" s="49" t="s">
        <v>25</v>
      </c>
      <c r="D7" s="49" t="s">
        <v>26</v>
      </c>
      <c r="E7" s="49" t="s">
        <v>27</v>
      </c>
      <c r="F7" s="50"/>
      <c r="G7" s="50"/>
      <c r="H7" s="20"/>
      <c r="I7" s="20"/>
      <c r="J7" s="20"/>
      <c r="K7" s="20"/>
      <c r="L7" s="21"/>
      <c r="M7" s="22"/>
      <c r="N7" s="23"/>
      <c r="O7" s="22"/>
      <c r="P7" s="24"/>
      <c r="Q7" s="25"/>
      <c r="R7" s="25"/>
      <c r="S7" s="26"/>
      <c r="T7" s="26"/>
      <c r="U7" s="26"/>
      <c r="V7" s="27"/>
    </row>
    <row r="8" ht="22.5" customHeight="1">
      <c r="A8" s="51"/>
      <c r="B8" s="52">
        <f t="shared" ref="B8:C8" si="1">SUM(B13:B111)</f>
        <v>0</v>
      </c>
      <c r="C8" s="53">
        <f t="shared" si="1"/>
        <v>0</v>
      </c>
      <c r="D8" s="54" t="s">
        <v>28</v>
      </c>
      <c r="E8" s="55"/>
      <c r="F8" s="55"/>
      <c r="G8" s="55"/>
      <c r="H8" s="55"/>
      <c r="I8" s="55"/>
      <c r="J8" s="55"/>
      <c r="K8" s="55"/>
      <c r="L8" s="55"/>
      <c r="M8" s="55"/>
      <c r="N8" s="56"/>
      <c r="O8" s="22"/>
      <c r="P8" s="24"/>
      <c r="Q8" s="25"/>
      <c r="R8" s="25"/>
      <c r="S8" s="26"/>
      <c r="T8" s="26"/>
      <c r="U8" s="26"/>
      <c r="V8" s="27"/>
    </row>
    <row r="9" ht="39.75" customHeight="1">
      <c r="A9" s="57" t="s">
        <v>29</v>
      </c>
      <c r="B9" s="58" t="s">
        <v>30</v>
      </c>
      <c r="C9" s="59" t="s">
        <v>31</v>
      </c>
      <c r="D9" s="60" t="s">
        <v>32</v>
      </c>
      <c r="E9" s="58" t="s">
        <v>33</v>
      </c>
      <c r="F9" s="60" t="s">
        <v>34</v>
      </c>
      <c r="G9" s="60" t="s">
        <v>35</v>
      </c>
      <c r="H9" s="60" t="s">
        <v>36</v>
      </c>
      <c r="I9" s="60" t="s">
        <v>37</v>
      </c>
      <c r="J9" s="60" t="s">
        <v>38</v>
      </c>
      <c r="K9" s="60" t="s">
        <v>39</v>
      </c>
      <c r="L9" s="61" t="s">
        <v>40</v>
      </c>
      <c r="M9" s="62" t="s">
        <v>41</v>
      </c>
      <c r="N9" s="63" t="s">
        <v>42</v>
      </c>
      <c r="O9" s="64" t="s">
        <v>43</v>
      </c>
      <c r="P9" s="65" t="s">
        <v>44</v>
      </c>
      <c r="Q9" s="66" t="s">
        <v>45</v>
      </c>
      <c r="R9" s="66" t="s">
        <v>46</v>
      </c>
      <c r="S9" s="26"/>
      <c r="T9" s="26"/>
      <c r="U9" s="26"/>
      <c r="V9" s="27"/>
    </row>
    <row r="10" ht="66.75" customHeight="1">
      <c r="A10" s="67">
        <f t="shared" ref="A10:A40" si="2">HYPERLINK("https://mustit.co.kr/product/search?search_action=search&amp;event=0&amp;event_no=1004&amp;keyword="&amp;iferror(LEFT(E10,6),""),R10)</f>
        <v>1996449</v>
      </c>
      <c r="B10" s="68"/>
      <c r="C10" s="69">
        <f t="shared" ref="C10:C111" si="3">iferror((A10*B10),"")</f>
        <v>0</v>
      </c>
      <c r="D10" s="70"/>
      <c r="E10" s="71" t="s">
        <v>47</v>
      </c>
      <c r="F10" s="72">
        <v>9451.0</v>
      </c>
      <c r="G10" s="71" t="s">
        <v>48</v>
      </c>
      <c r="H10" s="73" t="s">
        <v>49</v>
      </c>
      <c r="I10" s="71" t="s">
        <v>50</v>
      </c>
      <c r="J10" s="71" t="s">
        <v>51</v>
      </c>
      <c r="K10" s="74">
        <v>5.0</v>
      </c>
      <c r="L10" s="75">
        <v>1720.0</v>
      </c>
      <c r="M10" s="76">
        <v>0.3</v>
      </c>
      <c r="N10" s="77">
        <v>1950.0</v>
      </c>
      <c r="O10" s="78">
        <v>0.3</v>
      </c>
      <c r="P10" s="24">
        <f t="shared" ref="P10:P111" si="4">L10*(1-M10)*1.03*1.08*1600</f>
        <v>2142927.36</v>
      </c>
      <c r="Q10" s="24">
        <f t="shared" ref="Q10:Q111" si="5">N10*(1-O10)*1.03*1420</f>
        <v>1996449</v>
      </c>
      <c r="R10" s="24">
        <f t="shared" ref="R10:R111" si="6">IF(P10&gt;Q10,Q10,P10)</f>
        <v>1996449</v>
      </c>
      <c r="S10" s="26"/>
      <c r="T10" s="26"/>
      <c r="U10" s="26"/>
      <c r="V10" s="27"/>
    </row>
    <row r="11" ht="66.75" customHeight="1">
      <c r="A11" s="67">
        <f t="shared" si="2"/>
        <v>1042102.5</v>
      </c>
      <c r="B11" s="68"/>
      <c r="C11" s="69">
        <f t="shared" si="3"/>
        <v>0</v>
      </c>
      <c r="D11" s="70"/>
      <c r="E11" s="71" t="s">
        <v>52</v>
      </c>
      <c r="F11" s="72">
        <v>9452.0</v>
      </c>
      <c r="G11" s="71" t="s">
        <v>48</v>
      </c>
      <c r="H11" s="73" t="s">
        <v>53</v>
      </c>
      <c r="I11" s="71" t="s">
        <v>50</v>
      </c>
      <c r="J11" s="71" t="s">
        <v>51</v>
      </c>
      <c r="K11" s="74">
        <v>5.0</v>
      </c>
      <c r="L11" s="75">
        <v>865.0</v>
      </c>
      <c r="M11" s="76">
        <v>0.3</v>
      </c>
      <c r="N11" s="77">
        <v>950.0</v>
      </c>
      <c r="O11" s="78">
        <v>0.25</v>
      </c>
      <c r="P11" s="24">
        <f t="shared" si="4"/>
        <v>1077693.12</v>
      </c>
      <c r="Q11" s="24">
        <f t="shared" si="5"/>
        <v>1042102.5</v>
      </c>
      <c r="R11" s="24">
        <f t="shared" si="6"/>
        <v>1042102.5</v>
      </c>
      <c r="S11" s="26"/>
      <c r="T11" s="26"/>
      <c r="U11" s="26"/>
      <c r="V11" s="27"/>
    </row>
    <row r="12" ht="66.75" customHeight="1">
      <c r="A12" s="67">
        <f t="shared" si="2"/>
        <v>2281656</v>
      </c>
      <c r="B12" s="68"/>
      <c r="C12" s="69">
        <f t="shared" si="3"/>
        <v>0</v>
      </c>
      <c r="D12" s="70"/>
      <c r="E12" s="71" t="s">
        <v>54</v>
      </c>
      <c r="F12" s="72">
        <v>9457.0</v>
      </c>
      <c r="G12" s="71" t="s">
        <v>48</v>
      </c>
      <c r="H12" s="73" t="s">
        <v>55</v>
      </c>
      <c r="I12" s="71" t="s">
        <v>50</v>
      </c>
      <c r="J12" s="71" t="s">
        <v>51</v>
      </c>
      <c r="K12" s="74">
        <v>10.0</v>
      </c>
      <c r="L12" s="75">
        <v>1985.0</v>
      </c>
      <c r="M12" s="76">
        <v>0.3</v>
      </c>
      <c r="N12" s="77">
        <v>2400.0</v>
      </c>
      <c r="O12" s="78">
        <v>0.35</v>
      </c>
      <c r="P12" s="24">
        <f t="shared" si="4"/>
        <v>2473087.68</v>
      </c>
      <c r="Q12" s="24">
        <f t="shared" si="5"/>
        <v>2281656</v>
      </c>
      <c r="R12" s="24">
        <f t="shared" si="6"/>
        <v>2281656</v>
      </c>
      <c r="S12" s="26"/>
      <c r="T12" s="26"/>
      <c r="U12" s="26"/>
      <c r="V12" s="27"/>
    </row>
    <row r="13" ht="66.75" customHeight="1">
      <c r="A13" s="67">
        <f t="shared" si="2"/>
        <v>332741.5</v>
      </c>
      <c r="B13" s="68"/>
      <c r="C13" s="69">
        <f t="shared" si="3"/>
        <v>0</v>
      </c>
      <c r="D13" s="70"/>
      <c r="E13" s="71" t="s">
        <v>56</v>
      </c>
      <c r="F13" s="72">
        <v>9458.0</v>
      </c>
      <c r="G13" s="71" t="s">
        <v>48</v>
      </c>
      <c r="H13" s="73" t="s">
        <v>57</v>
      </c>
      <c r="I13" s="71" t="s">
        <v>58</v>
      </c>
      <c r="J13" s="71" t="s">
        <v>59</v>
      </c>
      <c r="K13" s="74">
        <v>23.0</v>
      </c>
      <c r="L13" s="75">
        <v>290.0</v>
      </c>
      <c r="M13" s="79">
        <v>0.3</v>
      </c>
      <c r="N13" s="77">
        <v>325.0</v>
      </c>
      <c r="O13" s="78">
        <v>0.3</v>
      </c>
      <c r="P13" s="24">
        <f t="shared" si="4"/>
        <v>361307.52</v>
      </c>
      <c r="Q13" s="24">
        <f t="shared" si="5"/>
        <v>332741.5</v>
      </c>
      <c r="R13" s="24">
        <f t="shared" si="6"/>
        <v>332741.5</v>
      </c>
      <c r="S13" s="26"/>
      <c r="T13" s="26"/>
      <c r="U13" s="26"/>
      <c r="V13" s="27"/>
    </row>
    <row r="14" ht="66.75" customHeight="1">
      <c r="A14" s="67">
        <f t="shared" si="2"/>
        <v>1996449</v>
      </c>
      <c r="B14" s="80"/>
      <c r="C14" s="69">
        <f t="shared" si="3"/>
        <v>0</v>
      </c>
      <c r="D14" s="81"/>
      <c r="E14" s="82" t="s">
        <v>60</v>
      </c>
      <c r="F14" s="72">
        <v>9459.0</v>
      </c>
      <c r="G14" s="82" t="s">
        <v>48</v>
      </c>
      <c r="H14" s="73" t="s">
        <v>61</v>
      </c>
      <c r="I14" s="82" t="s">
        <v>50</v>
      </c>
      <c r="J14" s="82" t="s">
        <v>51</v>
      </c>
      <c r="K14" s="74">
        <v>3.0</v>
      </c>
      <c r="L14" s="75">
        <v>1700.0</v>
      </c>
      <c r="M14" s="79">
        <v>0.3</v>
      </c>
      <c r="N14" s="83">
        <v>1950.0</v>
      </c>
      <c r="O14" s="78">
        <v>0.3</v>
      </c>
      <c r="P14" s="24">
        <f t="shared" si="4"/>
        <v>2118009.6</v>
      </c>
      <c r="Q14" s="24">
        <f t="shared" si="5"/>
        <v>1996449</v>
      </c>
      <c r="R14" s="24">
        <f t="shared" si="6"/>
        <v>1996449</v>
      </c>
      <c r="S14" s="26"/>
      <c r="T14" s="26"/>
      <c r="U14" s="26"/>
      <c r="V14" s="27"/>
    </row>
    <row r="15" ht="66.75" customHeight="1">
      <c r="A15" s="67">
        <f t="shared" si="2"/>
        <v>1479419.9</v>
      </c>
      <c r="B15" s="68"/>
      <c r="C15" s="69">
        <f t="shared" si="3"/>
        <v>0</v>
      </c>
      <c r="D15" s="84"/>
      <c r="E15" s="71" t="s">
        <v>62</v>
      </c>
      <c r="F15" s="72">
        <v>9465.0</v>
      </c>
      <c r="G15" s="71" t="s">
        <v>48</v>
      </c>
      <c r="H15" s="73" t="s">
        <v>63</v>
      </c>
      <c r="I15" s="71" t="s">
        <v>50</v>
      </c>
      <c r="J15" s="71" t="s">
        <v>51</v>
      </c>
      <c r="K15" s="74">
        <v>15.0</v>
      </c>
      <c r="L15" s="75">
        <v>1100.0</v>
      </c>
      <c r="M15" s="79">
        <v>0.2</v>
      </c>
      <c r="N15" s="77">
        <v>1190.0</v>
      </c>
      <c r="O15" s="78">
        <v>0.15</v>
      </c>
      <c r="P15" s="24">
        <f t="shared" si="4"/>
        <v>1566259.2</v>
      </c>
      <c r="Q15" s="24">
        <f t="shared" si="5"/>
        <v>1479419.9</v>
      </c>
      <c r="R15" s="24">
        <f t="shared" si="6"/>
        <v>1479419.9</v>
      </c>
      <c r="S15" s="26"/>
      <c r="T15" s="26"/>
      <c r="U15" s="26"/>
      <c r="V15" s="27"/>
    </row>
    <row r="16" ht="66.75" customHeight="1">
      <c r="A16" s="67">
        <f t="shared" si="2"/>
        <v>1305370.5</v>
      </c>
      <c r="B16" s="68"/>
      <c r="C16" s="69">
        <f t="shared" si="3"/>
        <v>0</v>
      </c>
      <c r="D16" s="81"/>
      <c r="E16" s="82" t="s">
        <v>64</v>
      </c>
      <c r="F16" s="72">
        <v>9466.0</v>
      </c>
      <c r="G16" s="82" t="s">
        <v>48</v>
      </c>
      <c r="H16" s="73" t="s">
        <v>65</v>
      </c>
      <c r="I16" s="82" t="s">
        <v>50</v>
      </c>
      <c r="J16" s="82" t="s">
        <v>66</v>
      </c>
      <c r="K16" s="74">
        <v>8.0</v>
      </c>
      <c r="L16" s="75">
        <v>1090.0</v>
      </c>
      <c r="M16" s="79">
        <v>0.3</v>
      </c>
      <c r="N16" s="83">
        <v>1190.0</v>
      </c>
      <c r="O16" s="78">
        <v>0.25</v>
      </c>
      <c r="P16" s="24">
        <f t="shared" si="4"/>
        <v>1358017.92</v>
      </c>
      <c r="Q16" s="24">
        <f t="shared" si="5"/>
        <v>1305370.5</v>
      </c>
      <c r="R16" s="24">
        <f t="shared" si="6"/>
        <v>1305370.5</v>
      </c>
      <c r="S16" s="26"/>
      <c r="T16" s="26"/>
      <c r="U16" s="26"/>
      <c r="V16" s="27"/>
    </row>
    <row r="17" ht="66.75" customHeight="1">
      <c r="A17" s="67">
        <f t="shared" si="2"/>
        <v>1320727.8</v>
      </c>
      <c r="B17" s="80"/>
      <c r="C17" s="69">
        <f t="shared" si="3"/>
        <v>0</v>
      </c>
      <c r="D17" s="84"/>
      <c r="E17" s="71" t="s">
        <v>67</v>
      </c>
      <c r="F17" s="72">
        <v>9468.0</v>
      </c>
      <c r="G17" s="82" t="s">
        <v>48</v>
      </c>
      <c r="H17" s="73" t="s">
        <v>68</v>
      </c>
      <c r="I17" s="71" t="s">
        <v>50</v>
      </c>
      <c r="J17" s="71" t="s">
        <v>51</v>
      </c>
      <c r="K17" s="74">
        <v>3.0</v>
      </c>
      <c r="L17" s="75">
        <v>1150.0</v>
      </c>
      <c r="M17" s="79">
        <v>0.3</v>
      </c>
      <c r="N17" s="77">
        <v>1290.0</v>
      </c>
      <c r="O17" s="78">
        <v>0.3</v>
      </c>
      <c r="P17" s="24">
        <f t="shared" si="4"/>
        <v>1432771.2</v>
      </c>
      <c r="Q17" s="24">
        <f t="shared" si="5"/>
        <v>1320727.8</v>
      </c>
      <c r="R17" s="24">
        <f t="shared" si="6"/>
        <v>1320727.8</v>
      </c>
      <c r="S17" s="26"/>
      <c r="T17" s="26"/>
      <c r="U17" s="26"/>
      <c r="V17" s="27"/>
    </row>
    <row r="18" ht="66.75" customHeight="1">
      <c r="A18" s="67">
        <f t="shared" si="2"/>
        <v>308974.25</v>
      </c>
      <c r="B18" s="68"/>
      <c r="C18" s="69">
        <f t="shared" si="3"/>
        <v>0</v>
      </c>
      <c r="D18" s="81"/>
      <c r="E18" s="82" t="s">
        <v>69</v>
      </c>
      <c r="F18" s="72">
        <v>9469.0</v>
      </c>
      <c r="G18" s="82" t="s">
        <v>48</v>
      </c>
      <c r="H18" s="73" t="s">
        <v>70</v>
      </c>
      <c r="I18" s="82" t="s">
        <v>58</v>
      </c>
      <c r="J18" s="82" t="s">
        <v>71</v>
      </c>
      <c r="K18" s="74">
        <v>25.0</v>
      </c>
      <c r="L18" s="75">
        <v>270.0</v>
      </c>
      <c r="M18" s="79">
        <v>0.3</v>
      </c>
      <c r="N18" s="83">
        <v>325.0</v>
      </c>
      <c r="O18" s="78">
        <v>0.35</v>
      </c>
      <c r="P18" s="24">
        <f t="shared" si="4"/>
        <v>336389.76</v>
      </c>
      <c r="Q18" s="24">
        <f t="shared" si="5"/>
        <v>308974.25</v>
      </c>
      <c r="R18" s="24">
        <f t="shared" si="6"/>
        <v>308974.25</v>
      </c>
      <c r="S18" s="26"/>
      <c r="T18" s="26"/>
      <c r="U18" s="26"/>
      <c r="V18" s="27"/>
    </row>
    <row r="19" ht="66.75" customHeight="1">
      <c r="A19" s="67">
        <f t="shared" si="2"/>
        <v>1554012.5</v>
      </c>
      <c r="B19" s="85"/>
      <c r="C19" s="69">
        <f t="shared" si="3"/>
        <v>0</v>
      </c>
      <c r="D19" s="84"/>
      <c r="E19" s="70" t="s">
        <v>72</v>
      </c>
      <c r="F19" s="72">
        <v>9470.0</v>
      </c>
      <c r="G19" s="71" t="s">
        <v>48</v>
      </c>
      <c r="H19" s="73" t="s">
        <v>73</v>
      </c>
      <c r="I19" s="71" t="s">
        <v>74</v>
      </c>
      <c r="J19" s="71" t="s">
        <v>51</v>
      </c>
      <c r="K19" s="74">
        <v>20.0</v>
      </c>
      <c r="L19" s="75">
        <v>1290.0</v>
      </c>
      <c r="M19" s="79">
        <v>0.3</v>
      </c>
      <c r="N19" s="77">
        <v>1250.0</v>
      </c>
      <c r="O19" s="78">
        <v>0.15</v>
      </c>
      <c r="P19" s="24">
        <f t="shared" si="4"/>
        <v>1607195.52</v>
      </c>
      <c r="Q19" s="24">
        <f t="shared" si="5"/>
        <v>1554012.5</v>
      </c>
      <c r="R19" s="24">
        <f t="shared" si="6"/>
        <v>1554012.5</v>
      </c>
      <c r="S19" s="26"/>
      <c r="T19" s="26"/>
      <c r="U19" s="26"/>
      <c r="V19" s="27"/>
    </row>
    <row r="20" ht="66.75" customHeight="1">
      <c r="A20" s="67">
        <f t="shared" si="2"/>
        <v>1423109.8</v>
      </c>
      <c r="B20" s="68"/>
      <c r="C20" s="69">
        <f t="shared" si="3"/>
        <v>0</v>
      </c>
      <c r="D20" s="81"/>
      <c r="E20" s="82" t="s">
        <v>75</v>
      </c>
      <c r="F20" s="72">
        <v>9471.0</v>
      </c>
      <c r="G20" s="82" t="s">
        <v>48</v>
      </c>
      <c r="H20" s="73" t="s">
        <v>76</v>
      </c>
      <c r="I20" s="82" t="s">
        <v>74</v>
      </c>
      <c r="J20" s="82" t="s">
        <v>51</v>
      </c>
      <c r="K20" s="74">
        <v>13.0</v>
      </c>
      <c r="L20" s="75">
        <v>1190.0</v>
      </c>
      <c r="M20" s="79">
        <v>0.3</v>
      </c>
      <c r="N20" s="83">
        <v>1390.0</v>
      </c>
      <c r="O20" s="78">
        <v>0.3</v>
      </c>
      <c r="P20" s="24">
        <f t="shared" si="4"/>
        <v>1482606.72</v>
      </c>
      <c r="Q20" s="24">
        <f t="shared" si="5"/>
        <v>1423109.8</v>
      </c>
      <c r="R20" s="24">
        <f t="shared" si="6"/>
        <v>1423109.8</v>
      </c>
      <c r="S20" s="26"/>
      <c r="T20" s="26"/>
      <c r="U20" s="26"/>
      <c r="V20" s="27"/>
    </row>
    <row r="21" ht="66.75" customHeight="1">
      <c r="A21" s="67">
        <f t="shared" si="2"/>
        <v>520685.6</v>
      </c>
      <c r="B21" s="68"/>
      <c r="C21" s="69">
        <f t="shared" si="3"/>
        <v>0</v>
      </c>
      <c r="D21" s="81"/>
      <c r="E21" s="71" t="s">
        <v>77</v>
      </c>
      <c r="F21" s="72">
        <v>9473.0</v>
      </c>
      <c r="G21" s="71" t="s">
        <v>48</v>
      </c>
      <c r="H21" s="73" t="s">
        <v>78</v>
      </c>
      <c r="I21" s="71" t="s">
        <v>74</v>
      </c>
      <c r="J21" s="71" t="s">
        <v>79</v>
      </c>
      <c r="K21" s="74">
        <v>15.0</v>
      </c>
      <c r="L21" s="75">
        <v>435.0</v>
      </c>
      <c r="M21" s="79">
        <v>0.3</v>
      </c>
      <c r="N21" s="77">
        <v>445.0</v>
      </c>
      <c r="O21" s="78">
        <v>0.2</v>
      </c>
      <c r="P21" s="24">
        <f t="shared" si="4"/>
        <v>541961.28</v>
      </c>
      <c r="Q21" s="24">
        <f t="shared" si="5"/>
        <v>520685.6</v>
      </c>
      <c r="R21" s="24">
        <f t="shared" si="6"/>
        <v>520685.6</v>
      </c>
      <c r="S21" s="26"/>
      <c r="T21" s="26"/>
      <c r="U21" s="26"/>
      <c r="V21" s="27"/>
    </row>
    <row r="22" ht="66.75" customHeight="1">
      <c r="A22" s="67">
        <f t="shared" si="2"/>
        <v>2559550</v>
      </c>
      <c r="B22" s="85"/>
      <c r="C22" s="69">
        <f t="shared" si="3"/>
        <v>0</v>
      </c>
      <c r="D22" s="81"/>
      <c r="E22" s="86" t="s">
        <v>80</v>
      </c>
      <c r="F22" s="72">
        <v>9478.0</v>
      </c>
      <c r="G22" s="82" t="s">
        <v>48</v>
      </c>
      <c r="H22" s="73" t="s">
        <v>81</v>
      </c>
      <c r="I22" s="82" t="s">
        <v>50</v>
      </c>
      <c r="J22" s="82" t="s">
        <v>51</v>
      </c>
      <c r="K22" s="74">
        <v>3.0</v>
      </c>
      <c r="L22" s="75">
        <v>2200.0</v>
      </c>
      <c r="M22" s="79">
        <v>0.3</v>
      </c>
      <c r="N22" s="83">
        <v>2500.0</v>
      </c>
      <c r="O22" s="78">
        <v>0.3</v>
      </c>
      <c r="P22" s="24">
        <f t="shared" si="4"/>
        <v>2740953.6</v>
      </c>
      <c r="Q22" s="24">
        <f t="shared" si="5"/>
        <v>2559550</v>
      </c>
      <c r="R22" s="24">
        <f t="shared" si="6"/>
        <v>2559550</v>
      </c>
      <c r="S22" s="26"/>
      <c r="T22" s="26"/>
      <c r="U22" s="26"/>
      <c r="V22" s="27"/>
    </row>
    <row r="23" ht="66.75" customHeight="1">
      <c r="A23" s="67">
        <f t="shared" si="2"/>
        <v>1791685</v>
      </c>
      <c r="B23" s="68"/>
      <c r="C23" s="69">
        <f t="shared" si="3"/>
        <v>0</v>
      </c>
      <c r="D23" s="84"/>
      <c r="E23" s="71" t="s">
        <v>82</v>
      </c>
      <c r="F23" s="72">
        <v>9479.0</v>
      </c>
      <c r="G23" s="71" t="s">
        <v>48</v>
      </c>
      <c r="H23" s="73" t="s">
        <v>83</v>
      </c>
      <c r="I23" s="71" t="s">
        <v>50</v>
      </c>
      <c r="J23" s="71" t="s">
        <v>59</v>
      </c>
      <c r="K23" s="74">
        <v>5.0</v>
      </c>
      <c r="L23" s="75">
        <v>1550.0</v>
      </c>
      <c r="M23" s="79">
        <v>0.3</v>
      </c>
      <c r="N23" s="77">
        <v>1750.0</v>
      </c>
      <c r="O23" s="78">
        <v>0.3</v>
      </c>
      <c r="P23" s="24">
        <f t="shared" si="4"/>
        <v>1931126.4</v>
      </c>
      <c r="Q23" s="24">
        <f t="shared" si="5"/>
        <v>1791685</v>
      </c>
      <c r="R23" s="24">
        <f t="shared" si="6"/>
        <v>1791685</v>
      </c>
      <c r="S23" s="26"/>
      <c r="T23" s="26"/>
      <c r="U23" s="26"/>
      <c r="V23" s="27"/>
    </row>
    <row r="24" ht="66.75" customHeight="1">
      <c r="A24" s="67">
        <f t="shared" si="2"/>
        <v>2424259.5</v>
      </c>
      <c r="B24" s="68"/>
      <c r="C24" s="69">
        <f t="shared" si="3"/>
        <v>0</v>
      </c>
      <c r="D24" s="81"/>
      <c r="E24" s="82" t="s">
        <v>84</v>
      </c>
      <c r="F24" s="72">
        <v>9481.0</v>
      </c>
      <c r="G24" s="82" t="s">
        <v>48</v>
      </c>
      <c r="H24" s="73" t="s">
        <v>85</v>
      </c>
      <c r="I24" s="82" t="s">
        <v>50</v>
      </c>
      <c r="J24" s="82" t="s">
        <v>51</v>
      </c>
      <c r="K24" s="74">
        <v>5.0</v>
      </c>
      <c r="L24" s="75">
        <v>2045.0</v>
      </c>
      <c r="M24" s="79">
        <v>0.3</v>
      </c>
      <c r="N24" s="83">
        <v>2550.0</v>
      </c>
      <c r="O24" s="78">
        <v>0.35</v>
      </c>
      <c r="P24" s="24">
        <f t="shared" si="4"/>
        <v>2547840.96</v>
      </c>
      <c r="Q24" s="24">
        <f t="shared" si="5"/>
        <v>2424259.5</v>
      </c>
      <c r="R24" s="24">
        <f t="shared" si="6"/>
        <v>2424259.5</v>
      </c>
      <c r="S24" s="26"/>
      <c r="T24" s="26"/>
      <c r="U24" s="26"/>
      <c r="V24" s="27"/>
    </row>
    <row r="25" ht="66.75" customHeight="1">
      <c r="A25" s="67">
        <f t="shared" si="2"/>
        <v>246813.75</v>
      </c>
      <c r="B25" s="68"/>
      <c r="C25" s="69">
        <f t="shared" si="3"/>
        <v>0</v>
      </c>
      <c r="D25" s="84"/>
      <c r="E25" s="71" t="s">
        <v>86</v>
      </c>
      <c r="F25" s="72">
        <v>9482.0</v>
      </c>
      <c r="G25" s="71" t="s">
        <v>48</v>
      </c>
      <c r="H25" s="73" t="s">
        <v>87</v>
      </c>
      <c r="I25" s="71" t="s">
        <v>58</v>
      </c>
      <c r="J25" s="71" t="s">
        <v>88</v>
      </c>
      <c r="K25" s="74">
        <v>15.0</v>
      </c>
      <c r="L25" s="75">
        <v>210.0</v>
      </c>
      <c r="M25" s="79">
        <v>0.3</v>
      </c>
      <c r="N25" s="77">
        <v>225.0</v>
      </c>
      <c r="O25" s="78">
        <v>0.25</v>
      </c>
      <c r="P25" s="24">
        <f t="shared" si="4"/>
        <v>261636.48</v>
      </c>
      <c r="Q25" s="24">
        <f t="shared" si="5"/>
        <v>246813.75</v>
      </c>
      <c r="R25" s="24">
        <f t="shared" si="6"/>
        <v>246813.75</v>
      </c>
      <c r="S25" s="26"/>
      <c r="T25" s="26"/>
      <c r="U25" s="26"/>
      <c r="V25" s="27"/>
    </row>
    <row r="26" ht="66.75" customHeight="1">
      <c r="A26" s="67">
        <f t="shared" si="2"/>
        <v>2354786</v>
      </c>
      <c r="B26" s="85"/>
      <c r="C26" s="69">
        <f t="shared" si="3"/>
        <v>0</v>
      </c>
      <c r="D26" s="81"/>
      <c r="E26" s="86" t="s">
        <v>89</v>
      </c>
      <c r="F26" s="72">
        <v>9483.0</v>
      </c>
      <c r="G26" s="82" t="s">
        <v>48</v>
      </c>
      <c r="H26" s="73" t="s">
        <v>90</v>
      </c>
      <c r="I26" s="82" t="s">
        <v>50</v>
      </c>
      <c r="J26" s="82" t="s">
        <v>51</v>
      </c>
      <c r="K26" s="74">
        <v>20.0</v>
      </c>
      <c r="L26" s="75">
        <v>2050.0</v>
      </c>
      <c r="M26" s="79">
        <v>0.3</v>
      </c>
      <c r="N26" s="83">
        <v>2300.0</v>
      </c>
      <c r="O26" s="78">
        <v>0.3</v>
      </c>
      <c r="P26" s="24">
        <f t="shared" si="4"/>
        <v>2554070.4</v>
      </c>
      <c r="Q26" s="24">
        <f t="shared" si="5"/>
        <v>2354786</v>
      </c>
      <c r="R26" s="24">
        <f t="shared" si="6"/>
        <v>2354786</v>
      </c>
      <c r="S26" s="26"/>
      <c r="T26" s="26"/>
      <c r="U26" s="26"/>
      <c r="V26" s="27"/>
    </row>
    <row r="27" ht="66.75" customHeight="1">
      <c r="A27" s="67">
        <f t="shared" si="2"/>
        <v>383932.5</v>
      </c>
      <c r="B27" s="68"/>
      <c r="C27" s="69">
        <f t="shared" si="3"/>
        <v>0</v>
      </c>
      <c r="D27" s="84"/>
      <c r="E27" s="71" t="s">
        <v>91</v>
      </c>
      <c r="F27" s="72">
        <v>9484.0</v>
      </c>
      <c r="G27" s="71" t="s">
        <v>48</v>
      </c>
      <c r="H27" s="73" t="s">
        <v>92</v>
      </c>
      <c r="I27" s="71" t="s">
        <v>58</v>
      </c>
      <c r="J27" s="71" t="s">
        <v>71</v>
      </c>
      <c r="K27" s="74">
        <v>58.0</v>
      </c>
      <c r="L27" s="75">
        <v>325.0</v>
      </c>
      <c r="M27" s="79">
        <v>0.3</v>
      </c>
      <c r="N27" s="77">
        <v>350.0</v>
      </c>
      <c r="O27" s="78">
        <v>0.25</v>
      </c>
      <c r="P27" s="24">
        <f t="shared" si="4"/>
        <v>404913.6</v>
      </c>
      <c r="Q27" s="24">
        <f t="shared" si="5"/>
        <v>383932.5</v>
      </c>
      <c r="R27" s="24">
        <f t="shared" si="6"/>
        <v>383932.5</v>
      </c>
      <c r="S27" s="26"/>
      <c r="T27" s="26"/>
      <c r="U27" s="26"/>
      <c r="V27" s="27"/>
    </row>
    <row r="28" ht="66.75" customHeight="1">
      <c r="A28" s="67">
        <f t="shared" si="2"/>
        <v>2405977</v>
      </c>
      <c r="B28" s="85"/>
      <c r="C28" s="69">
        <f t="shared" si="3"/>
        <v>0</v>
      </c>
      <c r="D28" s="81"/>
      <c r="E28" s="86" t="s">
        <v>93</v>
      </c>
      <c r="F28" s="72">
        <v>9485.0</v>
      </c>
      <c r="G28" s="82" t="s">
        <v>48</v>
      </c>
      <c r="H28" s="73" t="s">
        <v>94</v>
      </c>
      <c r="I28" s="82" t="s">
        <v>50</v>
      </c>
      <c r="J28" s="82" t="s">
        <v>51</v>
      </c>
      <c r="K28" s="74">
        <v>35.0</v>
      </c>
      <c r="L28" s="75">
        <v>1995.0</v>
      </c>
      <c r="M28" s="79">
        <v>0.3</v>
      </c>
      <c r="N28" s="83">
        <v>2350.0</v>
      </c>
      <c r="O28" s="78">
        <v>0.3</v>
      </c>
      <c r="P28" s="24">
        <f t="shared" si="4"/>
        <v>2485546.56</v>
      </c>
      <c r="Q28" s="24">
        <f t="shared" si="5"/>
        <v>2405977</v>
      </c>
      <c r="R28" s="24">
        <f t="shared" si="6"/>
        <v>2405977</v>
      </c>
      <c r="S28" s="26"/>
      <c r="T28" s="26"/>
      <c r="U28" s="26"/>
      <c r="V28" s="27"/>
    </row>
    <row r="29" ht="66.75" customHeight="1">
      <c r="A29" s="67">
        <f t="shared" si="2"/>
        <v>2632680</v>
      </c>
      <c r="B29" s="68"/>
      <c r="C29" s="69">
        <f t="shared" si="3"/>
        <v>0</v>
      </c>
      <c r="D29" s="84"/>
      <c r="E29" s="71" t="s">
        <v>95</v>
      </c>
      <c r="F29" s="72">
        <v>9488.0</v>
      </c>
      <c r="G29" s="71" t="s">
        <v>48</v>
      </c>
      <c r="H29" s="73" t="s">
        <v>96</v>
      </c>
      <c r="I29" s="71" t="s">
        <v>50</v>
      </c>
      <c r="J29" s="71" t="s">
        <v>51</v>
      </c>
      <c r="K29" s="74">
        <v>1.0</v>
      </c>
      <c r="L29" s="75">
        <v>2150.0</v>
      </c>
      <c r="M29" s="79">
        <v>0.3</v>
      </c>
      <c r="N29" s="77">
        <v>2400.0</v>
      </c>
      <c r="O29" s="78">
        <v>0.25</v>
      </c>
      <c r="P29" s="24">
        <f t="shared" si="4"/>
        <v>2678659.2</v>
      </c>
      <c r="Q29" s="24">
        <f t="shared" si="5"/>
        <v>2632680</v>
      </c>
      <c r="R29" s="24">
        <f t="shared" si="6"/>
        <v>2632680</v>
      </c>
      <c r="S29" s="26"/>
      <c r="T29" s="26"/>
      <c r="U29" s="26"/>
      <c r="V29" s="27"/>
    </row>
    <row r="30" ht="66.75" customHeight="1">
      <c r="A30" s="67">
        <f t="shared" si="2"/>
        <v>1126202</v>
      </c>
      <c r="B30" s="68"/>
      <c r="C30" s="69">
        <f t="shared" si="3"/>
        <v>0</v>
      </c>
      <c r="D30" s="81"/>
      <c r="E30" s="82" t="s">
        <v>97</v>
      </c>
      <c r="F30" s="72">
        <v>9489.0</v>
      </c>
      <c r="G30" s="82" t="s">
        <v>48</v>
      </c>
      <c r="H30" s="73" t="s">
        <v>98</v>
      </c>
      <c r="I30" s="82" t="s">
        <v>50</v>
      </c>
      <c r="J30" s="82" t="s">
        <v>59</v>
      </c>
      <c r="K30" s="74">
        <v>13.0</v>
      </c>
      <c r="L30" s="75">
        <v>945.0</v>
      </c>
      <c r="M30" s="79">
        <v>0.3</v>
      </c>
      <c r="N30" s="83">
        <v>1100.0</v>
      </c>
      <c r="O30" s="78">
        <v>0.3</v>
      </c>
      <c r="P30" s="24">
        <f t="shared" si="4"/>
        <v>1177364.16</v>
      </c>
      <c r="Q30" s="24">
        <f t="shared" si="5"/>
        <v>1126202</v>
      </c>
      <c r="R30" s="24">
        <f t="shared" si="6"/>
        <v>1126202</v>
      </c>
      <c r="S30" s="26"/>
      <c r="T30" s="26"/>
      <c r="U30" s="26"/>
      <c r="V30" s="27"/>
    </row>
    <row r="31" ht="66.75" customHeight="1">
      <c r="A31" s="67">
        <f t="shared" si="2"/>
        <v>1126202</v>
      </c>
      <c r="B31" s="85"/>
      <c r="C31" s="69">
        <f t="shared" si="3"/>
        <v>0</v>
      </c>
      <c r="D31" s="84"/>
      <c r="E31" s="70" t="s">
        <v>99</v>
      </c>
      <c r="F31" s="72">
        <v>9490.0</v>
      </c>
      <c r="G31" s="71" t="s">
        <v>48</v>
      </c>
      <c r="H31" s="73" t="s">
        <v>98</v>
      </c>
      <c r="I31" s="71" t="s">
        <v>50</v>
      </c>
      <c r="J31" s="71" t="s">
        <v>51</v>
      </c>
      <c r="K31" s="74">
        <v>10.0</v>
      </c>
      <c r="L31" s="75">
        <v>945.0</v>
      </c>
      <c r="M31" s="79">
        <v>0.3</v>
      </c>
      <c r="N31" s="77">
        <v>1100.0</v>
      </c>
      <c r="O31" s="78">
        <v>0.3</v>
      </c>
      <c r="P31" s="24">
        <f t="shared" si="4"/>
        <v>1177364.16</v>
      </c>
      <c r="Q31" s="24">
        <f t="shared" si="5"/>
        <v>1126202</v>
      </c>
      <c r="R31" s="24">
        <f t="shared" si="6"/>
        <v>1126202</v>
      </c>
      <c r="S31" s="26"/>
      <c r="T31" s="26"/>
      <c r="U31" s="26"/>
      <c r="V31" s="27"/>
    </row>
    <row r="32" ht="66.75" customHeight="1">
      <c r="A32" s="67">
        <f t="shared" si="2"/>
        <v>1305370.5</v>
      </c>
      <c r="B32" s="68"/>
      <c r="C32" s="69">
        <f t="shared" si="3"/>
        <v>0</v>
      </c>
      <c r="D32" s="81"/>
      <c r="E32" s="82" t="s">
        <v>100</v>
      </c>
      <c r="F32" s="72">
        <v>9491.0</v>
      </c>
      <c r="G32" s="82" t="s">
        <v>48</v>
      </c>
      <c r="H32" s="73" t="s">
        <v>101</v>
      </c>
      <c r="I32" s="82" t="s">
        <v>74</v>
      </c>
      <c r="J32" s="82" t="s">
        <v>51</v>
      </c>
      <c r="K32" s="74">
        <v>8.0</v>
      </c>
      <c r="L32" s="75">
        <v>1070.0</v>
      </c>
      <c r="M32" s="79">
        <v>0.3</v>
      </c>
      <c r="N32" s="83">
        <v>1190.0</v>
      </c>
      <c r="O32" s="78">
        <v>0.25</v>
      </c>
      <c r="P32" s="24">
        <f t="shared" si="4"/>
        <v>1333100.16</v>
      </c>
      <c r="Q32" s="24">
        <f t="shared" si="5"/>
        <v>1305370.5</v>
      </c>
      <c r="R32" s="24">
        <f t="shared" si="6"/>
        <v>1305370.5</v>
      </c>
      <c r="S32" s="26"/>
      <c r="T32" s="26"/>
      <c r="U32" s="26"/>
      <c r="V32" s="27"/>
    </row>
    <row r="33" ht="66.75" customHeight="1">
      <c r="A33" s="67">
        <f t="shared" si="2"/>
        <v>346636.2</v>
      </c>
      <c r="B33" s="68"/>
      <c r="C33" s="69">
        <f t="shared" si="3"/>
        <v>0</v>
      </c>
      <c r="D33" s="84"/>
      <c r="E33" s="71" t="s">
        <v>102</v>
      </c>
      <c r="F33" s="72">
        <v>9492.0</v>
      </c>
      <c r="G33" s="82" t="s">
        <v>48</v>
      </c>
      <c r="H33" s="73" t="s">
        <v>103</v>
      </c>
      <c r="I33" s="71" t="s">
        <v>58</v>
      </c>
      <c r="J33" s="71" t="s">
        <v>59</v>
      </c>
      <c r="K33" s="74">
        <v>20.0</v>
      </c>
      <c r="L33" s="75">
        <v>360.0</v>
      </c>
      <c r="M33" s="79">
        <v>0.3</v>
      </c>
      <c r="N33" s="77">
        <v>395.0</v>
      </c>
      <c r="O33" s="78">
        <v>0.4</v>
      </c>
      <c r="P33" s="24">
        <f t="shared" si="4"/>
        <v>448519.68</v>
      </c>
      <c r="Q33" s="24">
        <f t="shared" si="5"/>
        <v>346636.2</v>
      </c>
      <c r="R33" s="24">
        <f t="shared" si="6"/>
        <v>346636.2</v>
      </c>
      <c r="S33" s="26"/>
      <c r="T33" s="26"/>
      <c r="U33" s="26"/>
      <c r="V33" s="27"/>
    </row>
    <row r="34" ht="66.75" customHeight="1">
      <c r="A34" s="67">
        <f t="shared" si="2"/>
        <v>665483</v>
      </c>
      <c r="B34" s="68"/>
      <c r="C34" s="69">
        <f t="shared" si="3"/>
        <v>0</v>
      </c>
      <c r="D34" s="81"/>
      <c r="E34" s="82" t="s">
        <v>104</v>
      </c>
      <c r="F34" s="72">
        <v>9493.0</v>
      </c>
      <c r="G34" s="82" t="s">
        <v>48</v>
      </c>
      <c r="H34" s="73" t="s">
        <v>105</v>
      </c>
      <c r="I34" s="82" t="s">
        <v>58</v>
      </c>
      <c r="J34" s="82" t="s">
        <v>59</v>
      </c>
      <c r="K34" s="74">
        <v>23.0</v>
      </c>
      <c r="L34" s="75">
        <v>545.0</v>
      </c>
      <c r="M34" s="79">
        <v>0.3</v>
      </c>
      <c r="N34" s="83">
        <v>650.0</v>
      </c>
      <c r="O34" s="78">
        <v>0.3</v>
      </c>
      <c r="P34" s="24">
        <f t="shared" si="4"/>
        <v>679008.96</v>
      </c>
      <c r="Q34" s="24">
        <f t="shared" si="5"/>
        <v>665483</v>
      </c>
      <c r="R34" s="24">
        <f t="shared" si="6"/>
        <v>665483</v>
      </c>
      <c r="S34" s="26"/>
      <c r="T34" s="26"/>
      <c r="U34" s="26"/>
      <c r="V34" s="27"/>
    </row>
    <row r="35" ht="66.75" customHeight="1">
      <c r="A35" s="67">
        <f t="shared" si="2"/>
        <v>2354786</v>
      </c>
      <c r="B35" s="85"/>
      <c r="C35" s="69">
        <f t="shared" si="3"/>
        <v>0</v>
      </c>
      <c r="D35" s="84"/>
      <c r="E35" s="70" t="s">
        <v>106</v>
      </c>
      <c r="F35" s="72">
        <v>9494.0</v>
      </c>
      <c r="G35" s="71" t="s">
        <v>48</v>
      </c>
      <c r="H35" s="73" t="s">
        <v>107</v>
      </c>
      <c r="I35" s="71" t="s">
        <v>50</v>
      </c>
      <c r="J35" s="71" t="s">
        <v>51</v>
      </c>
      <c r="K35" s="74">
        <v>13.0</v>
      </c>
      <c r="L35" s="75">
        <v>2050.0</v>
      </c>
      <c r="M35" s="79">
        <v>0.3</v>
      </c>
      <c r="N35" s="77">
        <v>2300.0</v>
      </c>
      <c r="O35" s="78">
        <v>0.3</v>
      </c>
      <c r="P35" s="24">
        <f t="shared" si="4"/>
        <v>2554070.4</v>
      </c>
      <c r="Q35" s="24">
        <f t="shared" si="5"/>
        <v>2354786</v>
      </c>
      <c r="R35" s="24">
        <f t="shared" si="6"/>
        <v>2354786</v>
      </c>
      <c r="S35" s="26"/>
      <c r="T35" s="26"/>
      <c r="U35" s="26"/>
      <c r="V35" s="27"/>
    </row>
    <row r="36" ht="66.75" customHeight="1">
      <c r="A36" s="67">
        <f t="shared" si="2"/>
        <v>1963540.5</v>
      </c>
      <c r="B36" s="85"/>
      <c r="C36" s="69">
        <f t="shared" si="3"/>
        <v>0</v>
      </c>
      <c r="D36" s="81"/>
      <c r="E36" s="86" t="s">
        <v>108</v>
      </c>
      <c r="F36" s="72">
        <v>9498.0</v>
      </c>
      <c r="G36" s="82" t="s">
        <v>48</v>
      </c>
      <c r="H36" s="73" t="s">
        <v>109</v>
      </c>
      <c r="I36" s="82" t="s">
        <v>50</v>
      </c>
      <c r="J36" s="82" t="s">
        <v>51</v>
      </c>
      <c r="K36" s="74">
        <v>13.0</v>
      </c>
      <c r="L36" s="75">
        <v>1605.0</v>
      </c>
      <c r="M36" s="79">
        <v>0.3</v>
      </c>
      <c r="N36" s="83">
        <v>1790.0</v>
      </c>
      <c r="O36" s="78">
        <v>0.25</v>
      </c>
      <c r="P36" s="24">
        <f t="shared" si="4"/>
        <v>1999650.24</v>
      </c>
      <c r="Q36" s="24">
        <f t="shared" si="5"/>
        <v>1963540.5</v>
      </c>
      <c r="R36" s="24">
        <f t="shared" si="6"/>
        <v>1963540.5</v>
      </c>
      <c r="S36" s="26"/>
      <c r="T36" s="26"/>
      <c r="U36" s="26"/>
      <c r="V36" s="27"/>
    </row>
    <row r="37" ht="66.75" customHeight="1">
      <c r="A37" s="67">
        <f t="shared" si="2"/>
        <v>460719</v>
      </c>
      <c r="B37" s="68"/>
      <c r="C37" s="69">
        <f t="shared" si="3"/>
        <v>0</v>
      </c>
      <c r="D37" s="84"/>
      <c r="E37" s="71" t="s">
        <v>110</v>
      </c>
      <c r="F37" s="72">
        <v>9499.0</v>
      </c>
      <c r="G37" s="71" t="s">
        <v>48</v>
      </c>
      <c r="H37" s="73" t="s">
        <v>111</v>
      </c>
      <c r="I37" s="71" t="s">
        <v>58</v>
      </c>
      <c r="J37" s="71" t="s">
        <v>59</v>
      </c>
      <c r="K37" s="74">
        <v>43.0</v>
      </c>
      <c r="L37" s="75">
        <v>340.0</v>
      </c>
      <c r="M37" s="79">
        <v>0.2</v>
      </c>
      <c r="N37" s="77">
        <v>350.0</v>
      </c>
      <c r="O37" s="78">
        <v>0.1</v>
      </c>
      <c r="P37" s="24">
        <f t="shared" si="4"/>
        <v>484116.48</v>
      </c>
      <c r="Q37" s="24">
        <f t="shared" si="5"/>
        <v>460719</v>
      </c>
      <c r="R37" s="24">
        <f t="shared" si="6"/>
        <v>460719</v>
      </c>
      <c r="S37" s="26"/>
      <c r="T37" s="26"/>
      <c r="U37" s="26"/>
      <c r="V37" s="27"/>
    </row>
    <row r="38" ht="66.75" customHeight="1">
      <c r="A38" s="87">
        <f t="shared" si="2"/>
        <v>1093293.5</v>
      </c>
      <c r="B38" s="88"/>
      <c r="C38" s="89">
        <f t="shared" si="3"/>
        <v>0</v>
      </c>
      <c r="D38" s="90"/>
      <c r="E38" s="91" t="s">
        <v>112</v>
      </c>
      <c r="F38" s="92">
        <v>9500.0</v>
      </c>
      <c r="G38" s="91" t="s">
        <v>48</v>
      </c>
      <c r="H38" s="93" t="s">
        <v>113</v>
      </c>
      <c r="I38" s="91" t="s">
        <v>74</v>
      </c>
      <c r="J38" s="91" t="s">
        <v>59</v>
      </c>
      <c r="K38" s="94">
        <v>13.0</v>
      </c>
      <c r="L38" s="95">
        <v>945.0</v>
      </c>
      <c r="M38" s="96">
        <v>0.3</v>
      </c>
      <c r="N38" s="97">
        <v>1150.0</v>
      </c>
      <c r="O38" s="78">
        <v>0.35</v>
      </c>
      <c r="P38" s="24">
        <f t="shared" si="4"/>
        <v>1177364.16</v>
      </c>
      <c r="Q38" s="24">
        <f t="shared" si="5"/>
        <v>1093293.5</v>
      </c>
      <c r="R38" s="24">
        <f t="shared" si="6"/>
        <v>1093293.5</v>
      </c>
      <c r="S38" s="26"/>
      <c r="T38" s="26"/>
      <c r="U38" s="26"/>
      <c r="V38" s="27"/>
    </row>
    <row r="39" ht="66.75" customHeight="1">
      <c r="A39" s="67">
        <f t="shared" si="2"/>
        <v>1305370.5</v>
      </c>
      <c r="B39" s="68"/>
      <c r="C39" s="69">
        <f t="shared" si="3"/>
        <v>0</v>
      </c>
      <c r="D39" s="84"/>
      <c r="E39" s="71" t="s">
        <v>114</v>
      </c>
      <c r="F39" s="72">
        <v>9501.0</v>
      </c>
      <c r="G39" s="71" t="s">
        <v>48</v>
      </c>
      <c r="H39" s="73" t="s">
        <v>115</v>
      </c>
      <c r="I39" s="71" t="s">
        <v>50</v>
      </c>
      <c r="J39" s="71" t="s">
        <v>59</v>
      </c>
      <c r="K39" s="74">
        <v>10.0</v>
      </c>
      <c r="L39" s="75">
        <v>1090.0</v>
      </c>
      <c r="M39" s="79">
        <v>0.3</v>
      </c>
      <c r="N39" s="77">
        <v>1190.0</v>
      </c>
      <c r="O39" s="98">
        <v>0.25</v>
      </c>
      <c r="P39" s="24">
        <f t="shared" si="4"/>
        <v>1358017.92</v>
      </c>
      <c r="Q39" s="24">
        <f t="shared" si="5"/>
        <v>1305370.5</v>
      </c>
      <c r="R39" s="24">
        <f t="shared" si="6"/>
        <v>1305370.5</v>
      </c>
      <c r="S39" s="26"/>
      <c r="T39" s="26"/>
      <c r="U39" s="26"/>
      <c r="V39" s="27"/>
    </row>
    <row r="40" ht="66.75" customHeight="1">
      <c r="A40" s="99">
        <f t="shared" si="2"/>
        <v>246813.75</v>
      </c>
      <c r="B40" s="100"/>
      <c r="C40" s="101">
        <f t="shared" si="3"/>
        <v>0</v>
      </c>
      <c r="D40" s="102"/>
      <c r="E40" s="103" t="s">
        <v>116</v>
      </c>
      <c r="F40" s="104">
        <v>9502.0</v>
      </c>
      <c r="G40" s="105" t="s">
        <v>48</v>
      </c>
      <c r="H40" s="106" t="s">
        <v>117</v>
      </c>
      <c r="I40" s="105" t="s">
        <v>58</v>
      </c>
      <c r="J40" s="105" t="s">
        <v>51</v>
      </c>
      <c r="K40" s="107">
        <v>15.0</v>
      </c>
      <c r="L40" s="108">
        <v>215.0</v>
      </c>
      <c r="M40" s="109">
        <v>0.3</v>
      </c>
      <c r="N40" s="110">
        <v>225.0</v>
      </c>
      <c r="O40" s="78">
        <v>0.25</v>
      </c>
      <c r="P40" s="24">
        <f t="shared" si="4"/>
        <v>267865.92</v>
      </c>
      <c r="Q40" s="24">
        <f t="shared" si="5"/>
        <v>246813.75</v>
      </c>
      <c r="R40" s="24">
        <f t="shared" si="6"/>
        <v>246813.75</v>
      </c>
      <c r="S40" s="26"/>
      <c r="T40" s="26"/>
      <c r="U40" s="26"/>
      <c r="V40" s="27"/>
    </row>
    <row r="41" ht="66.75" customHeight="1">
      <c r="A41" s="67">
        <f>HYPERLINK("https://mustit.co.kr/product/search?search_action=search&amp;event=0&amp;event_no=1004&amp;keyword="&amp;iferror(E41,""),R41)</f>
        <v>246813.75</v>
      </c>
      <c r="B41" s="68"/>
      <c r="C41" s="69">
        <f t="shared" si="3"/>
        <v>0</v>
      </c>
      <c r="D41" s="84"/>
      <c r="E41" s="71" t="s">
        <v>118</v>
      </c>
      <c r="F41" s="72">
        <v>9503.0</v>
      </c>
      <c r="G41" s="71" t="s">
        <v>48</v>
      </c>
      <c r="H41" s="73" t="s">
        <v>119</v>
      </c>
      <c r="I41" s="71" t="s">
        <v>58</v>
      </c>
      <c r="J41" s="71" t="s">
        <v>71</v>
      </c>
      <c r="K41" s="74">
        <v>73.0</v>
      </c>
      <c r="L41" s="75">
        <v>215.0</v>
      </c>
      <c r="M41" s="79">
        <v>0.3</v>
      </c>
      <c r="N41" s="77">
        <v>225.0</v>
      </c>
      <c r="O41" s="78">
        <v>0.25</v>
      </c>
      <c r="P41" s="24">
        <f t="shared" si="4"/>
        <v>267865.92</v>
      </c>
      <c r="Q41" s="24">
        <f t="shared" si="5"/>
        <v>246813.75</v>
      </c>
      <c r="R41" s="24">
        <f t="shared" si="6"/>
        <v>246813.75</v>
      </c>
      <c r="S41" s="111"/>
      <c r="T41" s="26"/>
      <c r="U41" s="26"/>
      <c r="V41" s="27"/>
    </row>
    <row r="42" ht="68.25" customHeight="1">
      <c r="A42" s="67">
        <f t="shared" ref="A42:A111" si="7">HYPERLINK("https://mustit.co.kr/product/search?search_action=search&amp;event=0&amp;event_no=1004&amp;keyword="&amp;iferror(LEFT(E42,6),""),R42)</f>
        <v>760552</v>
      </c>
      <c r="B42" s="80"/>
      <c r="C42" s="69">
        <f t="shared" si="3"/>
        <v>0</v>
      </c>
      <c r="D42" s="81"/>
      <c r="E42" s="112" t="s">
        <v>120</v>
      </c>
      <c r="F42" s="72">
        <v>9505.0</v>
      </c>
      <c r="G42" s="82" t="s">
        <v>48</v>
      </c>
      <c r="H42" s="73" t="s">
        <v>121</v>
      </c>
      <c r="I42" s="82" t="s">
        <v>58</v>
      </c>
      <c r="J42" s="82" t="s">
        <v>71</v>
      </c>
      <c r="K42" s="74">
        <v>20.0</v>
      </c>
      <c r="L42" s="75">
        <v>635.0</v>
      </c>
      <c r="M42" s="79">
        <v>0.3</v>
      </c>
      <c r="N42" s="83">
        <v>650.0</v>
      </c>
      <c r="O42" s="78">
        <v>0.2</v>
      </c>
      <c r="P42" s="24">
        <f t="shared" si="4"/>
        <v>791138.88</v>
      </c>
      <c r="Q42" s="24">
        <f t="shared" si="5"/>
        <v>760552</v>
      </c>
      <c r="R42" s="24">
        <f t="shared" si="6"/>
        <v>760552</v>
      </c>
      <c r="S42" s="26"/>
      <c r="T42" s="26"/>
      <c r="U42" s="26"/>
      <c r="V42" s="27"/>
    </row>
    <row r="43" ht="68.25" customHeight="1">
      <c r="A43" s="67">
        <f t="shared" si="7"/>
        <v>323600.25</v>
      </c>
      <c r="B43" s="80"/>
      <c r="C43" s="69">
        <f t="shared" si="3"/>
        <v>0</v>
      </c>
      <c r="D43" s="81"/>
      <c r="E43" s="80" t="s">
        <v>122</v>
      </c>
      <c r="F43" s="72">
        <v>9508.0</v>
      </c>
      <c r="G43" s="82" t="s">
        <v>48</v>
      </c>
      <c r="H43" s="73" t="s">
        <v>123</v>
      </c>
      <c r="I43" s="82" t="s">
        <v>58</v>
      </c>
      <c r="J43" s="82" t="s">
        <v>59</v>
      </c>
      <c r="K43" s="74">
        <v>13.0</v>
      </c>
      <c r="L43" s="75">
        <v>275.0</v>
      </c>
      <c r="M43" s="79">
        <v>0.3</v>
      </c>
      <c r="N43" s="83">
        <v>295.0</v>
      </c>
      <c r="O43" s="78">
        <v>0.25</v>
      </c>
      <c r="P43" s="24">
        <f t="shared" si="4"/>
        <v>342619.2</v>
      </c>
      <c r="Q43" s="24">
        <f t="shared" si="5"/>
        <v>323600.25</v>
      </c>
      <c r="R43" s="24">
        <f t="shared" si="6"/>
        <v>323600.25</v>
      </c>
      <c r="S43" s="113"/>
      <c r="T43" s="113"/>
      <c r="U43" s="113"/>
      <c r="V43" s="114"/>
    </row>
    <row r="44" ht="68.25" customHeight="1">
      <c r="A44" s="67">
        <f t="shared" si="7"/>
        <v>323600.25</v>
      </c>
      <c r="B44" s="80"/>
      <c r="C44" s="69">
        <f t="shared" si="3"/>
        <v>0</v>
      </c>
      <c r="D44" s="81"/>
      <c r="E44" s="112" t="s">
        <v>124</v>
      </c>
      <c r="F44" s="72">
        <v>9510.0</v>
      </c>
      <c r="G44" s="82" t="s">
        <v>48</v>
      </c>
      <c r="H44" s="73" t="s">
        <v>125</v>
      </c>
      <c r="I44" s="82" t="s">
        <v>58</v>
      </c>
      <c r="J44" s="82" t="s">
        <v>71</v>
      </c>
      <c r="K44" s="74">
        <v>38.0</v>
      </c>
      <c r="L44" s="75">
        <v>270.0</v>
      </c>
      <c r="M44" s="79">
        <v>0.3</v>
      </c>
      <c r="N44" s="83">
        <v>295.0</v>
      </c>
      <c r="O44" s="78">
        <v>0.25</v>
      </c>
      <c r="P44" s="24">
        <f t="shared" si="4"/>
        <v>336389.76</v>
      </c>
      <c r="Q44" s="24">
        <f t="shared" si="5"/>
        <v>323600.25</v>
      </c>
      <c r="R44" s="24">
        <f t="shared" si="6"/>
        <v>323600.25</v>
      </c>
      <c r="S44" s="115"/>
      <c r="T44" s="115"/>
      <c r="U44" s="115"/>
      <c r="V44" s="115"/>
    </row>
    <row r="45" ht="68.25" customHeight="1">
      <c r="A45" s="67">
        <f t="shared" si="7"/>
        <v>433295.25</v>
      </c>
      <c r="B45" s="80"/>
      <c r="C45" s="69">
        <f t="shared" si="3"/>
        <v>0</v>
      </c>
      <c r="D45" s="81"/>
      <c r="E45" s="80" t="s">
        <v>126</v>
      </c>
      <c r="F45" s="72">
        <v>9511.0</v>
      </c>
      <c r="G45" s="82" t="s">
        <v>48</v>
      </c>
      <c r="H45" s="73" t="s">
        <v>127</v>
      </c>
      <c r="I45" s="82" t="s">
        <v>58</v>
      </c>
      <c r="J45" s="82" t="s">
        <v>71</v>
      </c>
      <c r="K45" s="74">
        <v>10.0</v>
      </c>
      <c r="L45" s="75">
        <v>360.0</v>
      </c>
      <c r="M45" s="79">
        <v>0.3</v>
      </c>
      <c r="N45" s="83">
        <v>395.0</v>
      </c>
      <c r="O45" s="78">
        <v>0.25</v>
      </c>
      <c r="P45" s="24">
        <f t="shared" si="4"/>
        <v>448519.68</v>
      </c>
      <c r="Q45" s="24">
        <f t="shared" si="5"/>
        <v>433295.25</v>
      </c>
      <c r="R45" s="24">
        <f t="shared" si="6"/>
        <v>433295.25</v>
      </c>
      <c r="S45" s="115"/>
      <c r="T45" s="115"/>
      <c r="U45" s="115"/>
      <c r="V45" s="115"/>
    </row>
    <row r="46" ht="68.25" customHeight="1">
      <c r="A46" s="67">
        <f t="shared" si="7"/>
        <v>2303595</v>
      </c>
      <c r="B46" s="80"/>
      <c r="C46" s="69">
        <f t="shared" si="3"/>
        <v>0</v>
      </c>
      <c r="D46" s="81"/>
      <c r="E46" s="112" t="s">
        <v>128</v>
      </c>
      <c r="F46" s="72">
        <v>9512.0</v>
      </c>
      <c r="G46" s="82" t="s">
        <v>48</v>
      </c>
      <c r="H46" s="73" t="s">
        <v>129</v>
      </c>
      <c r="I46" s="82" t="s">
        <v>50</v>
      </c>
      <c r="J46" s="82" t="s">
        <v>51</v>
      </c>
      <c r="K46" s="74">
        <v>5.0</v>
      </c>
      <c r="L46" s="75">
        <v>1890.0</v>
      </c>
      <c r="M46" s="79">
        <v>0.3</v>
      </c>
      <c r="N46" s="83">
        <v>2100.0</v>
      </c>
      <c r="O46" s="78">
        <v>0.25</v>
      </c>
      <c r="P46" s="24">
        <f t="shared" si="4"/>
        <v>2354728.32</v>
      </c>
      <c r="Q46" s="24">
        <f t="shared" si="5"/>
        <v>2303595</v>
      </c>
      <c r="R46" s="24">
        <f t="shared" si="6"/>
        <v>2303595</v>
      </c>
      <c r="S46" s="115"/>
      <c r="T46" s="115"/>
      <c r="U46" s="115"/>
      <c r="V46" s="115"/>
    </row>
    <row r="47" ht="68.25" customHeight="1">
      <c r="A47" s="67">
        <f t="shared" si="7"/>
        <v>2018388</v>
      </c>
      <c r="B47" s="80"/>
      <c r="C47" s="69">
        <f t="shared" si="3"/>
        <v>0</v>
      </c>
      <c r="D47" s="81"/>
      <c r="E47" s="80" t="s">
        <v>130</v>
      </c>
      <c r="F47" s="72">
        <v>9513.0</v>
      </c>
      <c r="G47" s="82" t="s">
        <v>48</v>
      </c>
      <c r="H47" s="73" t="s">
        <v>107</v>
      </c>
      <c r="I47" s="82" t="s">
        <v>50</v>
      </c>
      <c r="J47" s="82" t="s">
        <v>79</v>
      </c>
      <c r="K47" s="74">
        <v>18.0</v>
      </c>
      <c r="L47" s="75">
        <v>2050.0</v>
      </c>
      <c r="M47" s="79">
        <v>0.4</v>
      </c>
      <c r="N47" s="83">
        <v>2300.0</v>
      </c>
      <c r="O47" s="78">
        <v>0.4</v>
      </c>
      <c r="P47" s="24">
        <f t="shared" si="4"/>
        <v>2189203.2</v>
      </c>
      <c r="Q47" s="24">
        <f t="shared" si="5"/>
        <v>2018388</v>
      </c>
      <c r="R47" s="24">
        <f t="shared" si="6"/>
        <v>2018388</v>
      </c>
      <c r="S47" s="115"/>
      <c r="T47" s="115"/>
      <c r="U47" s="115"/>
      <c r="V47" s="115"/>
    </row>
    <row r="48" ht="68.25" customHeight="1">
      <c r="A48" s="67">
        <f t="shared" si="7"/>
        <v>321772</v>
      </c>
      <c r="B48" s="80"/>
      <c r="C48" s="69">
        <f t="shared" si="3"/>
        <v>0</v>
      </c>
      <c r="D48" s="81"/>
      <c r="E48" s="112" t="s">
        <v>131</v>
      </c>
      <c r="F48" s="72">
        <v>9514.0</v>
      </c>
      <c r="G48" s="82" t="s">
        <v>48</v>
      </c>
      <c r="H48" s="73" t="s">
        <v>132</v>
      </c>
      <c r="I48" s="82" t="s">
        <v>58</v>
      </c>
      <c r="J48" s="82" t="s">
        <v>88</v>
      </c>
      <c r="K48" s="74">
        <v>18.0</v>
      </c>
      <c r="L48" s="75">
        <v>270.0</v>
      </c>
      <c r="M48" s="79">
        <v>0.3</v>
      </c>
      <c r="N48" s="83">
        <v>275.0</v>
      </c>
      <c r="O48" s="78">
        <v>0.2</v>
      </c>
      <c r="P48" s="24">
        <f t="shared" si="4"/>
        <v>336389.76</v>
      </c>
      <c r="Q48" s="24">
        <f t="shared" si="5"/>
        <v>321772</v>
      </c>
      <c r="R48" s="24">
        <f t="shared" si="6"/>
        <v>321772</v>
      </c>
      <c r="S48" s="115"/>
      <c r="T48" s="115"/>
      <c r="U48" s="115"/>
      <c r="V48" s="115"/>
    </row>
    <row r="49" ht="68.25" customHeight="1">
      <c r="A49" s="67">
        <f t="shared" si="7"/>
        <v>1305370.5</v>
      </c>
      <c r="B49" s="80"/>
      <c r="C49" s="69">
        <f t="shared" si="3"/>
        <v>0</v>
      </c>
      <c r="D49" s="81"/>
      <c r="E49" s="80" t="s">
        <v>133</v>
      </c>
      <c r="F49" s="72">
        <v>9515.0</v>
      </c>
      <c r="G49" s="82" t="s">
        <v>48</v>
      </c>
      <c r="H49" s="73" t="s">
        <v>134</v>
      </c>
      <c r="I49" s="82" t="s">
        <v>50</v>
      </c>
      <c r="J49" s="82" t="s">
        <v>79</v>
      </c>
      <c r="K49" s="74">
        <v>33.0</v>
      </c>
      <c r="L49" s="75">
        <v>1090.0</v>
      </c>
      <c r="M49" s="79">
        <v>0.3</v>
      </c>
      <c r="N49" s="83">
        <v>1190.0</v>
      </c>
      <c r="O49" s="78">
        <v>0.25</v>
      </c>
      <c r="P49" s="24">
        <f t="shared" si="4"/>
        <v>1358017.92</v>
      </c>
      <c r="Q49" s="24">
        <f t="shared" si="5"/>
        <v>1305370.5</v>
      </c>
      <c r="R49" s="24">
        <f t="shared" si="6"/>
        <v>1305370.5</v>
      </c>
      <c r="S49" s="115"/>
      <c r="T49" s="115"/>
      <c r="U49" s="115"/>
      <c r="V49" s="115"/>
    </row>
    <row r="50" ht="68.25" customHeight="1">
      <c r="A50" s="67">
        <f t="shared" si="7"/>
        <v>321772</v>
      </c>
      <c r="B50" s="80"/>
      <c r="C50" s="69">
        <f t="shared" si="3"/>
        <v>0</v>
      </c>
      <c r="D50" s="81"/>
      <c r="E50" s="112" t="s">
        <v>135</v>
      </c>
      <c r="F50" s="72">
        <v>9516.0</v>
      </c>
      <c r="G50" s="82" t="s">
        <v>48</v>
      </c>
      <c r="H50" s="73" t="s">
        <v>136</v>
      </c>
      <c r="I50" s="82" t="s">
        <v>58</v>
      </c>
      <c r="J50" s="82" t="s">
        <v>51</v>
      </c>
      <c r="K50" s="74">
        <v>48.0</v>
      </c>
      <c r="L50" s="75">
        <v>270.0</v>
      </c>
      <c r="M50" s="79">
        <v>0.3</v>
      </c>
      <c r="N50" s="83">
        <v>275.0</v>
      </c>
      <c r="O50" s="78">
        <v>0.2</v>
      </c>
      <c r="P50" s="24">
        <f t="shared" si="4"/>
        <v>336389.76</v>
      </c>
      <c r="Q50" s="24">
        <f t="shared" si="5"/>
        <v>321772</v>
      </c>
      <c r="R50" s="24">
        <f t="shared" si="6"/>
        <v>321772</v>
      </c>
      <c r="S50" s="115"/>
      <c r="T50" s="115"/>
      <c r="U50" s="115"/>
      <c r="V50" s="115"/>
    </row>
    <row r="51" ht="68.25" customHeight="1">
      <c r="A51" s="67">
        <f t="shared" si="7"/>
        <v>323600.25</v>
      </c>
      <c r="B51" s="80"/>
      <c r="C51" s="69">
        <f t="shared" si="3"/>
        <v>0</v>
      </c>
      <c r="D51" s="81"/>
      <c r="E51" s="80" t="s">
        <v>137</v>
      </c>
      <c r="F51" s="72">
        <v>9517.0</v>
      </c>
      <c r="G51" s="82" t="s">
        <v>48</v>
      </c>
      <c r="H51" s="73" t="s">
        <v>138</v>
      </c>
      <c r="I51" s="82" t="s">
        <v>58</v>
      </c>
      <c r="J51" s="82" t="s">
        <v>139</v>
      </c>
      <c r="K51" s="74">
        <v>15.0</v>
      </c>
      <c r="L51" s="75">
        <v>275.0</v>
      </c>
      <c r="M51" s="79">
        <v>0.3</v>
      </c>
      <c r="N51" s="83">
        <v>295.0</v>
      </c>
      <c r="O51" s="78">
        <v>0.25</v>
      </c>
      <c r="P51" s="24">
        <f t="shared" si="4"/>
        <v>342619.2</v>
      </c>
      <c r="Q51" s="24">
        <f t="shared" si="5"/>
        <v>323600.25</v>
      </c>
      <c r="R51" s="24">
        <f t="shared" si="6"/>
        <v>323600.25</v>
      </c>
      <c r="S51" s="115"/>
      <c r="T51" s="115"/>
      <c r="U51" s="115"/>
      <c r="V51" s="115"/>
    </row>
    <row r="52" ht="68.25" customHeight="1">
      <c r="A52" s="67">
        <f t="shared" si="7"/>
        <v>323600.25</v>
      </c>
      <c r="B52" s="80"/>
      <c r="C52" s="69">
        <f t="shared" si="3"/>
        <v>0</v>
      </c>
      <c r="D52" s="81"/>
      <c r="E52" s="112" t="s">
        <v>140</v>
      </c>
      <c r="F52" s="72">
        <v>9518.0</v>
      </c>
      <c r="G52" s="82" t="s">
        <v>48</v>
      </c>
      <c r="H52" s="73" t="s">
        <v>141</v>
      </c>
      <c r="I52" s="82" t="s">
        <v>58</v>
      </c>
      <c r="J52" s="82" t="s">
        <v>139</v>
      </c>
      <c r="K52" s="74">
        <v>13.0</v>
      </c>
      <c r="L52" s="75">
        <v>275.0</v>
      </c>
      <c r="M52" s="79">
        <v>0.3</v>
      </c>
      <c r="N52" s="83">
        <v>295.0</v>
      </c>
      <c r="O52" s="78">
        <v>0.25</v>
      </c>
      <c r="P52" s="24">
        <f t="shared" si="4"/>
        <v>342619.2</v>
      </c>
      <c r="Q52" s="24">
        <f t="shared" si="5"/>
        <v>323600.25</v>
      </c>
      <c r="R52" s="24">
        <f t="shared" si="6"/>
        <v>323600.25</v>
      </c>
      <c r="S52" s="115"/>
      <c r="T52" s="115"/>
      <c r="U52" s="115"/>
      <c r="V52" s="115"/>
    </row>
    <row r="53" ht="68.25" customHeight="1">
      <c r="A53" s="67">
        <f t="shared" si="7"/>
        <v>246813.75</v>
      </c>
      <c r="B53" s="80"/>
      <c r="C53" s="69">
        <f t="shared" si="3"/>
        <v>0</v>
      </c>
      <c r="D53" s="81"/>
      <c r="E53" s="80" t="s">
        <v>142</v>
      </c>
      <c r="F53" s="72">
        <v>9519.0</v>
      </c>
      <c r="G53" s="82" t="s">
        <v>48</v>
      </c>
      <c r="H53" s="73" t="s">
        <v>143</v>
      </c>
      <c r="I53" s="82" t="s">
        <v>58</v>
      </c>
      <c r="J53" s="82" t="s">
        <v>51</v>
      </c>
      <c r="K53" s="74">
        <v>5.0</v>
      </c>
      <c r="L53" s="75">
        <v>215.0</v>
      </c>
      <c r="M53" s="79">
        <v>0.3</v>
      </c>
      <c r="N53" s="83">
        <v>225.0</v>
      </c>
      <c r="O53" s="78">
        <v>0.25</v>
      </c>
      <c r="P53" s="24">
        <f t="shared" si="4"/>
        <v>267865.92</v>
      </c>
      <c r="Q53" s="24">
        <f t="shared" si="5"/>
        <v>246813.75</v>
      </c>
      <c r="R53" s="24">
        <f t="shared" si="6"/>
        <v>246813.75</v>
      </c>
      <c r="S53" s="115"/>
      <c r="T53" s="115"/>
      <c r="U53" s="115"/>
      <c r="V53" s="115"/>
    </row>
    <row r="54" ht="68.25" customHeight="1">
      <c r="A54" s="67">
        <f t="shared" si="7"/>
        <v>493627.5</v>
      </c>
      <c r="B54" s="80"/>
      <c r="C54" s="69">
        <f t="shared" si="3"/>
        <v>0</v>
      </c>
      <c r="D54" s="81"/>
      <c r="E54" s="112" t="s">
        <v>144</v>
      </c>
      <c r="F54" s="72">
        <v>9520.0</v>
      </c>
      <c r="G54" s="82" t="s">
        <v>48</v>
      </c>
      <c r="H54" s="73" t="s">
        <v>145</v>
      </c>
      <c r="I54" s="82" t="s">
        <v>74</v>
      </c>
      <c r="J54" s="82" t="s">
        <v>51</v>
      </c>
      <c r="K54" s="74">
        <v>10.0</v>
      </c>
      <c r="L54" s="75">
        <v>360.0</v>
      </c>
      <c r="M54" s="79">
        <v>0.2</v>
      </c>
      <c r="N54" s="83">
        <v>375.0</v>
      </c>
      <c r="O54" s="78">
        <v>0.1</v>
      </c>
      <c r="P54" s="24">
        <f t="shared" si="4"/>
        <v>512593.92</v>
      </c>
      <c r="Q54" s="24">
        <f t="shared" si="5"/>
        <v>493627.5</v>
      </c>
      <c r="R54" s="24">
        <f t="shared" si="6"/>
        <v>493627.5</v>
      </c>
      <c r="S54" s="115"/>
      <c r="T54" s="115"/>
      <c r="U54" s="115"/>
      <c r="V54" s="115"/>
    </row>
    <row r="55" ht="68.25" customHeight="1">
      <c r="A55" s="67">
        <f t="shared" si="7"/>
        <v>321772</v>
      </c>
      <c r="B55" s="80"/>
      <c r="C55" s="69">
        <f t="shared" si="3"/>
        <v>0</v>
      </c>
      <c r="D55" s="81"/>
      <c r="E55" s="80" t="s">
        <v>146</v>
      </c>
      <c r="F55" s="72">
        <v>9521.0</v>
      </c>
      <c r="G55" s="82" t="s">
        <v>48</v>
      </c>
      <c r="H55" s="73" t="s">
        <v>147</v>
      </c>
      <c r="I55" s="82" t="s">
        <v>58</v>
      </c>
      <c r="J55" s="82" t="s">
        <v>51</v>
      </c>
      <c r="K55" s="74">
        <v>15.0</v>
      </c>
      <c r="L55" s="75">
        <v>270.0</v>
      </c>
      <c r="M55" s="79">
        <v>0.3</v>
      </c>
      <c r="N55" s="83">
        <v>275.0</v>
      </c>
      <c r="O55" s="78">
        <v>0.2</v>
      </c>
      <c r="P55" s="24">
        <f t="shared" si="4"/>
        <v>336389.76</v>
      </c>
      <c r="Q55" s="24">
        <f t="shared" si="5"/>
        <v>321772</v>
      </c>
      <c r="R55" s="24">
        <f t="shared" si="6"/>
        <v>321772</v>
      </c>
      <c r="S55" s="115"/>
      <c r="T55" s="115"/>
      <c r="U55" s="115"/>
      <c r="V55" s="115"/>
    </row>
    <row r="56" ht="68.25" customHeight="1">
      <c r="A56" s="67">
        <f t="shared" si="7"/>
        <v>542990.25</v>
      </c>
      <c r="B56" s="80"/>
      <c r="C56" s="69">
        <f t="shared" si="3"/>
        <v>0</v>
      </c>
      <c r="D56" s="116"/>
      <c r="E56" s="117" t="s">
        <v>148</v>
      </c>
      <c r="F56" s="118">
        <v>9523.0</v>
      </c>
      <c r="G56" s="119" t="s">
        <v>48</v>
      </c>
      <c r="H56" s="120" t="s">
        <v>149</v>
      </c>
      <c r="I56" s="119" t="s">
        <v>74</v>
      </c>
      <c r="J56" s="119" t="s">
        <v>51</v>
      </c>
      <c r="K56" s="121">
        <v>25.0</v>
      </c>
      <c r="L56" s="122">
        <v>455.0</v>
      </c>
      <c r="M56" s="76">
        <v>0.3</v>
      </c>
      <c r="N56" s="123">
        <v>495.0</v>
      </c>
      <c r="O56" s="76">
        <v>0.25</v>
      </c>
      <c r="P56" s="24">
        <f t="shared" si="4"/>
        <v>566879.04</v>
      </c>
      <c r="Q56" s="24">
        <f t="shared" si="5"/>
        <v>542990.25</v>
      </c>
      <c r="R56" s="24">
        <f t="shared" si="6"/>
        <v>542990.25</v>
      </c>
      <c r="S56" s="115"/>
      <c r="T56" s="115"/>
      <c r="U56" s="115"/>
      <c r="V56" s="115"/>
    </row>
    <row r="57" ht="68.25" customHeight="1">
      <c r="A57" s="67">
        <f t="shared" si="7"/>
        <v>817227.75</v>
      </c>
      <c r="B57" s="80"/>
      <c r="C57" s="69">
        <f t="shared" si="3"/>
        <v>0</v>
      </c>
      <c r="D57" s="116"/>
      <c r="E57" s="124" t="s">
        <v>150</v>
      </c>
      <c r="F57" s="118">
        <v>9525.0</v>
      </c>
      <c r="G57" s="119" t="s">
        <v>48</v>
      </c>
      <c r="H57" s="120" t="s">
        <v>151</v>
      </c>
      <c r="I57" s="119" t="s">
        <v>74</v>
      </c>
      <c r="J57" s="119" t="s">
        <v>51</v>
      </c>
      <c r="K57" s="121">
        <v>28.0</v>
      </c>
      <c r="L57" s="122">
        <v>710.0</v>
      </c>
      <c r="M57" s="76">
        <v>0.3</v>
      </c>
      <c r="N57" s="123">
        <v>745.0</v>
      </c>
      <c r="O57" s="76">
        <v>0.25</v>
      </c>
      <c r="P57" s="24">
        <f t="shared" si="4"/>
        <v>884580.48</v>
      </c>
      <c r="Q57" s="24">
        <f t="shared" si="5"/>
        <v>817227.75</v>
      </c>
      <c r="R57" s="24">
        <f t="shared" si="6"/>
        <v>817227.75</v>
      </c>
      <c r="S57" s="115"/>
      <c r="T57" s="115"/>
      <c r="U57" s="115"/>
      <c r="V57" s="115"/>
    </row>
    <row r="58" ht="68.25" customHeight="1">
      <c r="A58" s="67">
        <f t="shared" si="7"/>
        <v>246813.75</v>
      </c>
      <c r="B58" s="80"/>
      <c r="C58" s="69">
        <f t="shared" si="3"/>
        <v>0</v>
      </c>
      <c r="D58" s="116"/>
      <c r="E58" s="117" t="s">
        <v>152</v>
      </c>
      <c r="F58" s="118">
        <v>9526.0</v>
      </c>
      <c r="G58" s="119" t="s">
        <v>48</v>
      </c>
      <c r="H58" s="120" t="s">
        <v>153</v>
      </c>
      <c r="I58" s="119" t="s">
        <v>58</v>
      </c>
      <c r="J58" s="119" t="s">
        <v>59</v>
      </c>
      <c r="K58" s="121">
        <v>5.0</v>
      </c>
      <c r="L58" s="122">
        <v>210.0</v>
      </c>
      <c r="M58" s="76">
        <v>0.3</v>
      </c>
      <c r="N58" s="123">
        <v>225.0</v>
      </c>
      <c r="O58" s="76">
        <v>0.25</v>
      </c>
      <c r="P58" s="24">
        <f t="shared" si="4"/>
        <v>261636.48</v>
      </c>
      <c r="Q58" s="24">
        <f t="shared" si="5"/>
        <v>246813.75</v>
      </c>
      <c r="R58" s="24">
        <f t="shared" si="6"/>
        <v>246813.75</v>
      </c>
      <c r="S58" s="115"/>
      <c r="T58" s="115"/>
      <c r="U58" s="115"/>
      <c r="V58" s="115"/>
    </row>
    <row r="59" ht="68.25" customHeight="1">
      <c r="A59" s="67">
        <f t="shared" si="7"/>
        <v>323600.25</v>
      </c>
      <c r="B59" s="80"/>
      <c r="C59" s="69">
        <f t="shared" si="3"/>
        <v>0</v>
      </c>
      <c r="D59" s="116"/>
      <c r="E59" s="124" t="s">
        <v>154</v>
      </c>
      <c r="F59" s="118">
        <v>9527.0</v>
      </c>
      <c r="G59" s="119" t="s">
        <v>48</v>
      </c>
      <c r="H59" s="120" t="s">
        <v>155</v>
      </c>
      <c r="I59" s="119" t="s">
        <v>58</v>
      </c>
      <c r="J59" s="119" t="s">
        <v>59</v>
      </c>
      <c r="K59" s="121">
        <v>8.0</v>
      </c>
      <c r="L59" s="122">
        <v>275.0</v>
      </c>
      <c r="M59" s="76">
        <v>0.3</v>
      </c>
      <c r="N59" s="123">
        <v>295.0</v>
      </c>
      <c r="O59" s="76">
        <v>0.25</v>
      </c>
      <c r="P59" s="24">
        <f t="shared" si="4"/>
        <v>342619.2</v>
      </c>
      <c r="Q59" s="24">
        <f t="shared" si="5"/>
        <v>323600.25</v>
      </c>
      <c r="R59" s="24">
        <f t="shared" si="6"/>
        <v>323600.25</v>
      </c>
      <c r="S59" s="115"/>
      <c r="T59" s="115"/>
      <c r="U59" s="115"/>
      <c r="V59" s="115"/>
    </row>
    <row r="60" ht="68.25" customHeight="1">
      <c r="A60" s="67">
        <f t="shared" si="7"/>
        <v>345173.6</v>
      </c>
      <c r="B60" s="80"/>
      <c r="C60" s="69">
        <f t="shared" si="3"/>
        <v>0</v>
      </c>
      <c r="D60" s="116"/>
      <c r="E60" s="117" t="s">
        <v>156</v>
      </c>
      <c r="F60" s="118">
        <v>9528.0</v>
      </c>
      <c r="G60" s="119" t="s">
        <v>48</v>
      </c>
      <c r="H60" s="120" t="s">
        <v>157</v>
      </c>
      <c r="I60" s="119" t="s">
        <v>74</v>
      </c>
      <c r="J60" s="119" t="s">
        <v>51</v>
      </c>
      <c r="K60" s="121">
        <v>63.0</v>
      </c>
      <c r="L60" s="122">
        <v>285.0</v>
      </c>
      <c r="M60" s="76">
        <v>0.3</v>
      </c>
      <c r="N60" s="123">
        <v>295.0</v>
      </c>
      <c r="O60" s="76">
        <v>0.2</v>
      </c>
      <c r="P60" s="24">
        <f t="shared" si="4"/>
        <v>355078.08</v>
      </c>
      <c r="Q60" s="24">
        <f t="shared" si="5"/>
        <v>345173.6</v>
      </c>
      <c r="R60" s="24">
        <f t="shared" si="6"/>
        <v>345173.6</v>
      </c>
      <c r="S60" s="115"/>
      <c r="T60" s="115"/>
      <c r="U60" s="115"/>
      <c r="V60" s="115"/>
    </row>
    <row r="61" ht="68.25" customHeight="1">
      <c r="A61" s="67">
        <f t="shared" si="7"/>
        <v>1996449</v>
      </c>
      <c r="B61" s="80"/>
      <c r="C61" s="69">
        <f t="shared" si="3"/>
        <v>0</v>
      </c>
      <c r="D61" s="116"/>
      <c r="E61" s="124" t="s">
        <v>158</v>
      </c>
      <c r="F61" s="118">
        <v>9529.0</v>
      </c>
      <c r="G61" s="119" t="s">
        <v>48</v>
      </c>
      <c r="H61" s="120" t="s">
        <v>159</v>
      </c>
      <c r="I61" s="119" t="s">
        <v>50</v>
      </c>
      <c r="J61" s="119" t="s">
        <v>160</v>
      </c>
      <c r="K61" s="121">
        <v>4.0</v>
      </c>
      <c r="L61" s="122">
        <v>1740.0</v>
      </c>
      <c r="M61" s="76">
        <v>0.3</v>
      </c>
      <c r="N61" s="123">
        <v>2100.0</v>
      </c>
      <c r="O61" s="76">
        <v>0.35</v>
      </c>
      <c r="P61" s="24">
        <f t="shared" si="4"/>
        <v>2167845.12</v>
      </c>
      <c r="Q61" s="24">
        <f t="shared" si="5"/>
        <v>1996449</v>
      </c>
      <c r="R61" s="24">
        <f t="shared" si="6"/>
        <v>1996449</v>
      </c>
      <c r="S61" s="115"/>
      <c r="T61" s="115"/>
      <c r="U61" s="115"/>
      <c r="V61" s="115"/>
    </row>
    <row r="62" ht="68.25" customHeight="1">
      <c r="A62" s="67">
        <f t="shared" si="7"/>
        <v>1382157</v>
      </c>
      <c r="B62" s="80"/>
      <c r="C62" s="69">
        <f t="shared" si="3"/>
        <v>0</v>
      </c>
      <c r="D62" s="116"/>
      <c r="E62" s="117" t="s">
        <v>161</v>
      </c>
      <c r="F62" s="118">
        <v>9530.0</v>
      </c>
      <c r="G62" s="119" t="s">
        <v>48</v>
      </c>
      <c r="H62" s="120" t="s">
        <v>162</v>
      </c>
      <c r="I62" s="119" t="s">
        <v>74</v>
      </c>
      <c r="J62" s="119" t="s">
        <v>79</v>
      </c>
      <c r="K62" s="121">
        <v>1.0</v>
      </c>
      <c r="L62" s="122">
        <v>1200.0</v>
      </c>
      <c r="M62" s="76">
        <v>0.3</v>
      </c>
      <c r="N62" s="123">
        <v>1350.0</v>
      </c>
      <c r="O62" s="76">
        <v>0.3</v>
      </c>
      <c r="P62" s="24">
        <f t="shared" si="4"/>
        <v>1495065.6</v>
      </c>
      <c r="Q62" s="24">
        <f t="shared" si="5"/>
        <v>1382157</v>
      </c>
      <c r="R62" s="24">
        <f t="shared" si="6"/>
        <v>1382157</v>
      </c>
      <c r="S62" s="115"/>
      <c r="T62" s="115"/>
      <c r="U62" s="115"/>
      <c r="V62" s="115"/>
    </row>
    <row r="63" ht="68.25" customHeight="1">
      <c r="A63" s="67">
        <f t="shared" si="7"/>
        <v>409528</v>
      </c>
      <c r="B63" s="80"/>
      <c r="C63" s="69">
        <f t="shared" si="3"/>
        <v>0</v>
      </c>
      <c r="D63" s="116"/>
      <c r="E63" s="124" t="s">
        <v>163</v>
      </c>
      <c r="F63" s="118">
        <v>9532.0</v>
      </c>
      <c r="G63" s="119" t="s">
        <v>48</v>
      </c>
      <c r="H63" s="120" t="s">
        <v>164</v>
      </c>
      <c r="I63" s="119" t="s">
        <v>165</v>
      </c>
      <c r="J63" s="119" t="s">
        <v>166</v>
      </c>
      <c r="K63" s="121">
        <v>5.0</v>
      </c>
      <c r="L63" s="122">
        <v>340.0</v>
      </c>
      <c r="M63" s="76">
        <v>0.3</v>
      </c>
      <c r="N63" s="123">
        <v>350.0</v>
      </c>
      <c r="O63" s="76">
        <v>0.2</v>
      </c>
      <c r="P63" s="24">
        <f t="shared" si="4"/>
        <v>423601.92</v>
      </c>
      <c r="Q63" s="24">
        <f t="shared" si="5"/>
        <v>409528</v>
      </c>
      <c r="R63" s="24">
        <f t="shared" si="6"/>
        <v>409528</v>
      </c>
      <c r="S63" s="115"/>
      <c r="T63" s="115"/>
      <c r="U63" s="115"/>
      <c r="V63" s="115"/>
    </row>
    <row r="64" ht="68.25" customHeight="1">
      <c r="A64" s="67">
        <f t="shared" si="7"/>
        <v>321772</v>
      </c>
      <c r="B64" s="80"/>
      <c r="C64" s="69">
        <f t="shared" si="3"/>
        <v>0</v>
      </c>
      <c r="D64" s="116"/>
      <c r="E64" s="117" t="s">
        <v>167</v>
      </c>
      <c r="F64" s="118">
        <v>9535.0</v>
      </c>
      <c r="G64" s="82" t="s">
        <v>48</v>
      </c>
      <c r="H64" s="120" t="s">
        <v>168</v>
      </c>
      <c r="I64" s="119" t="s">
        <v>58</v>
      </c>
      <c r="J64" s="119" t="s">
        <v>59</v>
      </c>
      <c r="K64" s="121">
        <v>10.0</v>
      </c>
      <c r="L64" s="122">
        <v>270.0</v>
      </c>
      <c r="M64" s="76">
        <v>0.3</v>
      </c>
      <c r="N64" s="123">
        <v>275.0</v>
      </c>
      <c r="O64" s="76">
        <v>0.2</v>
      </c>
      <c r="P64" s="24">
        <f t="shared" si="4"/>
        <v>336389.76</v>
      </c>
      <c r="Q64" s="24">
        <f t="shared" si="5"/>
        <v>321772</v>
      </c>
      <c r="R64" s="24">
        <f t="shared" si="6"/>
        <v>321772</v>
      </c>
      <c r="S64" s="115"/>
      <c r="T64" s="115"/>
      <c r="U64" s="115"/>
      <c r="V64" s="115"/>
    </row>
    <row r="65" ht="68.25" customHeight="1">
      <c r="A65" s="67">
        <f t="shared" si="7"/>
        <v>1935019.8</v>
      </c>
      <c r="B65" s="80"/>
      <c r="C65" s="69">
        <f t="shared" si="3"/>
        <v>0</v>
      </c>
      <c r="D65" s="116"/>
      <c r="E65" s="124" t="s">
        <v>169</v>
      </c>
      <c r="F65" s="118">
        <v>9536.0</v>
      </c>
      <c r="G65" s="82" t="s">
        <v>48</v>
      </c>
      <c r="H65" s="120" t="s">
        <v>170</v>
      </c>
      <c r="I65" s="119" t="s">
        <v>50</v>
      </c>
      <c r="J65" s="119" t="s">
        <v>51</v>
      </c>
      <c r="K65" s="121">
        <v>3.0</v>
      </c>
      <c r="L65" s="122">
        <v>1680.0</v>
      </c>
      <c r="M65" s="76">
        <v>0.3</v>
      </c>
      <c r="N65" s="123">
        <v>1890.0</v>
      </c>
      <c r="O65" s="76">
        <v>0.3</v>
      </c>
      <c r="P65" s="24">
        <f t="shared" si="4"/>
        <v>2093091.84</v>
      </c>
      <c r="Q65" s="24">
        <f t="shared" si="5"/>
        <v>1935019.8</v>
      </c>
      <c r="R65" s="24">
        <f t="shared" si="6"/>
        <v>1935019.8</v>
      </c>
      <c r="S65" s="115"/>
      <c r="T65" s="115"/>
      <c r="U65" s="115"/>
      <c r="V65" s="115"/>
    </row>
    <row r="66" ht="68.25" customHeight="1">
      <c r="A66" s="67">
        <f t="shared" si="7"/>
        <v>2252404</v>
      </c>
      <c r="B66" s="80"/>
      <c r="C66" s="69">
        <f t="shared" si="3"/>
        <v>0</v>
      </c>
      <c r="D66" s="116"/>
      <c r="E66" s="117" t="s">
        <v>171</v>
      </c>
      <c r="F66" s="118">
        <v>9538.0</v>
      </c>
      <c r="G66" s="82" t="s">
        <v>48</v>
      </c>
      <c r="H66" s="120" t="s">
        <v>172</v>
      </c>
      <c r="I66" s="119" t="s">
        <v>50</v>
      </c>
      <c r="J66" s="119" t="s">
        <v>160</v>
      </c>
      <c r="K66" s="121">
        <v>10.0</v>
      </c>
      <c r="L66" s="122">
        <v>1890.0</v>
      </c>
      <c r="M66" s="76">
        <v>0.3</v>
      </c>
      <c r="N66" s="123">
        <v>2200.0</v>
      </c>
      <c r="O66" s="76">
        <v>0.3</v>
      </c>
      <c r="P66" s="24">
        <f t="shared" si="4"/>
        <v>2354728.32</v>
      </c>
      <c r="Q66" s="24">
        <f t="shared" si="5"/>
        <v>2252404</v>
      </c>
      <c r="R66" s="24">
        <f t="shared" si="6"/>
        <v>2252404</v>
      </c>
      <c r="S66" s="115"/>
      <c r="T66" s="115"/>
      <c r="U66" s="115"/>
      <c r="V66" s="115"/>
    </row>
    <row r="67" ht="68.25" customHeight="1">
      <c r="A67" s="67">
        <f t="shared" si="7"/>
        <v>1791685</v>
      </c>
      <c r="B67" s="80"/>
      <c r="C67" s="69">
        <f t="shared" si="3"/>
        <v>0</v>
      </c>
      <c r="D67" s="116"/>
      <c r="E67" s="117" t="s">
        <v>173</v>
      </c>
      <c r="F67" s="118">
        <v>9540.0</v>
      </c>
      <c r="G67" s="119" t="s">
        <v>48</v>
      </c>
      <c r="H67" s="120" t="s">
        <v>174</v>
      </c>
      <c r="I67" s="119" t="s">
        <v>50</v>
      </c>
      <c r="J67" s="119" t="s">
        <v>51</v>
      </c>
      <c r="K67" s="121">
        <v>3.0</v>
      </c>
      <c r="L67" s="122">
        <v>1550.0</v>
      </c>
      <c r="M67" s="76">
        <v>0.3</v>
      </c>
      <c r="N67" s="123">
        <v>1750.0</v>
      </c>
      <c r="O67" s="76">
        <v>0.3</v>
      </c>
      <c r="P67" s="24">
        <f t="shared" si="4"/>
        <v>1931126.4</v>
      </c>
      <c r="Q67" s="24">
        <f t="shared" si="5"/>
        <v>1791685</v>
      </c>
      <c r="R67" s="24">
        <f t="shared" si="6"/>
        <v>1791685</v>
      </c>
      <c r="S67" s="115"/>
      <c r="T67" s="115"/>
      <c r="U67" s="115"/>
      <c r="V67" s="115"/>
    </row>
    <row r="68" ht="68.25" customHeight="1">
      <c r="A68" s="67">
        <f t="shared" si="7"/>
        <v>625261.5</v>
      </c>
      <c r="B68" s="80"/>
      <c r="C68" s="69">
        <f t="shared" si="3"/>
        <v>0</v>
      </c>
      <c r="D68" s="116"/>
      <c r="E68" s="117" t="s">
        <v>175</v>
      </c>
      <c r="F68" s="118">
        <v>9541.0</v>
      </c>
      <c r="G68" s="119" t="s">
        <v>48</v>
      </c>
      <c r="H68" s="120" t="s">
        <v>176</v>
      </c>
      <c r="I68" s="119" t="s">
        <v>74</v>
      </c>
      <c r="J68" s="119" t="s">
        <v>51</v>
      </c>
      <c r="K68" s="121">
        <v>18.0</v>
      </c>
      <c r="L68" s="122">
        <v>465.0</v>
      </c>
      <c r="M68" s="76">
        <v>0.2</v>
      </c>
      <c r="N68" s="123">
        <v>475.0</v>
      </c>
      <c r="O68" s="76">
        <v>0.1</v>
      </c>
      <c r="P68" s="24">
        <f t="shared" si="4"/>
        <v>662100.48</v>
      </c>
      <c r="Q68" s="24">
        <f t="shared" si="5"/>
        <v>625261.5</v>
      </c>
      <c r="R68" s="24">
        <f t="shared" si="6"/>
        <v>625261.5</v>
      </c>
      <c r="S68" s="115"/>
      <c r="T68" s="115"/>
      <c r="U68" s="115"/>
      <c r="V68" s="115"/>
    </row>
    <row r="69" ht="68.25" customHeight="1">
      <c r="A69" s="67">
        <f t="shared" si="7"/>
        <v>462181.6</v>
      </c>
      <c r="B69" s="80"/>
      <c r="C69" s="69">
        <f t="shared" si="3"/>
        <v>0</v>
      </c>
      <c r="D69" s="116"/>
      <c r="E69" s="117" t="s">
        <v>177</v>
      </c>
      <c r="F69" s="118">
        <v>9542.0</v>
      </c>
      <c r="G69" s="119" t="s">
        <v>48</v>
      </c>
      <c r="H69" s="120" t="s">
        <v>178</v>
      </c>
      <c r="I69" s="119" t="s">
        <v>74</v>
      </c>
      <c r="J69" s="119" t="s">
        <v>79</v>
      </c>
      <c r="K69" s="121">
        <v>13.0</v>
      </c>
      <c r="L69" s="122">
        <v>380.0</v>
      </c>
      <c r="M69" s="76">
        <v>0.3</v>
      </c>
      <c r="N69" s="123">
        <v>395.0</v>
      </c>
      <c r="O69" s="76">
        <v>0.2</v>
      </c>
      <c r="P69" s="24">
        <f t="shared" si="4"/>
        <v>473437.44</v>
      </c>
      <c r="Q69" s="24">
        <f t="shared" si="5"/>
        <v>462181.6</v>
      </c>
      <c r="R69" s="24">
        <f t="shared" si="6"/>
        <v>462181.6</v>
      </c>
      <c r="S69" s="115"/>
      <c r="T69" s="115"/>
      <c r="U69" s="115"/>
      <c r="V69" s="115"/>
    </row>
    <row r="70" ht="68.25" customHeight="1">
      <c r="A70" s="67">
        <f t="shared" si="7"/>
        <v>504597</v>
      </c>
      <c r="B70" s="80"/>
      <c r="C70" s="69">
        <f t="shared" si="3"/>
        <v>0</v>
      </c>
      <c r="D70" s="116"/>
      <c r="E70" s="117" t="s">
        <v>179</v>
      </c>
      <c r="F70" s="118">
        <v>9543.0</v>
      </c>
      <c r="G70" s="119" t="s">
        <v>48</v>
      </c>
      <c r="H70" s="120" t="s">
        <v>180</v>
      </c>
      <c r="I70" s="119" t="s">
        <v>74</v>
      </c>
      <c r="J70" s="119" t="s">
        <v>51</v>
      </c>
      <c r="K70" s="121">
        <v>13.0</v>
      </c>
      <c r="L70" s="122">
        <v>365.0</v>
      </c>
      <c r="M70" s="76">
        <v>0.2</v>
      </c>
      <c r="N70" s="123">
        <v>345.0</v>
      </c>
      <c r="O70" s="76">
        <v>0.0</v>
      </c>
      <c r="P70" s="24">
        <f t="shared" si="4"/>
        <v>519713.28</v>
      </c>
      <c r="Q70" s="24">
        <f t="shared" si="5"/>
        <v>504597</v>
      </c>
      <c r="R70" s="24">
        <f t="shared" si="6"/>
        <v>504597</v>
      </c>
      <c r="S70" s="115"/>
      <c r="T70" s="115"/>
      <c r="U70" s="115"/>
      <c r="V70" s="115"/>
    </row>
    <row r="71" ht="68.25" customHeight="1">
      <c r="A71" s="67">
        <f t="shared" si="7"/>
        <v>322503.3</v>
      </c>
      <c r="B71" s="80"/>
      <c r="C71" s="69">
        <f t="shared" si="3"/>
        <v>0</v>
      </c>
      <c r="D71" s="116"/>
      <c r="E71" s="117" t="s">
        <v>181</v>
      </c>
      <c r="F71" s="118">
        <v>9544.0</v>
      </c>
      <c r="G71" s="119" t="s">
        <v>48</v>
      </c>
      <c r="H71" s="120" t="s">
        <v>182</v>
      </c>
      <c r="I71" s="119" t="s">
        <v>74</v>
      </c>
      <c r="J71" s="119" t="s">
        <v>166</v>
      </c>
      <c r="K71" s="121">
        <v>3.0</v>
      </c>
      <c r="L71" s="122">
        <v>240.0</v>
      </c>
      <c r="M71" s="76">
        <v>0.2</v>
      </c>
      <c r="N71" s="123">
        <v>245.0</v>
      </c>
      <c r="O71" s="76">
        <v>0.1</v>
      </c>
      <c r="P71" s="24">
        <f t="shared" si="4"/>
        <v>341729.28</v>
      </c>
      <c r="Q71" s="24">
        <f t="shared" si="5"/>
        <v>322503.3</v>
      </c>
      <c r="R71" s="24">
        <f t="shared" si="6"/>
        <v>322503.3</v>
      </c>
      <c r="S71" s="115"/>
      <c r="T71" s="115"/>
      <c r="U71" s="115"/>
      <c r="V71" s="115"/>
    </row>
    <row r="72" ht="68.25" customHeight="1">
      <c r="A72" s="67">
        <f t="shared" si="7"/>
        <v>388320.3</v>
      </c>
      <c r="B72" s="80"/>
      <c r="C72" s="69">
        <f t="shared" si="3"/>
        <v>0</v>
      </c>
      <c r="D72" s="116"/>
      <c r="E72" s="117" t="s">
        <v>183</v>
      </c>
      <c r="F72" s="118">
        <v>9545.0</v>
      </c>
      <c r="G72" s="82" t="s">
        <v>48</v>
      </c>
      <c r="H72" s="120" t="s">
        <v>184</v>
      </c>
      <c r="I72" s="119" t="s">
        <v>74</v>
      </c>
      <c r="J72" s="119" t="s">
        <v>51</v>
      </c>
      <c r="K72" s="121">
        <v>18.0</v>
      </c>
      <c r="L72" s="122">
        <v>285.0</v>
      </c>
      <c r="M72" s="76">
        <v>0.2</v>
      </c>
      <c r="N72" s="123">
        <v>295.0</v>
      </c>
      <c r="O72" s="76">
        <v>0.1</v>
      </c>
      <c r="P72" s="24">
        <f t="shared" si="4"/>
        <v>405803.52</v>
      </c>
      <c r="Q72" s="24">
        <f t="shared" si="5"/>
        <v>388320.3</v>
      </c>
      <c r="R72" s="24">
        <f t="shared" si="6"/>
        <v>388320.3</v>
      </c>
      <c r="S72" s="115"/>
      <c r="T72" s="115"/>
      <c r="U72" s="115"/>
      <c r="V72" s="115"/>
    </row>
    <row r="73" ht="68.25" customHeight="1">
      <c r="A73" s="67">
        <f t="shared" si="7"/>
        <v>1305370.5</v>
      </c>
      <c r="B73" s="80"/>
      <c r="C73" s="69">
        <f t="shared" si="3"/>
        <v>0</v>
      </c>
      <c r="D73" s="116"/>
      <c r="E73" s="117" t="s">
        <v>185</v>
      </c>
      <c r="F73" s="118">
        <v>9546.0</v>
      </c>
      <c r="G73" s="82" t="s">
        <v>48</v>
      </c>
      <c r="H73" s="120" t="s">
        <v>186</v>
      </c>
      <c r="I73" s="119" t="s">
        <v>74</v>
      </c>
      <c r="J73" s="119" t="s">
        <v>51</v>
      </c>
      <c r="K73" s="121">
        <v>5.0</v>
      </c>
      <c r="L73" s="122">
        <v>1105.0</v>
      </c>
      <c r="M73" s="76">
        <v>0.3</v>
      </c>
      <c r="N73" s="123">
        <v>1190.0</v>
      </c>
      <c r="O73" s="76">
        <v>0.25</v>
      </c>
      <c r="P73" s="24">
        <f t="shared" si="4"/>
        <v>1376706.24</v>
      </c>
      <c r="Q73" s="24">
        <f t="shared" si="5"/>
        <v>1305370.5</v>
      </c>
      <c r="R73" s="24">
        <f t="shared" si="6"/>
        <v>1305370.5</v>
      </c>
      <c r="S73" s="115"/>
      <c r="T73" s="115"/>
      <c r="U73" s="115"/>
      <c r="V73" s="115"/>
    </row>
    <row r="74" ht="68.25" customHeight="1">
      <c r="A74" s="67">
        <f t="shared" si="7"/>
        <v>2328459.2</v>
      </c>
      <c r="B74" s="80"/>
      <c r="C74" s="69">
        <f t="shared" si="3"/>
        <v>0</v>
      </c>
      <c r="D74" s="116"/>
      <c r="E74" s="117" t="s">
        <v>187</v>
      </c>
      <c r="F74" s="118">
        <v>9547.0</v>
      </c>
      <c r="G74" s="119" t="s">
        <v>48</v>
      </c>
      <c r="H74" s="120" t="s">
        <v>188</v>
      </c>
      <c r="I74" s="119" t="s">
        <v>50</v>
      </c>
      <c r="J74" s="119" t="s">
        <v>189</v>
      </c>
      <c r="K74" s="121">
        <v>5.0</v>
      </c>
      <c r="L74" s="122">
        <v>1750.0</v>
      </c>
      <c r="M74" s="76">
        <v>0.2</v>
      </c>
      <c r="N74" s="123">
        <v>1990.0</v>
      </c>
      <c r="O74" s="76">
        <v>0.2</v>
      </c>
      <c r="P74" s="24">
        <f t="shared" si="4"/>
        <v>2491776</v>
      </c>
      <c r="Q74" s="24">
        <f t="shared" si="5"/>
        <v>2328459.2</v>
      </c>
      <c r="R74" s="24">
        <f t="shared" si="6"/>
        <v>2328459.2</v>
      </c>
      <c r="S74" s="115"/>
      <c r="T74" s="115"/>
      <c r="U74" s="115"/>
      <c r="V74" s="115"/>
    </row>
    <row r="75" ht="68.25" customHeight="1">
      <c r="A75" s="67">
        <f t="shared" si="7"/>
        <v>1462600</v>
      </c>
      <c r="B75" s="80"/>
      <c r="C75" s="69">
        <f t="shared" si="3"/>
        <v>0</v>
      </c>
      <c r="D75" s="116"/>
      <c r="E75" s="117" t="s">
        <v>190</v>
      </c>
      <c r="F75" s="118">
        <v>9548.0</v>
      </c>
      <c r="G75" s="119" t="s">
        <v>48</v>
      </c>
      <c r="H75" s="120" t="s">
        <v>191</v>
      </c>
      <c r="I75" s="119" t="s">
        <v>50</v>
      </c>
      <c r="J75" s="119" t="s">
        <v>189</v>
      </c>
      <c r="K75" s="121">
        <v>23.0</v>
      </c>
      <c r="L75" s="122">
        <v>1100.0</v>
      </c>
      <c r="M75" s="76">
        <v>0.2</v>
      </c>
      <c r="N75" s="123">
        <v>1250.0</v>
      </c>
      <c r="O75" s="76">
        <v>0.2</v>
      </c>
      <c r="P75" s="24">
        <f t="shared" si="4"/>
        <v>1566259.2</v>
      </c>
      <c r="Q75" s="24">
        <f t="shared" si="5"/>
        <v>1462600</v>
      </c>
      <c r="R75" s="24">
        <f t="shared" si="6"/>
        <v>1462600</v>
      </c>
      <c r="S75" s="115"/>
      <c r="T75" s="115"/>
      <c r="U75" s="115"/>
      <c r="V75" s="115"/>
    </row>
    <row r="76" ht="68.25" customHeight="1">
      <c r="A76" s="67">
        <f t="shared" si="7"/>
        <v>542990.25</v>
      </c>
      <c r="B76" s="80"/>
      <c r="C76" s="69">
        <f t="shared" si="3"/>
        <v>0</v>
      </c>
      <c r="D76" s="116"/>
      <c r="E76" s="117" t="s">
        <v>192</v>
      </c>
      <c r="F76" s="118">
        <v>9552.0</v>
      </c>
      <c r="G76" s="119" t="s">
        <v>48</v>
      </c>
      <c r="H76" s="120" t="s">
        <v>193</v>
      </c>
      <c r="I76" s="119" t="s">
        <v>74</v>
      </c>
      <c r="J76" s="119" t="s">
        <v>51</v>
      </c>
      <c r="K76" s="121">
        <v>5.0</v>
      </c>
      <c r="L76" s="122">
        <v>445.0</v>
      </c>
      <c r="M76" s="76">
        <v>0.3</v>
      </c>
      <c r="N76" s="123">
        <v>495.0</v>
      </c>
      <c r="O76" s="76">
        <v>0.25</v>
      </c>
      <c r="P76" s="24">
        <f t="shared" si="4"/>
        <v>554420.16</v>
      </c>
      <c r="Q76" s="24">
        <f t="shared" si="5"/>
        <v>542990.25</v>
      </c>
      <c r="R76" s="24">
        <f t="shared" si="6"/>
        <v>542990.25</v>
      </c>
      <c r="S76" s="115"/>
      <c r="T76" s="115"/>
      <c r="U76" s="115"/>
      <c r="V76" s="115"/>
    </row>
    <row r="77" ht="68.25" customHeight="1">
      <c r="A77" s="67">
        <f t="shared" si="7"/>
        <v>520685.6</v>
      </c>
      <c r="B77" s="80"/>
      <c r="C77" s="69">
        <f t="shared" si="3"/>
        <v>0</v>
      </c>
      <c r="D77" s="116"/>
      <c r="E77" s="117" t="s">
        <v>194</v>
      </c>
      <c r="F77" s="118">
        <v>9553.0</v>
      </c>
      <c r="G77" s="119" t="s">
        <v>48</v>
      </c>
      <c r="H77" s="120" t="s">
        <v>195</v>
      </c>
      <c r="I77" s="119" t="s">
        <v>74</v>
      </c>
      <c r="J77" s="119" t="s">
        <v>51</v>
      </c>
      <c r="K77" s="121">
        <v>3.0</v>
      </c>
      <c r="L77" s="122">
        <v>435.0</v>
      </c>
      <c r="M77" s="76">
        <v>0.3</v>
      </c>
      <c r="N77" s="123">
        <v>445.0</v>
      </c>
      <c r="O77" s="76">
        <v>0.2</v>
      </c>
      <c r="P77" s="24">
        <f t="shared" si="4"/>
        <v>541961.28</v>
      </c>
      <c r="Q77" s="24">
        <f t="shared" si="5"/>
        <v>520685.6</v>
      </c>
      <c r="R77" s="24">
        <f t="shared" si="6"/>
        <v>520685.6</v>
      </c>
      <c r="S77" s="115"/>
      <c r="T77" s="115"/>
      <c r="U77" s="115"/>
      <c r="V77" s="115"/>
    </row>
    <row r="78" ht="68.25" customHeight="1">
      <c r="A78" s="67">
        <f t="shared" si="7"/>
        <v>438780</v>
      </c>
      <c r="B78" s="80"/>
      <c r="C78" s="69">
        <f t="shared" si="3"/>
        <v>0</v>
      </c>
      <c r="D78" s="116"/>
      <c r="E78" s="117" t="s">
        <v>196</v>
      </c>
      <c r="F78" s="118">
        <v>9554.0</v>
      </c>
      <c r="G78" s="119" t="s">
        <v>48</v>
      </c>
      <c r="H78" s="120" t="s">
        <v>197</v>
      </c>
      <c r="I78" s="119" t="s">
        <v>74</v>
      </c>
      <c r="J78" s="119" t="s">
        <v>51</v>
      </c>
      <c r="K78" s="121">
        <v>3.0</v>
      </c>
      <c r="L78" s="122">
        <v>365.0</v>
      </c>
      <c r="M78" s="76">
        <v>0.3</v>
      </c>
      <c r="N78" s="123">
        <v>375.0</v>
      </c>
      <c r="O78" s="76">
        <v>0.2</v>
      </c>
      <c r="P78" s="24">
        <f t="shared" si="4"/>
        <v>454749.12</v>
      </c>
      <c r="Q78" s="24">
        <f t="shared" si="5"/>
        <v>438780</v>
      </c>
      <c r="R78" s="24">
        <f t="shared" si="6"/>
        <v>438780</v>
      </c>
      <c r="S78" s="115"/>
      <c r="T78" s="115"/>
      <c r="U78" s="115"/>
      <c r="V78" s="115"/>
    </row>
    <row r="79" ht="68.25" customHeight="1">
      <c r="A79" s="67">
        <f t="shared" si="7"/>
        <v>585771.3</v>
      </c>
      <c r="B79" s="80"/>
      <c r="C79" s="69">
        <f t="shared" si="3"/>
        <v>0</v>
      </c>
      <c r="D79" s="116"/>
      <c r="E79" s="117" t="s">
        <v>198</v>
      </c>
      <c r="F79" s="118">
        <v>9555.0</v>
      </c>
      <c r="G79" s="119" t="s">
        <v>48</v>
      </c>
      <c r="H79" s="120" t="s">
        <v>199</v>
      </c>
      <c r="I79" s="119" t="s">
        <v>74</v>
      </c>
      <c r="J79" s="119" t="s">
        <v>51</v>
      </c>
      <c r="K79" s="121">
        <v>8.0</v>
      </c>
      <c r="L79" s="122">
        <v>435.0</v>
      </c>
      <c r="M79" s="76">
        <v>0.2</v>
      </c>
      <c r="N79" s="123">
        <v>445.0</v>
      </c>
      <c r="O79" s="76">
        <v>0.1</v>
      </c>
      <c r="P79" s="24">
        <f t="shared" si="4"/>
        <v>619384.32</v>
      </c>
      <c r="Q79" s="24">
        <f t="shared" si="5"/>
        <v>585771.3</v>
      </c>
      <c r="R79" s="24">
        <f t="shared" si="6"/>
        <v>585771.3</v>
      </c>
      <c r="S79" s="115"/>
      <c r="T79" s="115"/>
      <c r="U79" s="115"/>
      <c r="V79" s="115"/>
    </row>
    <row r="80" ht="68.25" customHeight="1">
      <c r="A80" s="67">
        <f t="shared" si="7"/>
        <v>1829712.6</v>
      </c>
      <c r="B80" s="80"/>
      <c r="C80" s="69">
        <f t="shared" si="3"/>
        <v>0</v>
      </c>
      <c r="D80" s="116"/>
      <c r="E80" s="117" t="s">
        <v>200</v>
      </c>
      <c r="F80" s="118">
        <v>9556.0</v>
      </c>
      <c r="G80" s="119" t="s">
        <v>48</v>
      </c>
      <c r="H80" s="120" t="s">
        <v>201</v>
      </c>
      <c r="I80" s="119" t="s">
        <v>74</v>
      </c>
      <c r="J80" s="119" t="s">
        <v>51</v>
      </c>
      <c r="K80" s="121">
        <v>5.0</v>
      </c>
      <c r="L80" s="122">
        <v>1350.0</v>
      </c>
      <c r="M80" s="76">
        <v>0.2</v>
      </c>
      <c r="N80" s="123">
        <v>1390.0</v>
      </c>
      <c r="O80" s="76">
        <v>0.1</v>
      </c>
      <c r="P80" s="24">
        <f t="shared" si="4"/>
        <v>1922227.2</v>
      </c>
      <c r="Q80" s="24">
        <f t="shared" si="5"/>
        <v>1829712.6</v>
      </c>
      <c r="R80" s="24">
        <f t="shared" si="6"/>
        <v>1829712.6</v>
      </c>
      <c r="S80" s="115"/>
      <c r="T80" s="115"/>
      <c r="U80" s="115"/>
      <c r="V80" s="115"/>
    </row>
    <row r="81" ht="68.25" customHeight="1">
      <c r="A81" s="67">
        <f t="shared" si="7"/>
        <v>1480882.5</v>
      </c>
      <c r="B81" s="80"/>
      <c r="C81" s="69">
        <f t="shared" si="3"/>
        <v>0</v>
      </c>
      <c r="D81" s="116"/>
      <c r="E81" s="117" t="s">
        <v>202</v>
      </c>
      <c r="F81" s="118">
        <v>9557.0</v>
      </c>
      <c r="G81" s="82" t="s">
        <v>48</v>
      </c>
      <c r="H81" s="120" t="s">
        <v>203</v>
      </c>
      <c r="I81" s="119" t="s">
        <v>50</v>
      </c>
      <c r="J81" s="119" t="s">
        <v>51</v>
      </c>
      <c r="K81" s="121">
        <v>15.0</v>
      </c>
      <c r="L81" s="122">
        <v>1285.0</v>
      </c>
      <c r="M81" s="76">
        <v>0.3</v>
      </c>
      <c r="N81" s="123">
        <v>1350.0</v>
      </c>
      <c r="O81" s="76">
        <v>0.25</v>
      </c>
      <c r="P81" s="24">
        <f t="shared" si="4"/>
        <v>1600966.08</v>
      </c>
      <c r="Q81" s="24">
        <f t="shared" si="5"/>
        <v>1480882.5</v>
      </c>
      <c r="R81" s="24">
        <f t="shared" si="6"/>
        <v>1480882.5</v>
      </c>
      <c r="S81" s="115"/>
      <c r="T81" s="115"/>
      <c r="U81" s="115"/>
      <c r="V81" s="115"/>
    </row>
    <row r="82" ht="68.25" customHeight="1">
      <c r="A82" s="67">
        <f t="shared" si="7"/>
        <v>2632680</v>
      </c>
      <c r="B82" s="80"/>
      <c r="C82" s="69">
        <f t="shared" si="3"/>
        <v>0</v>
      </c>
      <c r="D82" s="116"/>
      <c r="E82" s="117" t="s">
        <v>204</v>
      </c>
      <c r="F82" s="118">
        <v>9558.0</v>
      </c>
      <c r="G82" s="119" t="s">
        <v>48</v>
      </c>
      <c r="H82" s="120" t="s">
        <v>205</v>
      </c>
      <c r="I82" s="119" t="s">
        <v>50</v>
      </c>
      <c r="J82" s="119" t="s">
        <v>51</v>
      </c>
      <c r="K82" s="121">
        <v>1.0</v>
      </c>
      <c r="L82" s="122">
        <v>2150.0</v>
      </c>
      <c r="M82" s="76">
        <v>0.3</v>
      </c>
      <c r="N82" s="123">
        <v>2400.0</v>
      </c>
      <c r="O82" s="76">
        <v>0.25</v>
      </c>
      <c r="P82" s="24">
        <f t="shared" si="4"/>
        <v>2678659.2</v>
      </c>
      <c r="Q82" s="24">
        <f t="shared" si="5"/>
        <v>2632680</v>
      </c>
      <c r="R82" s="24">
        <f t="shared" si="6"/>
        <v>2632680</v>
      </c>
      <c r="S82" s="115"/>
      <c r="T82" s="115"/>
      <c r="U82" s="115"/>
      <c r="V82" s="115"/>
    </row>
    <row r="83" ht="68.25" customHeight="1">
      <c r="A83" s="67">
        <f t="shared" si="7"/>
        <v>1218345.8</v>
      </c>
      <c r="B83" s="80"/>
      <c r="C83" s="69">
        <f t="shared" si="3"/>
        <v>0</v>
      </c>
      <c r="D83" s="116"/>
      <c r="E83" s="117" t="s">
        <v>206</v>
      </c>
      <c r="F83" s="118">
        <v>9559.0</v>
      </c>
      <c r="G83" s="119" t="s">
        <v>48</v>
      </c>
      <c r="H83" s="120" t="s">
        <v>207</v>
      </c>
      <c r="I83" s="119" t="s">
        <v>50</v>
      </c>
      <c r="J83" s="119" t="s">
        <v>139</v>
      </c>
      <c r="K83" s="121">
        <v>1.0</v>
      </c>
      <c r="L83" s="122">
        <v>1055.0</v>
      </c>
      <c r="M83" s="76">
        <v>0.3</v>
      </c>
      <c r="N83" s="123">
        <v>1190.0</v>
      </c>
      <c r="O83" s="76">
        <v>0.3</v>
      </c>
      <c r="P83" s="24">
        <f t="shared" si="4"/>
        <v>1314411.84</v>
      </c>
      <c r="Q83" s="24">
        <f t="shared" si="5"/>
        <v>1218345.8</v>
      </c>
      <c r="R83" s="24">
        <f t="shared" si="6"/>
        <v>1218345.8</v>
      </c>
      <c r="S83" s="115"/>
      <c r="T83" s="115"/>
      <c r="U83" s="115"/>
      <c r="V83" s="115"/>
    </row>
    <row r="84" ht="68.25" customHeight="1">
      <c r="A84" s="67">
        <f t="shared" si="7"/>
        <v>1479419.9</v>
      </c>
      <c r="B84" s="80"/>
      <c r="C84" s="69">
        <f t="shared" si="3"/>
        <v>0</v>
      </c>
      <c r="D84" s="116"/>
      <c r="E84" s="117" t="s">
        <v>208</v>
      </c>
      <c r="F84" s="118">
        <v>9560.0</v>
      </c>
      <c r="G84" s="119" t="s">
        <v>48</v>
      </c>
      <c r="H84" s="120" t="s">
        <v>209</v>
      </c>
      <c r="I84" s="119" t="s">
        <v>50</v>
      </c>
      <c r="J84" s="119" t="s">
        <v>71</v>
      </c>
      <c r="K84" s="121">
        <v>2.0</v>
      </c>
      <c r="L84" s="122">
        <v>1060.0</v>
      </c>
      <c r="M84" s="76">
        <v>0.2</v>
      </c>
      <c r="N84" s="123">
        <v>1190.0</v>
      </c>
      <c r="O84" s="76">
        <v>0.15</v>
      </c>
      <c r="P84" s="24">
        <f t="shared" si="4"/>
        <v>1509304.32</v>
      </c>
      <c r="Q84" s="24">
        <f t="shared" si="5"/>
        <v>1479419.9</v>
      </c>
      <c r="R84" s="24">
        <f t="shared" si="6"/>
        <v>1479419.9</v>
      </c>
      <c r="S84" s="115"/>
      <c r="T84" s="115"/>
      <c r="U84" s="115"/>
      <c r="V84" s="115"/>
    </row>
    <row r="85" ht="68.25" customHeight="1">
      <c r="A85" s="67">
        <f t="shared" si="7"/>
        <v>1218345.8</v>
      </c>
      <c r="B85" s="80"/>
      <c r="C85" s="69">
        <f t="shared" si="3"/>
        <v>0</v>
      </c>
      <c r="D85" s="116"/>
      <c r="E85" s="117" t="s">
        <v>210</v>
      </c>
      <c r="F85" s="118">
        <v>9561.0</v>
      </c>
      <c r="G85" s="82" t="s">
        <v>48</v>
      </c>
      <c r="H85" s="120" t="s">
        <v>211</v>
      </c>
      <c r="I85" s="119" t="s">
        <v>50</v>
      </c>
      <c r="J85" s="119" t="s">
        <v>51</v>
      </c>
      <c r="K85" s="121">
        <v>2.0</v>
      </c>
      <c r="L85" s="122">
        <v>1055.0</v>
      </c>
      <c r="M85" s="76">
        <v>0.3</v>
      </c>
      <c r="N85" s="123">
        <v>1190.0</v>
      </c>
      <c r="O85" s="76">
        <v>0.3</v>
      </c>
      <c r="P85" s="24">
        <f t="shared" si="4"/>
        <v>1314411.84</v>
      </c>
      <c r="Q85" s="24">
        <f t="shared" si="5"/>
        <v>1218345.8</v>
      </c>
      <c r="R85" s="24">
        <f t="shared" si="6"/>
        <v>1218345.8</v>
      </c>
      <c r="S85" s="115"/>
      <c r="T85" s="115"/>
      <c r="U85" s="115"/>
      <c r="V85" s="115"/>
    </row>
    <row r="86" ht="68.25" customHeight="1">
      <c r="A86" s="67">
        <f t="shared" si="7"/>
        <v>1627873.8</v>
      </c>
      <c r="B86" s="80"/>
      <c r="C86" s="69">
        <f t="shared" si="3"/>
        <v>0</v>
      </c>
      <c r="D86" s="116"/>
      <c r="E86" s="117" t="s">
        <v>212</v>
      </c>
      <c r="F86" s="118">
        <v>9562.0</v>
      </c>
      <c r="G86" s="119" t="s">
        <v>48</v>
      </c>
      <c r="H86" s="120" t="s">
        <v>213</v>
      </c>
      <c r="I86" s="119" t="s">
        <v>50</v>
      </c>
      <c r="J86" s="119" t="s">
        <v>51</v>
      </c>
      <c r="K86" s="121">
        <v>2.0</v>
      </c>
      <c r="L86" s="122">
        <v>1410.0</v>
      </c>
      <c r="M86" s="76">
        <v>0.3</v>
      </c>
      <c r="N86" s="123">
        <v>1590.0</v>
      </c>
      <c r="O86" s="76">
        <v>0.3</v>
      </c>
      <c r="P86" s="24">
        <f t="shared" si="4"/>
        <v>1756702.08</v>
      </c>
      <c r="Q86" s="24">
        <f t="shared" si="5"/>
        <v>1627873.8</v>
      </c>
      <c r="R86" s="24">
        <f t="shared" si="6"/>
        <v>1627873.8</v>
      </c>
      <c r="S86" s="115"/>
      <c r="T86" s="115"/>
      <c r="U86" s="115"/>
      <c r="V86" s="115"/>
    </row>
    <row r="87" ht="68.25" customHeight="1">
      <c r="A87" s="67">
        <f t="shared" si="7"/>
        <v>2051296.5</v>
      </c>
      <c r="B87" s="80"/>
      <c r="C87" s="69">
        <f t="shared" si="3"/>
        <v>0</v>
      </c>
      <c r="D87" s="116"/>
      <c r="E87" s="117" t="s">
        <v>214</v>
      </c>
      <c r="F87" s="118">
        <v>9563.0</v>
      </c>
      <c r="G87" s="119" t="s">
        <v>48</v>
      </c>
      <c r="H87" s="120" t="s">
        <v>215</v>
      </c>
      <c r="I87" s="119" t="s">
        <v>74</v>
      </c>
      <c r="J87" s="119" t="s">
        <v>139</v>
      </c>
      <c r="K87" s="121">
        <v>3.0</v>
      </c>
      <c r="L87" s="122">
        <v>1475.0</v>
      </c>
      <c r="M87" s="76">
        <v>0.2</v>
      </c>
      <c r="N87" s="123">
        <v>1650.0</v>
      </c>
      <c r="O87" s="76">
        <v>0.15</v>
      </c>
      <c r="P87" s="24">
        <f t="shared" si="4"/>
        <v>2100211.2</v>
      </c>
      <c r="Q87" s="24">
        <f t="shared" si="5"/>
        <v>2051296.5</v>
      </c>
      <c r="R87" s="24">
        <f t="shared" si="6"/>
        <v>2051296.5</v>
      </c>
      <c r="S87" s="115"/>
      <c r="T87" s="115"/>
      <c r="U87" s="115"/>
      <c r="V87" s="115"/>
    </row>
    <row r="88" ht="68.25" customHeight="1">
      <c r="A88" s="67">
        <f t="shared" si="7"/>
        <v>1689303</v>
      </c>
      <c r="B88" s="80"/>
      <c r="C88" s="69">
        <f t="shared" si="3"/>
        <v>0</v>
      </c>
      <c r="D88" s="116"/>
      <c r="E88" s="117" t="s">
        <v>216</v>
      </c>
      <c r="F88" s="118">
        <v>9564.0</v>
      </c>
      <c r="G88" s="119" t="s">
        <v>48</v>
      </c>
      <c r="H88" s="120" t="s">
        <v>215</v>
      </c>
      <c r="I88" s="119" t="s">
        <v>74</v>
      </c>
      <c r="J88" s="119" t="s">
        <v>189</v>
      </c>
      <c r="K88" s="121">
        <v>3.0</v>
      </c>
      <c r="L88" s="122">
        <v>1475.0</v>
      </c>
      <c r="M88" s="76">
        <v>0.3</v>
      </c>
      <c r="N88" s="123">
        <v>1650.0</v>
      </c>
      <c r="O88" s="76">
        <v>0.3</v>
      </c>
      <c r="P88" s="24">
        <f t="shared" si="4"/>
        <v>1837684.8</v>
      </c>
      <c r="Q88" s="24">
        <f t="shared" si="5"/>
        <v>1689303</v>
      </c>
      <c r="R88" s="24">
        <f t="shared" si="6"/>
        <v>1689303</v>
      </c>
      <c r="S88" s="115"/>
      <c r="T88" s="115"/>
      <c r="U88" s="115"/>
      <c r="V88" s="115"/>
    </row>
    <row r="89" ht="68.25" customHeight="1">
      <c r="A89" s="67">
        <f t="shared" si="7"/>
        <v>1832637.8</v>
      </c>
      <c r="B89" s="80"/>
      <c r="C89" s="69">
        <f t="shared" si="3"/>
        <v>0</v>
      </c>
      <c r="D89" s="116"/>
      <c r="E89" s="117" t="s">
        <v>217</v>
      </c>
      <c r="F89" s="118">
        <v>9565.0</v>
      </c>
      <c r="G89" s="119" t="s">
        <v>48</v>
      </c>
      <c r="H89" s="120" t="s">
        <v>218</v>
      </c>
      <c r="I89" s="119" t="s">
        <v>50</v>
      </c>
      <c r="J89" s="119" t="s">
        <v>59</v>
      </c>
      <c r="K89" s="121">
        <v>5.0</v>
      </c>
      <c r="L89" s="122">
        <v>1590.0</v>
      </c>
      <c r="M89" s="76">
        <v>0.3</v>
      </c>
      <c r="N89" s="123">
        <v>1790.0</v>
      </c>
      <c r="O89" s="76">
        <v>0.3</v>
      </c>
      <c r="P89" s="24">
        <f t="shared" si="4"/>
        <v>1980961.92</v>
      </c>
      <c r="Q89" s="24">
        <f t="shared" si="5"/>
        <v>1832637.8</v>
      </c>
      <c r="R89" s="24">
        <f t="shared" si="6"/>
        <v>1832637.8</v>
      </c>
      <c r="S89" s="115"/>
      <c r="T89" s="115"/>
      <c r="U89" s="115"/>
      <c r="V89" s="115"/>
    </row>
    <row r="90" ht="68.25" customHeight="1">
      <c r="A90" s="67">
        <f t="shared" si="7"/>
        <v>1963540.5</v>
      </c>
      <c r="B90" s="80"/>
      <c r="C90" s="69">
        <f t="shared" si="3"/>
        <v>0</v>
      </c>
      <c r="D90" s="116"/>
      <c r="E90" s="117" t="s">
        <v>219</v>
      </c>
      <c r="F90" s="118">
        <v>9566.0</v>
      </c>
      <c r="G90" s="119" t="s">
        <v>48</v>
      </c>
      <c r="H90" s="120" t="s">
        <v>220</v>
      </c>
      <c r="I90" s="119" t="s">
        <v>50</v>
      </c>
      <c r="J90" s="119" t="s">
        <v>71</v>
      </c>
      <c r="K90" s="121">
        <v>1.0</v>
      </c>
      <c r="L90" s="122">
        <v>1645.0</v>
      </c>
      <c r="M90" s="76">
        <v>0.3</v>
      </c>
      <c r="N90" s="123">
        <v>1790.0</v>
      </c>
      <c r="O90" s="76">
        <v>0.25</v>
      </c>
      <c r="P90" s="24">
        <f t="shared" si="4"/>
        <v>2049485.76</v>
      </c>
      <c r="Q90" s="24">
        <f t="shared" si="5"/>
        <v>1963540.5</v>
      </c>
      <c r="R90" s="24">
        <f t="shared" si="6"/>
        <v>1963540.5</v>
      </c>
      <c r="S90" s="115"/>
      <c r="T90" s="115"/>
      <c r="U90" s="115"/>
      <c r="V90" s="115"/>
    </row>
    <row r="91" ht="68.25" customHeight="1">
      <c r="A91" s="67">
        <f t="shared" si="7"/>
        <v>526536</v>
      </c>
      <c r="B91" s="80"/>
      <c r="C91" s="69">
        <f t="shared" si="3"/>
        <v>0</v>
      </c>
      <c r="D91" s="116"/>
      <c r="E91" s="117" t="s">
        <v>221</v>
      </c>
      <c r="F91" s="118">
        <v>9567.0</v>
      </c>
      <c r="G91" s="119" t="s">
        <v>48</v>
      </c>
      <c r="H91" s="120" t="s">
        <v>222</v>
      </c>
      <c r="I91" s="119" t="s">
        <v>74</v>
      </c>
      <c r="J91" s="119" t="s">
        <v>139</v>
      </c>
      <c r="K91" s="121">
        <v>3.0</v>
      </c>
      <c r="L91" s="122">
        <v>440.0</v>
      </c>
      <c r="M91" s="76">
        <v>0.3</v>
      </c>
      <c r="N91" s="123">
        <v>450.0</v>
      </c>
      <c r="O91" s="76">
        <v>0.2</v>
      </c>
      <c r="P91" s="24">
        <f t="shared" si="4"/>
        <v>548190.72</v>
      </c>
      <c r="Q91" s="24">
        <f t="shared" si="5"/>
        <v>526536</v>
      </c>
      <c r="R91" s="24">
        <f t="shared" si="6"/>
        <v>526536</v>
      </c>
      <c r="S91" s="115"/>
      <c r="T91" s="115"/>
      <c r="U91" s="115"/>
      <c r="V91" s="115"/>
    </row>
    <row r="92" ht="68.25" customHeight="1">
      <c r="A92" s="67">
        <f t="shared" si="7"/>
        <v>625261.5</v>
      </c>
      <c r="B92" s="80"/>
      <c r="C92" s="69">
        <f t="shared" si="3"/>
        <v>0</v>
      </c>
      <c r="D92" s="116"/>
      <c r="E92" s="117" t="s">
        <v>223</v>
      </c>
      <c r="F92" s="118">
        <v>9568.0</v>
      </c>
      <c r="G92" s="119" t="s">
        <v>48</v>
      </c>
      <c r="H92" s="120" t="s">
        <v>224</v>
      </c>
      <c r="I92" s="119" t="s">
        <v>74</v>
      </c>
      <c r="J92" s="119" t="s">
        <v>51</v>
      </c>
      <c r="K92" s="121">
        <v>8.0</v>
      </c>
      <c r="L92" s="122">
        <v>465.0</v>
      </c>
      <c r="M92" s="76">
        <v>0.2</v>
      </c>
      <c r="N92" s="123">
        <v>475.0</v>
      </c>
      <c r="O92" s="76">
        <v>0.1</v>
      </c>
      <c r="P92" s="24">
        <f t="shared" si="4"/>
        <v>662100.48</v>
      </c>
      <c r="Q92" s="24">
        <f t="shared" si="5"/>
        <v>625261.5</v>
      </c>
      <c r="R92" s="24">
        <f t="shared" si="6"/>
        <v>625261.5</v>
      </c>
      <c r="S92" s="115"/>
      <c r="T92" s="115"/>
      <c r="U92" s="115"/>
      <c r="V92" s="115"/>
    </row>
    <row r="93" ht="68.25" customHeight="1">
      <c r="A93" s="67">
        <f t="shared" si="7"/>
        <v>651588.3</v>
      </c>
      <c r="B93" s="80"/>
      <c r="C93" s="69">
        <f t="shared" si="3"/>
        <v>0</v>
      </c>
      <c r="D93" s="116"/>
      <c r="E93" s="117" t="s">
        <v>225</v>
      </c>
      <c r="F93" s="118">
        <v>9569.0</v>
      </c>
      <c r="G93" s="119" t="s">
        <v>48</v>
      </c>
      <c r="H93" s="120" t="s">
        <v>226</v>
      </c>
      <c r="I93" s="119" t="s">
        <v>74</v>
      </c>
      <c r="J93" s="119" t="s">
        <v>88</v>
      </c>
      <c r="K93" s="121">
        <v>3.0</v>
      </c>
      <c r="L93" s="122">
        <v>475.0</v>
      </c>
      <c r="M93" s="76">
        <v>0.2</v>
      </c>
      <c r="N93" s="123">
        <v>495.0</v>
      </c>
      <c r="O93" s="76">
        <v>0.1</v>
      </c>
      <c r="P93" s="24">
        <f t="shared" si="4"/>
        <v>676339.2</v>
      </c>
      <c r="Q93" s="24">
        <f t="shared" si="5"/>
        <v>651588.3</v>
      </c>
      <c r="R93" s="24">
        <f t="shared" si="6"/>
        <v>651588.3</v>
      </c>
      <c r="S93" s="115"/>
      <c r="T93" s="115"/>
      <c r="U93" s="115"/>
      <c r="V93" s="115"/>
    </row>
    <row r="94" ht="68.25" customHeight="1">
      <c r="A94" s="67">
        <f t="shared" si="7"/>
        <v>579189.6</v>
      </c>
      <c r="B94" s="80"/>
      <c r="C94" s="69">
        <f t="shared" si="3"/>
        <v>0</v>
      </c>
      <c r="D94" s="116"/>
      <c r="E94" s="117" t="s">
        <v>227</v>
      </c>
      <c r="F94" s="118">
        <v>9570.0</v>
      </c>
      <c r="G94" s="119" t="s">
        <v>48</v>
      </c>
      <c r="H94" s="120" t="s">
        <v>226</v>
      </c>
      <c r="I94" s="119" t="s">
        <v>74</v>
      </c>
      <c r="J94" s="119" t="s">
        <v>51</v>
      </c>
      <c r="K94" s="121">
        <v>5.0</v>
      </c>
      <c r="L94" s="122">
        <v>475.0</v>
      </c>
      <c r="M94" s="76">
        <v>0.3</v>
      </c>
      <c r="N94" s="123">
        <v>495.0</v>
      </c>
      <c r="O94" s="76">
        <v>0.2</v>
      </c>
      <c r="P94" s="24">
        <f t="shared" si="4"/>
        <v>591796.8</v>
      </c>
      <c r="Q94" s="24">
        <f t="shared" si="5"/>
        <v>579189.6</v>
      </c>
      <c r="R94" s="24">
        <f t="shared" si="6"/>
        <v>579189.6</v>
      </c>
      <c r="S94" s="115"/>
      <c r="T94" s="115"/>
      <c r="U94" s="115"/>
      <c r="V94" s="115"/>
    </row>
    <row r="95" ht="68.25" customHeight="1">
      <c r="A95" s="67">
        <f t="shared" si="7"/>
        <v>542990.25</v>
      </c>
      <c r="B95" s="80"/>
      <c r="C95" s="69">
        <f t="shared" si="3"/>
        <v>0</v>
      </c>
      <c r="D95" s="116"/>
      <c r="E95" s="117" t="s">
        <v>228</v>
      </c>
      <c r="F95" s="118">
        <v>9571.0</v>
      </c>
      <c r="G95" s="119" t="s">
        <v>48</v>
      </c>
      <c r="H95" s="120" t="s">
        <v>193</v>
      </c>
      <c r="I95" s="119" t="s">
        <v>74</v>
      </c>
      <c r="J95" s="119" t="s">
        <v>59</v>
      </c>
      <c r="K95" s="121">
        <v>3.0</v>
      </c>
      <c r="L95" s="122">
        <v>445.0</v>
      </c>
      <c r="M95" s="76">
        <v>0.3</v>
      </c>
      <c r="N95" s="123">
        <v>495.0</v>
      </c>
      <c r="O95" s="76">
        <v>0.25</v>
      </c>
      <c r="P95" s="24">
        <f t="shared" si="4"/>
        <v>554420.16</v>
      </c>
      <c r="Q95" s="24">
        <f t="shared" si="5"/>
        <v>542990.25</v>
      </c>
      <c r="R95" s="24">
        <f t="shared" si="6"/>
        <v>542990.25</v>
      </c>
      <c r="S95" s="115"/>
      <c r="T95" s="115"/>
      <c r="U95" s="115"/>
      <c r="V95" s="115"/>
    </row>
    <row r="96" ht="68.25" customHeight="1">
      <c r="A96" s="67">
        <f t="shared" si="7"/>
        <v>1423109.8</v>
      </c>
      <c r="B96" s="80"/>
      <c r="C96" s="69">
        <f t="shared" si="3"/>
        <v>0</v>
      </c>
      <c r="D96" s="116"/>
      <c r="E96" s="117" t="s">
        <v>229</v>
      </c>
      <c r="F96" s="118">
        <v>9572.0</v>
      </c>
      <c r="G96" s="119" t="s">
        <v>48</v>
      </c>
      <c r="H96" s="120" t="s">
        <v>230</v>
      </c>
      <c r="I96" s="119" t="s">
        <v>74</v>
      </c>
      <c r="J96" s="119" t="s">
        <v>51</v>
      </c>
      <c r="K96" s="121">
        <v>4.0</v>
      </c>
      <c r="L96" s="122">
        <v>1240.0</v>
      </c>
      <c r="M96" s="76">
        <v>0.3</v>
      </c>
      <c r="N96" s="123">
        <v>1390.0</v>
      </c>
      <c r="O96" s="76">
        <v>0.3</v>
      </c>
      <c r="P96" s="24">
        <f t="shared" si="4"/>
        <v>1544901.12</v>
      </c>
      <c r="Q96" s="24">
        <f t="shared" si="5"/>
        <v>1423109.8</v>
      </c>
      <c r="R96" s="24">
        <f t="shared" si="6"/>
        <v>1423109.8</v>
      </c>
      <c r="S96" s="115"/>
      <c r="T96" s="115"/>
      <c r="U96" s="115"/>
      <c r="V96" s="115"/>
    </row>
    <row r="97" ht="68.25" customHeight="1">
      <c r="A97" s="67">
        <f t="shared" si="7"/>
        <v>1462600</v>
      </c>
      <c r="B97" s="80"/>
      <c r="C97" s="69">
        <f t="shared" si="3"/>
        <v>0</v>
      </c>
      <c r="D97" s="116"/>
      <c r="E97" s="117" t="s">
        <v>231</v>
      </c>
      <c r="F97" s="118">
        <v>9573.0</v>
      </c>
      <c r="G97" s="119" t="s">
        <v>48</v>
      </c>
      <c r="H97" s="120" t="s">
        <v>232</v>
      </c>
      <c r="I97" s="119" t="s">
        <v>74</v>
      </c>
      <c r="J97" s="119" t="s">
        <v>51</v>
      </c>
      <c r="K97" s="121">
        <v>5.0</v>
      </c>
      <c r="L97" s="122">
        <v>1100.0</v>
      </c>
      <c r="M97" s="76">
        <v>0.2</v>
      </c>
      <c r="N97" s="123">
        <v>1250.0</v>
      </c>
      <c r="O97" s="76">
        <v>0.2</v>
      </c>
      <c r="P97" s="24">
        <f t="shared" si="4"/>
        <v>1566259.2</v>
      </c>
      <c r="Q97" s="24">
        <f t="shared" si="5"/>
        <v>1462600</v>
      </c>
      <c r="R97" s="24">
        <f t="shared" si="6"/>
        <v>1462600</v>
      </c>
      <c r="S97" s="115"/>
      <c r="T97" s="115"/>
      <c r="U97" s="115"/>
      <c r="V97" s="115"/>
    </row>
    <row r="98" ht="68.25" customHeight="1">
      <c r="A98" s="67">
        <f t="shared" si="7"/>
        <v>1626411.2</v>
      </c>
      <c r="B98" s="80"/>
      <c r="C98" s="69">
        <f t="shared" si="3"/>
        <v>0</v>
      </c>
      <c r="D98" s="116"/>
      <c r="E98" s="117" t="s">
        <v>233</v>
      </c>
      <c r="F98" s="118">
        <v>9574.0</v>
      </c>
      <c r="G98" s="119" t="s">
        <v>48</v>
      </c>
      <c r="H98" s="120" t="s">
        <v>201</v>
      </c>
      <c r="I98" s="119" t="s">
        <v>74</v>
      </c>
      <c r="J98" s="119" t="s">
        <v>88</v>
      </c>
      <c r="K98" s="121">
        <v>3.0</v>
      </c>
      <c r="L98" s="122">
        <v>1350.0</v>
      </c>
      <c r="M98" s="76">
        <v>0.3</v>
      </c>
      <c r="N98" s="123">
        <v>1390.0</v>
      </c>
      <c r="O98" s="76">
        <v>0.2</v>
      </c>
      <c r="P98" s="24">
        <f t="shared" si="4"/>
        <v>1681948.8</v>
      </c>
      <c r="Q98" s="24">
        <f t="shared" si="5"/>
        <v>1626411.2</v>
      </c>
      <c r="R98" s="24">
        <f t="shared" si="6"/>
        <v>1626411.2</v>
      </c>
      <c r="S98" s="115"/>
      <c r="T98" s="115"/>
      <c r="U98" s="115"/>
      <c r="V98" s="115"/>
    </row>
    <row r="99" ht="68.25" customHeight="1">
      <c r="A99" s="67">
        <f t="shared" si="7"/>
        <v>1206645</v>
      </c>
      <c r="B99" s="80"/>
      <c r="C99" s="69">
        <f t="shared" si="3"/>
        <v>0</v>
      </c>
      <c r="D99" s="116"/>
      <c r="E99" s="117" t="s">
        <v>234</v>
      </c>
      <c r="F99" s="118">
        <v>9575.0</v>
      </c>
      <c r="G99" s="119" t="s">
        <v>48</v>
      </c>
      <c r="H99" s="120" t="s">
        <v>201</v>
      </c>
      <c r="I99" s="119" t="s">
        <v>74</v>
      </c>
      <c r="J99" s="119" t="s">
        <v>51</v>
      </c>
      <c r="K99" s="121">
        <v>3.0</v>
      </c>
      <c r="L99" s="122">
        <v>1000.0</v>
      </c>
      <c r="M99" s="76">
        <v>0.3</v>
      </c>
      <c r="N99" s="123">
        <v>1100.0</v>
      </c>
      <c r="O99" s="76">
        <v>0.25</v>
      </c>
      <c r="P99" s="24">
        <f t="shared" si="4"/>
        <v>1245888</v>
      </c>
      <c r="Q99" s="24">
        <f t="shared" si="5"/>
        <v>1206645</v>
      </c>
      <c r="R99" s="24">
        <f t="shared" si="6"/>
        <v>1206645</v>
      </c>
      <c r="S99" s="115"/>
      <c r="T99" s="115"/>
      <c r="U99" s="115"/>
      <c r="V99" s="115"/>
    </row>
    <row r="100" ht="68.25" customHeight="1">
      <c r="A100" s="67">
        <f t="shared" si="7"/>
        <v>1935019.8</v>
      </c>
      <c r="B100" s="80"/>
      <c r="C100" s="69">
        <f t="shared" si="3"/>
        <v>0</v>
      </c>
      <c r="D100" s="116"/>
      <c r="E100" s="117" t="s">
        <v>235</v>
      </c>
      <c r="F100" s="118">
        <v>9576.0</v>
      </c>
      <c r="G100" s="119" t="s">
        <v>48</v>
      </c>
      <c r="H100" s="120" t="s">
        <v>236</v>
      </c>
      <c r="I100" s="119" t="s">
        <v>50</v>
      </c>
      <c r="J100" s="119" t="s">
        <v>51</v>
      </c>
      <c r="K100" s="121">
        <v>5.0</v>
      </c>
      <c r="L100" s="122">
        <v>1680.0</v>
      </c>
      <c r="M100" s="76">
        <v>0.3</v>
      </c>
      <c r="N100" s="123">
        <v>1890.0</v>
      </c>
      <c r="O100" s="76">
        <v>0.3</v>
      </c>
      <c r="P100" s="24">
        <f t="shared" si="4"/>
        <v>2093091.84</v>
      </c>
      <c r="Q100" s="24">
        <f t="shared" si="5"/>
        <v>1935019.8</v>
      </c>
      <c r="R100" s="24">
        <f t="shared" si="6"/>
        <v>1935019.8</v>
      </c>
      <c r="S100" s="115"/>
      <c r="T100" s="115"/>
      <c r="U100" s="115"/>
      <c r="V100" s="115"/>
    </row>
    <row r="101" ht="68.25" customHeight="1">
      <c r="A101" s="67">
        <f t="shared" si="7"/>
        <v>1935019.8</v>
      </c>
      <c r="B101" s="80"/>
      <c r="C101" s="69">
        <f t="shared" si="3"/>
        <v>0</v>
      </c>
      <c r="D101" s="116"/>
      <c r="E101" s="117" t="s">
        <v>237</v>
      </c>
      <c r="F101" s="118">
        <v>9577.0</v>
      </c>
      <c r="G101" s="119" t="s">
        <v>48</v>
      </c>
      <c r="H101" s="120" t="s">
        <v>238</v>
      </c>
      <c r="I101" s="119" t="s">
        <v>50</v>
      </c>
      <c r="J101" s="119" t="s">
        <v>51</v>
      </c>
      <c r="K101" s="121">
        <v>3.0</v>
      </c>
      <c r="L101" s="122">
        <v>1690.0</v>
      </c>
      <c r="M101" s="76">
        <v>0.3</v>
      </c>
      <c r="N101" s="123">
        <v>1890.0</v>
      </c>
      <c r="O101" s="76">
        <v>0.3</v>
      </c>
      <c r="P101" s="24">
        <f t="shared" si="4"/>
        <v>2105550.72</v>
      </c>
      <c r="Q101" s="24">
        <f t="shared" si="5"/>
        <v>1935019.8</v>
      </c>
      <c r="R101" s="24">
        <f t="shared" si="6"/>
        <v>1935019.8</v>
      </c>
      <c r="S101" s="115"/>
      <c r="T101" s="115"/>
      <c r="U101" s="115"/>
      <c r="V101" s="115"/>
    </row>
    <row r="102" ht="68.25" customHeight="1">
      <c r="A102" s="67">
        <f t="shared" si="7"/>
        <v>1579608</v>
      </c>
      <c r="B102" s="80"/>
      <c r="C102" s="69">
        <f t="shared" si="3"/>
        <v>0</v>
      </c>
      <c r="D102" s="116"/>
      <c r="E102" s="117" t="s">
        <v>239</v>
      </c>
      <c r="F102" s="118">
        <v>9578.0</v>
      </c>
      <c r="G102" s="119" t="s">
        <v>48</v>
      </c>
      <c r="H102" s="120" t="s">
        <v>240</v>
      </c>
      <c r="I102" s="119" t="s">
        <v>50</v>
      </c>
      <c r="J102" s="119" t="s">
        <v>79</v>
      </c>
      <c r="K102" s="121">
        <v>35.0</v>
      </c>
      <c r="L102" s="122">
        <v>1195.0</v>
      </c>
      <c r="M102" s="76">
        <v>0.2</v>
      </c>
      <c r="N102" s="123">
        <v>1350.0</v>
      </c>
      <c r="O102" s="76">
        <v>0.2</v>
      </c>
      <c r="P102" s="24">
        <f t="shared" si="4"/>
        <v>1701527.04</v>
      </c>
      <c r="Q102" s="24">
        <f t="shared" si="5"/>
        <v>1579608</v>
      </c>
      <c r="R102" s="24">
        <f t="shared" si="6"/>
        <v>1579608</v>
      </c>
      <c r="S102" s="115"/>
      <c r="T102" s="115"/>
      <c r="U102" s="115"/>
      <c r="V102" s="115"/>
    </row>
    <row r="103" ht="68.25" customHeight="1">
      <c r="A103" s="67">
        <f t="shared" si="7"/>
        <v>1447974</v>
      </c>
      <c r="B103" s="80"/>
      <c r="C103" s="69">
        <f t="shared" si="3"/>
        <v>0</v>
      </c>
      <c r="D103" s="116"/>
      <c r="E103" s="117" t="s">
        <v>241</v>
      </c>
      <c r="F103" s="118">
        <v>9579.0</v>
      </c>
      <c r="G103" s="119" t="s">
        <v>48</v>
      </c>
      <c r="H103" s="120" t="s">
        <v>242</v>
      </c>
      <c r="I103" s="119" t="s">
        <v>50</v>
      </c>
      <c r="J103" s="119" t="s">
        <v>66</v>
      </c>
      <c r="K103" s="121">
        <v>5.0</v>
      </c>
      <c r="L103" s="122">
        <v>1070.0</v>
      </c>
      <c r="M103" s="76">
        <v>0.2</v>
      </c>
      <c r="N103" s="123">
        <v>1100.0</v>
      </c>
      <c r="O103" s="76">
        <v>0.1</v>
      </c>
      <c r="P103" s="24">
        <f t="shared" si="4"/>
        <v>1523543.04</v>
      </c>
      <c r="Q103" s="24">
        <f t="shared" si="5"/>
        <v>1447974</v>
      </c>
      <c r="R103" s="24">
        <f t="shared" si="6"/>
        <v>1447974</v>
      </c>
      <c r="S103" s="115"/>
      <c r="T103" s="115"/>
      <c r="U103" s="115"/>
      <c r="V103" s="115"/>
    </row>
    <row r="104" ht="68.25" customHeight="1">
      <c r="A104" s="67">
        <f t="shared" si="7"/>
        <v>1018700.9</v>
      </c>
      <c r="B104" s="80"/>
      <c r="C104" s="69">
        <f t="shared" si="3"/>
        <v>0</v>
      </c>
      <c r="D104" s="116"/>
      <c r="E104" s="117" t="s">
        <v>243</v>
      </c>
      <c r="F104" s="118">
        <v>9580.0</v>
      </c>
      <c r="G104" s="119" t="s">
        <v>48</v>
      </c>
      <c r="H104" s="120" t="s">
        <v>242</v>
      </c>
      <c r="I104" s="119" t="s">
        <v>50</v>
      </c>
      <c r="J104" s="119" t="s">
        <v>79</v>
      </c>
      <c r="K104" s="121">
        <v>20.0</v>
      </c>
      <c r="L104" s="122">
        <v>880.0</v>
      </c>
      <c r="M104" s="76">
        <v>0.3</v>
      </c>
      <c r="N104" s="123">
        <v>995.0</v>
      </c>
      <c r="O104" s="76">
        <v>0.3</v>
      </c>
      <c r="P104" s="24">
        <f t="shared" si="4"/>
        <v>1096381.44</v>
      </c>
      <c r="Q104" s="24">
        <f t="shared" si="5"/>
        <v>1018700.9</v>
      </c>
      <c r="R104" s="24">
        <f t="shared" si="6"/>
        <v>1018700.9</v>
      </c>
      <c r="S104" s="115"/>
      <c r="T104" s="115"/>
      <c r="U104" s="115"/>
      <c r="V104" s="115"/>
    </row>
    <row r="105" ht="68.25" customHeight="1">
      <c r="A105" s="67">
        <f t="shared" si="7"/>
        <v>1177393</v>
      </c>
      <c r="B105" s="80"/>
      <c r="C105" s="69">
        <f t="shared" si="3"/>
        <v>0</v>
      </c>
      <c r="D105" s="116"/>
      <c r="E105" s="117" t="s">
        <v>244</v>
      </c>
      <c r="F105" s="118">
        <v>9581.0</v>
      </c>
      <c r="G105" s="119" t="s">
        <v>48</v>
      </c>
      <c r="H105" s="120" t="s">
        <v>245</v>
      </c>
      <c r="I105" s="119" t="s">
        <v>50</v>
      </c>
      <c r="J105" s="119" t="s">
        <v>79</v>
      </c>
      <c r="K105" s="121">
        <v>20.0</v>
      </c>
      <c r="L105" s="122">
        <v>1020.0</v>
      </c>
      <c r="M105" s="76">
        <v>0.3</v>
      </c>
      <c r="N105" s="123">
        <v>1150.0</v>
      </c>
      <c r="O105" s="76">
        <v>0.3</v>
      </c>
      <c r="P105" s="24">
        <f t="shared" si="4"/>
        <v>1270805.76</v>
      </c>
      <c r="Q105" s="24">
        <f t="shared" si="5"/>
        <v>1177393</v>
      </c>
      <c r="R105" s="24">
        <f t="shared" si="6"/>
        <v>1177393</v>
      </c>
      <c r="S105" s="115"/>
      <c r="T105" s="115"/>
      <c r="U105" s="115"/>
      <c r="V105" s="115"/>
    </row>
    <row r="106" ht="68.25" customHeight="1">
      <c r="A106" s="67">
        <f t="shared" si="7"/>
        <v>1627873.8</v>
      </c>
      <c r="B106" s="80"/>
      <c r="C106" s="69">
        <f t="shared" si="3"/>
        <v>0</v>
      </c>
      <c r="D106" s="116"/>
      <c r="E106" s="117" t="s">
        <v>246</v>
      </c>
      <c r="F106" s="118">
        <v>9582.0</v>
      </c>
      <c r="G106" s="119" t="s">
        <v>48</v>
      </c>
      <c r="H106" s="120" t="s">
        <v>247</v>
      </c>
      <c r="I106" s="119" t="s">
        <v>50</v>
      </c>
      <c r="J106" s="119" t="s">
        <v>71</v>
      </c>
      <c r="K106" s="121">
        <v>2.0</v>
      </c>
      <c r="L106" s="122">
        <v>1420.0</v>
      </c>
      <c r="M106" s="76">
        <v>0.3</v>
      </c>
      <c r="N106" s="123">
        <v>1590.0</v>
      </c>
      <c r="O106" s="76">
        <v>0.3</v>
      </c>
      <c r="P106" s="24">
        <f t="shared" si="4"/>
        <v>1769160.96</v>
      </c>
      <c r="Q106" s="24">
        <f t="shared" si="5"/>
        <v>1627873.8</v>
      </c>
      <c r="R106" s="24">
        <f t="shared" si="6"/>
        <v>1627873.8</v>
      </c>
      <c r="S106" s="115"/>
      <c r="T106" s="115"/>
      <c r="U106" s="115"/>
      <c r="V106" s="115"/>
    </row>
    <row r="107" ht="68.25" customHeight="1">
      <c r="A107" s="67">
        <f t="shared" si="7"/>
        <v>1930632</v>
      </c>
      <c r="B107" s="80"/>
      <c r="C107" s="69">
        <f t="shared" si="3"/>
        <v>0</v>
      </c>
      <c r="D107" s="116"/>
      <c r="E107" s="117" t="s">
        <v>248</v>
      </c>
      <c r="F107" s="118">
        <v>9583.0</v>
      </c>
      <c r="G107" s="119" t="s">
        <v>48</v>
      </c>
      <c r="H107" s="120" t="s">
        <v>249</v>
      </c>
      <c r="I107" s="119" t="s">
        <v>50</v>
      </c>
      <c r="J107" s="119" t="s">
        <v>59</v>
      </c>
      <c r="K107" s="121">
        <v>2.0</v>
      </c>
      <c r="L107" s="122">
        <v>1605.0</v>
      </c>
      <c r="M107" s="76">
        <v>0.3</v>
      </c>
      <c r="N107" s="123">
        <v>1650.0</v>
      </c>
      <c r="O107" s="76">
        <v>0.2</v>
      </c>
      <c r="P107" s="24">
        <f t="shared" si="4"/>
        <v>1999650.24</v>
      </c>
      <c r="Q107" s="24">
        <f t="shared" si="5"/>
        <v>1930632</v>
      </c>
      <c r="R107" s="24">
        <f t="shared" si="6"/>
        <v>1930632</v>
      </c>
      <c r="S107" s="115"/>
      <c r="T107" s="115"/>
      <c r="U107" s="115"/>
      <c r="V107" s="115"/>
    </row>
    <row r="108" ht="68.25" customHeight="1">
      <c r="A108" s="67">
        <f t="shared" si="7"/>
        <v>2764314</v>
      </c>
      <c r="B108" s="80"/>
      <c r="C108" s="69">
        <f t="shared" si="3"/>
        <v>0</v>
      </c>
      <c r="D108" s="116"/>
      <c r="E108" s="117" t="s">
        <v>250</v>
      </c>
      <c r="F108" s="118">
        <v>9584.0</v>
      </c>
      <c r="G108" s="119" t="s">
        <v>48</v>
      </c>
      <c r="H108" s="120" t="s">
        <v>251</v>
      </c>
      <c r="I108" s="119" t="s">
        <v>50</v>
      </c>
      <c r="J108" s="119" t="s">
        <v>51</v>
      </c>
      <c r="K108" s="121">
        <v>1.0</v>
      </c>
      <c r="L108" s="122">
        <v>2040.0</v>
      </c>
      <c r="M108" s="76">
        <v>0.2</v>
      </c>
      <c r="N108" s="123">
        <v>2100.0</v>
      </c>
      <c r="O108" s="76">
        <v>0.1</v>
      </c>
      <c r="P108" s="24">
        <f t="shared" si="4"/>
        <v>2904698.88</v>
      </c>
      <c r="Q108" s="24">
        <f t="shared" si="5"/>
        <v>2764314</v>
      </c>
      <c r="R108" s="24">
        <f t="shared" si="6"/>
        <v>2764314</v>
      </c>
      <c r="S108" s="115"/>
      <c r="T108" s="115"/>
      <c r="U108" s="115"/>
      <c r="V108" s="115"/>
    </row>
    <row r="109" ht="68.25" customHeight="1">
      <c r="A109" s="67">
        <f t="shared" si="7"/>
        <v>5923530</v>
      </c>
      <c r="B109" s="80"/>
      <c r="C109" s="69">
        <f t="shared" si="3"/>
        <v>0</v>
      </c>
      <c r="D109" s="116"/>
      <c r="E109" s="117" t="s">
        <v>252</v>
      </c>
      <c r="F109" s="118">
        <v>9585.0</v>
      </c>
      <c r="G109" s="119" t="s">
        <v>48</v>
      </c>
      <c r="H109" s="120" t="s">
        <v>253</v>
      </c>
      <c r="I109" s="119" t="s">
        <v>50</v>
      </c>
      <c r="J109" s="119" t="s">
        <v>51</v>
      </c>
      <c r="K109" s="121">
        <v>1.0</v>
      </c>
      <c r="L109" s="122">
        <v>4370.0</v>
      </c>
      <c r="M109" s="76">
        <v>0.2</v>
      </c>
      <c r="N109" s="123">
        <v>4500.0</v>
      </c>
      <c r="O109" s="76">
        <v>0.1</v>
      </c>
      <c r="P109" s="24">
        <f t="shared" si="4"/>
        <v>6222320.64</v>
      </c>
      <c r="Q109" s="24">
        <f t="shared" si="5"/>
        <v>5923530</v>
      </c>
      <c r="R109" s="24">
        <f t="shared" si="6"/>
        <v>5923530</v>
      </c>
      <c r="S109" s="115"/>
      <c r="T109" s="115"/>
      <c r="U109" s="115"/>
      <c r="V109" s="115"/>
    </row>
    <row r="110" ht="68.25" customHeight="1">
      <c r="A110" s="67">
        <f t="shared" si="7"/>
        <v>366746.95</v>
      </c>
      <c r="B110" s="80"/>
      <c r="C110" s="69">
        <f t="shared" si="3"/>
        <v>0</v>
      </c>
      <c r="D110" s="116"/>
      <c r="E110" s="117" t="s">
        <v>254</v>
      </c>
      <c r="F110" s="118">
        <v>9586.0</v>
      </c>
      <c r="G110" s="119" t="s">
        <v>48</v>
      </c>
      <c r="H110" s="120" t="s">
        <v>255</v>
      </c>
      <c r="I110" s="119" t="s">
        <v>58</v>
      </c>
      <c r="J110" s="119" t="s">
        <v>71</v>
      </c>
      <c r="K110" s="121">
        <v>40.0</v>
      </c>
      <c r="L110" s="122">
        <v>275.0</v>
      </c>
      <c r="M110" s="76">
        <v>0.2</v>
      </c>
      <c r="N110" s="123">
        <v>295.0</v>
      </c>
      <c r="O110" s="76">
        <v>0.15</v>
      </c>
      <c r="P110" s="24">
        <f t="shared" si="4"/>
        <v>391564.8</v>
      </c>
      <c r="Q110" s="24">
        <f t="shared" si="5"/>
        <v>366746.95</v>
      </c>
      <c r="R110" s="24">
        <f t="shared" si="6"/>
        <v>366746.95</v>
      </c>
      <c r="S110" s="115"/>
      <c r="T110" s="115"/>
      <c r="U110" s="115"/>
      <c r="V110" s="115"/>
    </row>
    <row r="111" ht="68.25" customHeight="1">
      <c r="A111" s="67">
        <f t="shared" si="7"/>
        <v>0</v>
      </c>
      <c r="B111" s="80"/>
      <c r="C111" s="69">
        <f t="shared" si="3"/>
        <v>0</v>
      </c>
      <c r="D111" s="116"/>
      <c r="E111" s="125"/>
      <c r="F111" s="126"/>
      <c r="G111" s="82"/>
      <c r="H111" s="127"/>
      <c r="I111" s="128"/>
      <c r="J111" s="128"/>
      <c r="K111" s="129"/>
      <c r="L111" s="122"/>
      <c r="M111" s="130"/>
      <c r="N111" s="123"/>
      <c r="O111" s="76"/>
      <c r="P111" s="24">
        <f t="shared" si="4"/>
        <v>0</v>
      </c>
      <c r="Q111" s="24">
        <f t="shared" si="5"/>
        <v>0</v>
      </c>
      <c r="R111" s="24">
        <f t="shared" si="6"/>
        <v>0</v>
      </c>
      <c r="S111" s="115"/>
      <c r="T111" s="115"/>
      <c r="U111" s="115"/>
      <c r="V111" s="115"/>
    </row>
  </sheetData>
  <mergeCells count="12">
    <mergeCell ref="F4:G4"/>
    <mergeCell ref="F5:G5"/>
    <mergeCell ref="B6:C6"/>
    <mergeCell ref="F6:G6"/>
    <mergeCell ref="D8:N8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3" width="18.43"/>
    <col customWidth="1" min="4" max="4" width="17.14"/>
    <col customWidth="1" min="5" max="5" width="20.43"/>
    <col customWidth="1" min="6" max="6" width="6.29"/>
    <col customWidth="1" min="7" max="7" width="21.43"/>
    <col customWidth="1" min="8" max="8" width="25.43"/>
    <col customWidth="1" min="9" max="9" width="12.71"/>
    <col customWidth="1" min="10" max="10" width="9.14"/>
    <col customWidth="1" min="11" max="11" width="4.86"/>
    <col customWidth="1" hidden="1" min="12" max="13" width="12.0"/>
    <col customWidth="1" min="14" max="14" width="12.29"/>
    <col customWidth="1" hidden="1" min="15" max="15" width="12.0"/>
    <col customWidth="1" hidden="1" min="16" max="17" width="12.14"/>
    <col customWidth="1" hidden="1" min="18" max="18" width="10.43"/>
    <col customWidth="1" min="19" max="22" width="8.71"/>
  </cols>
  <sheetData>
    <row r="1" ht="15.0" customHeight="1">
      <c r="A1" s="1"/>
      <c r="B1" s="2"/>
      <c r="C1" s="2"/>
      <c r="D1" s="3"/>
      <c r="E1" s="3"/>
      <c r="F1" s="4"/>
      <c r="G1" s="4"/>
      <c r="H1" s="5"/>
      <c r="I1" s="5"/>
      <c r="J1" s="5"/>
      <c r="K1" s="5"/>
      <c r="L1" s="6"/>
      <c r="M1" s="7"/>
      <c r="N1" s="8"/>
      <c r="O1" s="7"/>
      <c r="P1" s="9"/>
      <c r="Q1" s="10"/>
      <c r="R1" s="10"/>
      <c r="S1" s="11"/>
      <c r="T1" s="11"/>
      <c r="U1" s="11"/>
      <c r="V1" s="12"/>
    </row>
    <row r="2" ht="22.5" customHeight="1">
      <c r="A2" s="13" t="s">
        <v>0</v>
      </c>
      <c r="B2" s="14" t="s">
        <v>1</v>
      </c>
      <c r="C2" s="15"/>
      <c r="D2" s="16" t="s">
        <v>2</v>
      </c>
      <c r="E2" s="15"/>
      <c r="F2" s="17" t="s">
        <v>3</v>
      </c>
      <c r="G2" s="18"/>
      <c r="H2" s="19"/>
      <c r="I2" s="20"/>
      <c r="J2" s="20"/>
      <c r="K2" s="20"/>
      <c r="L2" s="21"/>
      <c r="M2" s="22"/>
      <c r="N2" s="23"/>
      <c r="O2" s="22"/>
      <c r="P2" s="24"/>
      <c r="Q2" s="25"/>
      <c r="R2" s="25"/>
      <c r="S2" s="26"/>
      <c r="T2" s="26"/>
      <c r="U2" s="26"/>
      <c r="V2" s="27"/>
    </row>
    <row r="3" ht="22.5" customHeight="1">
      <c r="A3" s="28" t="s">
        <v>4</v>
      </c>
      <c r="B3" s="29" t="s">
        <v>5</v>
      </c>
      <c r="C3" s="30"/>
      <c r="D3" s="31" t="s">
        <v>6</v>
      </c>
      <c r="E3" s="32" t="s">
        <v>7</v>
      </c>
      <c r="F3" s="33" t="s">
        <v>8</v>
      </c>
      <c r="G3" s="34"/>
      <c r="H3" s="19"/>
      <c r="I3" s="20"/>
      <c r="J3" s="20"/>
      <c r="K3" s="20"/>
      <c r="L3" s="21"/>
      <c r="M3" s="22"/>
      <c r="N3" s="23"/>
      <c r="O3" s="22"/>
      <c r="P3" s="24"/>
      <c r="Q3" s="25"/>
      <c r="R3" s="25"/>
      <c r="S3" s="26"/>
      <c r="T3" s="26"/>
      <c r="U3" s="26"/>
      <c r="V3" s="27"/>
    </row>
    <row r="4" ht="22.5" customHeight="1">
      <c r="A4" s="28" t="s">
        <v>9</v>
      </c>
      <c r="B4" s="29" t="s">
        <v>10</v>
      </c>
      <c r="C4" s="30"/>
      <c r="D4" s="35" t="s">
        <v>11</v>
      </c>
      <c r="E4" s="32" t="s">
        <v>12</v>
      </c>
      <c r="F4" s="36" t="s">
        <v>256</v>
      </c>
      <c r="G4" s="34"/>
      <c r="H4" s="19"/>
      <c r="I4" s="20"/>
      <c r="J4" s="20"/>
      <c r="K4" s="20"/>
      <c r="L4" s="21"/>
      <c r="M4" s="22"/>
      <c r="N4" s="23"/>
      <c r="O4" s="22"/>
      <c r="P4" s="24"/>
      <c r="Q4" s="25"/>
      <c r="R4" s="25"/>
      <c r="S4" s="26"/>
      <c r="T4" s="26"/>
      <c r="U4" s="26"/>
      <c r="V4" s="27"/>
    </row>
    <row r="5" ht="31.5" customHeight="1">
      <c r="A5" s="37" t="s">
        <v>14</v>
      </c>
      <c r="B5" s="29" t="s">
        <v>15</v>
      </c>
      <c r="C5" s="30"/>
      <c r="D5" s="38" t="s">
        <v>16</v>
      </c>
      <c r="E5" s="32" t="s">
        <v>17</v>
      </c>
      <c r="F5" s="39" t="s">
        <v>257</v>
      </c>
      <c r="G5" s="34"/>
      <c r="H5" s="19"/>
      <c r="I5" s="20"/>
      <c r="J5" s="20"/>
      <c r="K5" s="20"/>
      <c r="L5" s="40"/>
      <c r="M5" s="22"/>
      <c r="N5" s="41"/>
      <c r="O5" s="22"/>
      <c r="P5" s="24"/>
      <c r="Q5" s="25"/>
      <c r="R5" s="25"/>
      <c r="S5" s="26"/>
      <c r="T5" s="26"/>
      <c r="U5" s="26"/>
      <c r="V5" s="27"/>
    </row>
    <row r="6" ht="32.25" customHeight="1">
      <c r="A6" s="42" t="s">
        <v>19</v>
      </c>
      <c r="B6" s="43"/>
      <c r="C6" s="44"/>
      <c r="D6" s="45" t="s">
        <v>20</v>
      </c>
      <c r="E6" s="46" t="s">
        <v>21</v>
      </c>
      <c r="F6" s="47" t="s">
        <v>258</v>
      </c>
      <c r="G6" s="48"/>
      <c r="H6" s="19"/>
      <c r="I6" s="20"/>
      <c r="J6" s="20"/>
      <c r="K6" s="20"/>
      <c r="L6" s="21"/>
      <c r="M6" s="22"/>
      <c r="N6" s="23"/>
      <c r="O6" s="22"/>
      <c r="P6" s="24"/>
      <c r="Q6" s="25"/>
      <c r="R6" s="25"/>
      <c r="S6" s="26"/>
      <c r="T6" s="26"/>
      <c r="U6" s="26"/>
      <c r="V6" s="27"/>
    </row>
    <row r="7" ht="23.25" customHeight="1">
      <c r="A7" s="42" t="s">
        <v>23</v>
      </c>
      <c r="B7" s="49" t="s">
        <v>24</v>
      </c>
      <c r="C7" s="49" t="s">
        <v>25</v>
      </c>
      <c r="D7" s="49" t="s">
        <v>26</v>
      </c>
      <c r="E7" s="49" t="s">
        <v>27</v>
      </c>
      <c r="F7" s="50"/>
      <c r="G7" s="50"/>
      <c r="H7" s="20"/>
      <c r="I7" s="20"/>
      <c r="J7" s="20"/>
      <c r="K7" s="20"/>
      <c r="L7" s="21"/>
      <c r="M7" s="22"/>
      <c r="N7" s="23"/>
      <c r="O7" s="22"/>
      <c r="P7" s="24"/>
      <c r="Q7" s="25"/>
      <c r="R7" s="25"/>
      <c r="S7" s="26"/>
      <c r="T7" s="26"/>
      <c r="U7" s="26"/>
      <c r="V7" s="27"/>
    </row>
    <row r="8" ht="22.5" customHeight="1">
      <c r="A8" s="51"/>
      <c r="B8" s="52">
        <f t="shared" ref="B8:C8" si="1">SUM(B13:B33)</f>
        <v>0</v>
      </c>
      <c r="C8" s="53">
        <f t="shared" si="1"/>
        <v>0</v>
      </c>
      <c r="D8" s="54" t="s">
        <v>259</v>
      </c>
      <c r="E8" s="55"/>
      <c r="F8" s="55"/>
      <c r="G8" s="55"/>
      <c r="H8" s="55"/>
      <c r="I8" s="55"/>
      <c r="J8" s="55"/>
      <c r="K8" s="55"/>
      <c r="L8" s="55"/>
      <c r="M8" s="55"/>
      <c r="N8" s="56"/>
      <c r="O8" s="22"/>
      <c r="P8" s="24"/>
      <c r="Q8" s="25"/>
      <c r="R8" s="25"/>
      <c r="S8" s="26"/>
      <c r="T8" s="26"/>
      <c r="U8" s="26"/>
      <c r="V8" s="27"/>
    </row>
    <row r="9" ht="39.75" customHeight="1">
      <c r="A9" s="57" t="s">
        <v>260</v>
      </c>
      <c r="B9" s="58" t="s">
        <v>30</v>
      </c>
      <c r="C9" s="59" t="s">
        <v>31</v>
      </c>
      <c r="D9" s="60" t="s">
        <v>261</v>
      </c>
      <c r="E9" s="58" t="s">
        <v>33</v>
      </c>
      <c r="F9" s="60" t="s">
        <v>34</v>
      </c>
      <c r="G9" s="60" t="s">
        <v>35</v>
      </c>
      <c r="H9" s="60" t="s">
        <v>36</v>
      </c>
      <c r="I9" s="60" t="s">
        <v>37</v>
      </c>
      <c r="J9" s="60" t="s">
        <v>38</v>
      </c>
      <c r="K9" s="60" t="s">
        <v>39</v>
      </c>
      <c r="L9" s="61" t="s">
        <v>40</v>
      </c>
      <c r="M9" s="62" t="s">
        <v>41</v>
      </c>
      <c r="N9" s="63" t="s">
        <v>42</v>
      </c>
      <c r="O9" s="64" t="s">
        <v>43</v>
      </c>
      <c r="P9" s="65" t="s">
        <v>44</v>
      </c>
      <c r="Q9" s="66" t="s">
        <v>45</v>
      </c>
      <c r="R9" s="66" t="s">
        <v>46</v>
      </c>
      <c r="S9" s="26"/>
      <c r="T9" s="26"/>
      <c r="U9" s="26"/>
      <c r="V9" s="27"/>
    </row>
    <row r="10" ht="66.75" customHeight="1">
      <c r="A10" s="67">
        <f t="shared" ref="A10:A33" si="2">HYPERLINK("https://mustit.co.kr/product/search?search_action=search&amp;event=0&amp;event_no=1004&amp;keyword="&amp;iferror(LEFT(E10,6),""),R10)</f>
        <v>1371187.5</v>
      </c>
      <c r="B10" s="68"/>
      <c r="C10" s="69">
        <f t="shared" ref="C10:C33" si="3">iferror((A10*B10),"")</f>
        <v>0</v>
      </c>
      <c r="D10" s="70"/>
      <c r="E10" s="71" t="s">
        <v>262</v>
      </c>
      <c r="F10" s="72">
        <v>8602.0</v>
      </c>
      <c r="G10" s="71" t="s">
        <v>263</v>
      </c>
      <c r="H10" s="73" t="s">
        <v>264</v>
      </c>
      <c r="I10" s="71" t="s">
        <v>50</v>
      </c>
      <c r="J10" s="71" t="s">
        <v>51</v>
      </c>
      <c r="K10" s="74">
        <v>3.0</v>
      </c>
      <c r="L10" s="75">
        <v>1180.0</v>
      </c>
      <c r="M10" s="76">
        <v>0.3</v>
      </c>
      <c r="N10" s="77">
        <v>1250.0</v>
      </c>
      <c r="O10" s="78">
        <v>0.25</v>
      </c>
      <c r="P10" s="24">
        <f t="shared" ref="P10:P33" si="4">L10*(1-M10)*1.03*1.08*1600</f>
        <v>1470147.84</v>
      </c>
      <c r="Q10" s="24">
        <f t="shared" ref="Q10:Q33" si="5">N10*(1-O10)*1.03*1420</f>
        <v>1371187.5</v>
      </c>
      <c r="R10" s="24">
        <f t="shared" ref="R10:R33" si="6">IF(P10&gt;Q10,Q10,P10)</f>
        <v>1371187.5</v>
      </c>
      <c r="S10" s="26"/>
      <c r="T10" s="26"/>
      <c r="U10" s="26"/>
      <c r="V10" s="27"/>
    </row>
    <row r="11" ht="66.75" customHeight="1">
      <c r="A11" s="67">
        <f t="shared" si="2"/>
        <v>889260.8</v>
      </c>
      <c r="B11" s="68"/>
      <c r="C11" s="69">
        <f t="shared" si="3"/>
        <v>0</v>
      </c>
      <c r="D11" s="70"/>
      <c r="E11" s="71" t="s">
        <v>265</v>
      </c>
      <c r="F11" s="72">
        <v>8604.0</v>
      </c>
      <c r="G11" s="71" t="s">
        <v>263</v>
      </c>
      <c r="H11" s="73" t="s">
        <v>266</v>
      </c>
      <c r="I11" s="71" t="s">
        <v>165</v>
      </c>
      <c r="J11" s="71" t="s">
        <v>51</v>
      </c>
      <c r="K11" s="74">
        <v>2.0</v>
      </c>
      <c r="L11" s="75">
        <v>760.0</v>
      </c>
      <c r="M11" s="76">
        <v>0.3</v>
      </c>
      <c r="N11" s="77">
        <v>760.0</v>
      </c>
      <c r="O11" s="78">
        <v>0.2</v>
      </c>
      <c r="P11" s="24">
        <f t="shared" si="4"/>
        <v>946874.88</v>
      </c>
      <c r="Q11" s="24">
        <f t="shared" si="5"/>
        <v>889260.8</v>
      </c>
      <c r="R11" s="24">
        <f t="shared" si="6"/>
        <v>889260.8</v>
      </c>
      <c r="S11" s="26"/>
      <c r="T11" s="26"/>
      <c r="U11" s="26"/>
      <c r="V11" s="27"/>
    </row>
    <row r="12" ht="66.75" customHeight="1">
      <c r="A12" s="67">
        <f t="shared" si="2"/>
        <v>608441.6</v>
      </c>
      <c r="B12" s="68"/>
      <c r="C12" s="69">
        <f t="shared" si="3"/>
        <v>0</v>
      </c>
      <c r="D12" s="70"/>
      <c r="E12" s="71" t="s">
        <v>267</v>
      </c>
      <c r="F12" s="72">
        <v>8606.0</v>
      </c>
      <c r="G12" s="71" t="s">
        <v>263</v>
      </c>
      <c r="H12" s="73" t="s">
        <v>268</v>
      </c>
      <c r="I12" s="71" t="s">
        <v>165</v>
      </c>
      <c r="J12" s="71" t="s">
        <v>51</v>
      </c>
      <c r="K12" s="74">
        <v>33.0</v>
      </c>
      <c r="L12" s="75">
        <v>520.0</v>
      </c>
      <c r="M12" s="76">
        <v>0.3</v>
      </c>
      <c r="N12" s="77">
        <v>520.0</v>
      </c>
      <c r="O12" s="78">
        <v>0.2</v>
      </c>
      <c r="P12" s="24">
        <f t="shared" si="4"/>
        <v>647861.76</v>
      </c>
      <c r="Q12" s="24">
        <f t="shared" si="5"/>
        <v>608441.6</v>
      </c>
      <c r="R12" s="24">
        <f t="shared" si="6"/>
        <v>608441.6</v>
      </c>
      <c r="S12" s="26"/>
      <c r="T12" s="26"/>
      <c r="U12" s="26"/>
      <c r="V12" s="27"/>
    </row>
    <row r="13" ht="66.75" customHeight="1">
      <c r="A13" s="67">
        <f t="shared" si="2"/>
        <v>339323.2</v>
      </c>
      <c r="B13" s="68"/>
      <c r="C13" s="69">
        <f t="shared" si="3"/>
        <v>0</v>
      </c>
      <c r="D13" s="70"/>
      <c r="E13" s="71" t="s">
        <v>269</v>
      </c>
      <c r="F13" s="72">
        <v>8623.0</v>
      </c>
      <c r="G13" s="71" t="s">
        <v>263</v>
      </c>
      <c r="H13" s="73" t="s">
        <v>270</v>
      </c>
      <c r="I13" s="71" t="s">
        <v>165</v>
      </c>
      <c r="J13" s="71" t="s">
        <v>51</v>
      </c>
      <c r="K13" s="74">
        <v>4.0</v>
      </c>
      <c r="L13" s="75">
        <v>290.0</v>
      </c>
      <c r="M13" s="79">
        <v>0.3</v>
      </c>
      <c r="N13" s="77">
        <v>290.0</v>
      </c>
      <c r="O13" s="78">
        <v>0.2</v>
      </c>
      <c r="P13" s="24">
        <f t="shared" si="4"/>
        <v>361307.52</v>
      </c>
      <c r="Q13" s="24">
        <f t="shared" si="5"/>
        <v>339323.2</v>
      </c>
      <c r="R13" s="24">
        <f t="shared" si="6"/>
        <v>339323.2</v>
      </c>
      <c r="S13" s="26"/>
      <c r="T13" s="26"/>
      <c r="U13" s="26"/>
      <c r="V13" s="27"/>
    </row>
    <row r="14" ht="66.75" customHeight="1">
      <c r="A14" s="67">
        <f t="shared" si="2"/>
        <v>912662.4</v>
      </c>
      <c r="B14" s="80"/>
      <c r="C14" s="69">
        <f t="shared" si="3"/>
        <v>0</v>
      </c>
      <c r="D14" s="81"/>
      <c r="E14" s="82" t="s">
        <v>271</v>
      </c>
      <c r="F14" s="72">
        <v>8627.0</v>
      </c>
      <c r="G14" s="82" t="s">
        <v>263</v>
      </c>
      <c r="H14" s="73" t="s">
        <v>272</v>
      </c>
      <c r="I14" s="82" t="s">
        <v>74</v>
      </c>
      <c r="J14" s="82" t="s">
        <v>166</v>
      </c>
      <c r="K14" s="74">
        <v>8.0</v>
      </c>
      <c r="L14" s="75">
        <v>780.0</v>
      </c>
      <c r="M14" s="79">
        <v>0.3</v>
      </c>
      <c r="N14" s="83">
        <v>780.0</v>
      </c>
      <c r="O14" s="78">
        <v>0.2</v>
      </c>
      <c r="P14" s="24">
        <f t="shared" si="4"/>
        <v>971792.64</v>
      </c>
      <c r="Q14" s="24">
        <f t="shared" si="5"/>
        <v>912662.4</v>
      </c>
      <c r="R14" s="24">
        <f t="shared" si="6"/>
        <v>912662.4</v>
      </c>
      <c r="S14" s="26"/>
      <c r="T14" s="26"/>
      <c r="U14" s="26"/>
      <c r="V14" s="27"/>
    </row>
    <row r="15" ht="66.75" customHeight="1">
      <c r="A15" s="67">
        <f t="shared" si="2"/>
        <v>520685.6</v>
      </c>
      <c r="B15" s="68"/>
      <c r="C15" s="69">
        <f t="shared" si="3"/>
        <v>0</v>
      </c>
      <c r="D15" s="84"/>
      <c r="E15" s="71" t="s">
        <v>273</v>
      </c>
      <c r="F15" s="72">
        <v>8628.0</v>
      </c>
      <c r="G15" s="71" t="s">
        <v>263</v>
      </c>
      <c r="H15" s="73" t="s">
        <v>274</v>
      </c>
      <c r="I15" s="71" t="s">
        <v>74</v>
      </c>
      <c r="J15" s="71" t="s">
        <v>66</v>
      </c>
      <c r="K15" s="74">
        <v>4.0</v>
      </c>
      <c r="L15" s="75">
        <v>450.0</v>
      </c>
      <c r="M15" s="79">
        <v>0.3</v>
      </c>
      <c r="N15" s="77">
        <v>445.0</v>
      </c>
      <c r="O15" s="78">
        <v>0.2</v>
      </c>
      <c r="P15" s="24">
        <f t="shared" si="4"/>
        <v>560649.6</v>
      </c>
      <c r="Q15" s="24">
        <f t="shared" si="5"/>
        <v>520685.6</v>
      </c>
      <c r="R15" s="24">
        <f t="shared" si="6"/>
        <v>520685.6</v>
      </c>
      <c r="S15" s="26"/>
      <c r="T15" s="26"/>
      <c r="U15" s="26"/>
      <c r="V15" s="27"/>
    </row>
    <row r="16" ht="66.75" customHeight="1">
      <c r="A16" s="67">
        <f t="shared" si="2"/>
        <v>770790.2</v>
      </c>
      <c r="B16" s="68"/>
      <c r="C16" s="69">
        <f t="shared" si="3"/>
        <v>0</v>
      </c>
      <c r="D16" s="81"/>
      <c r="E16" s="82" t="s">
        <v>275</v>
      </c>
      <c r="F16" s="72">
        <v>8629.0</v>
      </c>
      <c r="G16" s="82" t="s">
        <v>263</v>
      </c>
      <c r="H16" s="73" t="s">
        <v>276</v>
      </c>
      <c r="I16" s="82" t="s">
        <v>74</v>
      </c>
      <c r="J16" s="82" t="s">
        <v>166</v>
      </c>
      <c r="K16" s="74">
        <v>5.0</v>
      </c>
      <c r="L16" s="75">
        <v>620.0</v>
      </c>
      <c r="M16" s="79">
        <v>0.25</v>
      </c>
      <c r="N16" s="83">
        <v>620.0</v>
      </c>
      <c r="O16" s="78">
        <v>0.15</v>
      </c>
      <c r="P16" s="24">
        <f t="shared" si="4"/>
        <v>827625.6</v>
      </c>
      <c r="Q16" s="24">
        <f t="shared" si="5"/>
        <v>770790.2</v>
      </c>
      <c r="R16" s="24">
        <f t="shared" si="6"/>
        <v>770790.2</v>
      </c>
      <c r="S16" s="26"/>
      <c r="T16" s="26"/>
      <c r="U16" s="26"/>
      <c r="V16" s="27"/>
    </row>
    <row r="17" ht="66.75" customHeight="1">
      <c r="A17" s="67">
        <f t="shared" si="2"/>
        <v>3290850</v>
      </c>
      <c r="B17" s="80"/>
      <c r="C17" s="69">
        <f t="shared" si="3"/>
        <v>0</v>
      </c>
      <c r="D17" s="84"/>
      <c r="E17" s="71" t="s">
        <v>277</v>
      </c>
      <c r="F17" s="72">
        <v>8630.0</v>
      </c>
      <c r="G17" s="82" t="s">
        <v>263</v>
      </c>
      <c r="H17" s="73" t="s">
        <v>278</v>
      </c>
      <c r="I17" s="71" t="s">
        <v>50</v>
      </c>
      <c r="J17" s="71" t="s">
        <v>51</v>
      </c>
      <c r="K17" s="74">
        <v>1.0</v>
      </c>
      <c r="L17" s="75">
        <v>2400.0</v>
      </c>
      <c r="M17" s="79">
        <v>0.2</v>
      </c>
      <c r="N17" s="77">
        <v>2500.0</v>
      </c>
      <c r="O17" s="78">
        <v>0.1</v>
      </c>
      <c r="P17" s="24">
        <f t="shared" si="4"/>
        <v>3417292.8</v>
      </c>
      <c r="Q17" s="24">
        <f t="shared" si="5"/>
        <v>3290850</v>
      </c>
      <c r="R17" s="24">
        <f t="shared" si="6"/>
        <v>3290850</v>
      </c>
      <c r="S17" s="26"/>
      <c r="T17" s="26"/>
      <c r="U17" s="26"/>
      <c r="V17" s="27"/>
    </row>
    <row r="18" ht="66.75" customHeight="1">
      <c r="A18" s="67">
        <f t="shared" si="2"/>
        <v>2281656</v>
      </c>
      <c r="B18" s="68"/>
      <c r="C18" s="69">
        <f t="shared" si="3"/>
        <v>0</v>
      </c>
      <c r="D18" s="81"/>
      <c r="E18" s="82" t="s">
        <v>279</v>
      </c>
      <c r="F18" s="72">
        <v>8631.0</v>
      </c>
      <c r="G18" s="82" t="s">
        <v>263</v>
      </c>
      <c r="H18" s="73" t="s">
        <v>280</v>
      </c>
      <c r="I18" s="82" t="s">
        <v>50</v>
      </c>
      <c r="J18" s="82" t="s">
        <v>51</v>
      </c>
      <c r="K18" s="74">
        <v>3.0</v>
      </c>
      <c r="L18" s="75">
        <v>1950.0</v>
      </c>
      <c r="M18" s="79">
        <v>0.3</v>
      </c>
      <c r="N18" s="83">
        <v>1950.0</v>
      </c>
      <c r="O18" s="78">
        <v>0.2</v>
      </c>
      <c r="P18" s="24">
        <f t="shared" si="4"/>
        <v>2429481.6</v>
      </c>
      <c r="Q18" s="24">
        <f t="shared" si="5"/>
        <v>2281656</v>
      </c>
      <c r="R18" s="24">
        <f t="shared" si="6"/>
        <v>2281656</v>
      </c>
      <c r="S18" s="26"/>
      <c r="T18" s="26"/>
      <c r="U18" s="26"/>
      <c r="V18" s="27"/>
    </row>
    <row r="19" ht="66.75" customHeight="1">
      <c r="A19" s="67">
        <f t="shared" si="2"/>
        <v>117008</v>
      </c>
      <c r="B19" s="85"/>
      <c r="C19" s="69">
        <f t="shared" si="3"/>
        <v>0</v>
      </c>
      <c r="D19" s="84"/>
      <c r="E19" s="70" t="s">
        <v>281</v>
      </c>
      <c r="F19" s="72">
        <v>8632.0</v>
      </c>
      <c r="G19" s="71" t="s">
        <v>263</v>
      </c>
      <c r="H19" s="73" t="s">
        <v>282</v>
      </c>
      <c r="I19" s="71" t="s">
        <v>165</v>
      </c>
      <c r="J19" s="71" t="s">
        <v>166</v>
      </c>
      <c r="K19" s="74">
        <v>5.0</v>
      </c>
      <c r="L19" s="75">
        <v>100.0</v>
      </c>
      <c r="M19" s="79">
        <v>0.3</v>
      </c>
      <c r="N19" s="77">
        <v>100.0</v>
      </c>
      <c r="O19" s="78">
        <v>0.2</v>
      </c>
      <c r="P19" s="24">
        <f t="shared" si="4"/>
        <v>124588.8</v>
      </c>
      <c r="Q19" s="24">
        <f t="shared" si="5"/>
        <v>117008</v>
      </c>
      <c r="R19" s="24">
        <f t="shared" si="6"/>
        <v>117008</v>
      </c>
      <c r="S19" s="26"/>
      <c r="T19" s="26"/>
      <c r="U19" s="26"/>
      <c r="V19" s="27"/>
    </row>
    <row r="20" ht="66.75" customHeight="1">
      <c r="A20" s="67">
        <f t="shared" si="2"/>
        <v>3949020</v>
      </c>
      <c r="B20" s="68"/>
      <c r="C20" s="69">
        <f t="shared" si="3"/>
        <v>0</v>
      </c>
      <c r="D20" s="81"/>
      <c r="E20" s="82" t="s">
        <v>283</v>
      </c>
      <c r="F20" s="72">
        <v>8633.0</v>
      </c>
      <c r="G20" s="82" t="s">
        <v>263</v>
      </c>
      <c r="H20" s="73" t="s">
        <v>284</v>
      </c>
      <c r="I20" s="82" t="s">
        <v>50</v>
      </c>
      <c r="J20" s="82" t="s">
        <v>59</v>
      </c>
      <c r="K20" s="74">
        <v>2.0</v>
      </c>
      <c r="L20" s="75">
        <v>2902.0</v>
      </c>
      <c r="M20" s="79">
        <v>0.2</v>
      </c>
      <c r="N20" s="83">
        <v>2700.0</v>
      </c>
      <c r="O20" s="78">
        <v>0.0</v>
      </c>
      <c r="P20" s="24">
        <f t="shared" si="4"/>
        <v>4132076.544</v>
      </c>
      <c r="Q20" s="24">
        <f t="shared" si="5"/>
        <v>3949020</v>
      </c>
      <c r="R20" s="24">
        <f t="shared" si="6"/>
        <v>3949020</v>
      </c>
      <c r="S20" s="26"/>
      <c r="T20" s="26"/>
      <c r="U20" s="26"/>
      <c r="V20" s="27"/>
    </row>
    <row r="21" ht="66.75" customHeight="1">
      <c r="A21" s="67">
        <f t="shared" si="2"/>
        <v>4241540</v>
      </c>
      <c r="B21" s="68"/>
      <c r="C21" s="69">
        <f t="shared" si="3"/>
        <v>0</v>
      </c>
      <c r="D21" s="81"/>
      <c r="E21" s="71" t="s">
        <v>285</v>
      </c>
      <c r="F21" s="72">
        <v>8634.0</v>
      </c>
      <c r="G21" s="71" t="s">
        <v>263</v>
      </c>
      <c r="H21" s="73" t="s">
        <v>286</v>
      </c>
      <c r="I21" s="71" t="s">
        <v>50</v>
      </c>
      <c r="J21" s="71" t="s">
        <v>160</v>
      </c>
      <c r="K21" s="74">
        <v>1.0</v>
      </c>
      <c r="L21" s="75">
        <v>3110.0</v>
      </c>
      <c r="M21" s="79">
        <v>0.2</v>
      </c>
      <c r="N21" s="77">
        <v>2900.0</v>
      </c>
      <c r="O21" s="78">
        <v>0.0</v>
      </c>
      <c r="P21" s="24">
        <f t="shared" si="4"/>
        <v>4428241.92</v>
      </c>
      <c r="Q21" s="24">
        <f t="shared" si="5"/>
        <v>4241540</v>
      </c>
      <c r="R21" s="24">
        <f t="shared" si="6"/>
        <v>4241540</v>
      </c>
      <c r="S21" s="26"/>
      <c r="T21" s="26"/>
      <c r="U21" s="26"/>
      <c r="V21" s="27"/>
    </row>
    <row r="22" ht="66.75" customHeight="1">
      <c r="A22" s="67">
        <f t="shared" si="2"/>
        <v>3363980</v>
      </c>
      <c r="B22" s="85"/>
      <c r="C22" s="69">
        <f t="shared" si="3"/>
        <v>0</v>
      </c>
      <c r="D22" s="81"/>
      <c r="E22" s="86" t="s">
        <v>287</v>
      </c>
      <c r="F22" s="72">
        <v>8635.0</v>
      </c>
      <c r="G22" s="82" t="s">
        <v>263</v>
      </c>
      <c r="H22" s="73" t="s">
        <v>288</v>
      </c>
      <c r="I22" s="82" t="s">
        <v>50</v>
      </c>
      <c r="J22" s="82" t="s">
        <v>289</v>
      </c>
      <c r="K22" s="74">
        <v>2.0</v>
      </c>
      <c r="L22" s="75">
        <v>2465.0</v>
      </c>
      <c r="M22" s="79">
        <v>0.2</v>
      </c>
      <c r="N22" s="83">
        <v>2300.0</v>
      </c>
      <c r="O22" s="78">
        <v>0.0</v>
      </c>
      <c r="P22" s="24">
        <f t="shared" si="4"/>
        <v>3509844.48</v>
      </c>
      <c r="Q22" s="24">
        <f t="shared" si="5"/>
        <v>3363980</v>
      </c>
      <c r="R22" s="24">
        <f t="shared" si="6"/>
        <v>3363980</v>
      </c>
      <c r="S22" s="26"/>
      <c r="T22" s="26"/>
      <c r="U22" s="26"/>
      <c r="V22" s="27"/>
    </row>
    <row r="23" ht="66.75" customHeight="1">
      <c r="A23" s="67">
        <f t="shared" si="2"/>
        <v>903155.5</v>
      </c>
      <c r="B23" s="68"/>
      <c r="C23" s="69">
        <f t="shared" si="3"/>
        <v>0</v>
      </c>
      <c r="D23" s="84"/>
      <c r="E23" s="71" t="s">
        <v>290</v>
      </c>
      <c r="F23" s="72">
        <v>8636.0</v>
      </c>
      <c r="G23" s="71" t="s">
        <v>263</v>
      </c>
      <c r="H23" s="73" t="s">
        <v>291</v>
      </c>
      <c r="I23" s="71" t="s">
        <v>165</v>
      </c>
      <c r="J23" s="71" t="s">
        <v>51</v>
      </c>
      <c r="K23" s="74">
        <v>3.0</v>
      </c>
      <c r="L23" s="75">
        <v>760.0</v>
      </c>
      <c r="M23" s="79">
        <v>0.3</v>
      </c>
      <c r="N23" s="77">
        <v>650.0</v>
      </c>
      <c r="O23" s="78">
        <v>0.05</v>
      </c>
      <c r="P23" s="24">
        <f t="shared" si="4"/>
        <v>946874.88</v>
      </c>
      <c r="Q23" s="24">
        <f t="shared" si="5"/>
        <v>903155.5</v>
      </c>
      <c r="R23" s="24">
        <f t="shared" si="6"/>
        <v>903155.5</v>
      </c>
      <c r="S23" s="26"/>
      <c r="T23" s="26"/>
      <c r="U23" s="26"/>
      <c r="V23" s="27"/>
    </row>
    <row r="24" ht="66.75" customHeight="1">
      <c r="A24" s="67">
        <f t="shared" si="2"/>
        <v>861471.4</v>
      </c>
      <c r="B24" s="68"/>
      <c r="C24" s="69">
        <f t="shared" si="3"/>
        <v>0</v>
      </c>
      <c r="D24" s="81"/>
      <c r="E24" s="82" t="s">
        <v>292</v>
      </c>
      <c r="F24" s="72">
        <v>8637.0</v>
      </c>
      <c r="G24" s="82" t="s">
        <v>263</v>
      </c>
      <c r="H24" s="73" t="s">
        <v>293</v>
      </c>
      <c r="I24" s="82" t="s">
        <v>165</v>
      </c>
      <c r="J24" s="82" t="s">
        <v>51</v>
      </c>
      <c r="K24" s="74">
        <v>2.0</v>
      </c>
      <c r="L24" s="75">
        <v>620.0</v>
      </c>
      <c r="M24" s="79">
        <v>0.2</v>
      </c>
      <c r="N24" s="83">
        <v>620.0</v>
      </c>
      <c r="O24" s="78">
        <v>0.05</v>
      </c>
      <c r="P24" s="24">
        <f t="shared" si="4"/>
        <v>882800.64</v>
      </c>
      <c r="Q24" s="24">
        <f t="shared" si="5"/>
        <v>861471.4</v>
      </c>
      <c r="R24" s="24">
        <f t="shared" si="6"/>
        <v>861471.4</v>
      </c>
      <c r="S24" s="26"/>
      <c r="T24" s="26"/>
      <c r="U24" s="26"/>
      <c r="V24" s="27"/>
    </row>
    <row r="25" ht="66.75" customHeight="1">
      <c r="A25" s="67">
        <f t="shared" si="2"/>
        <v>680840.3</v>
      </c>
      <c r="B25" s="68"/>
      <c r="C25" s="69">
        <f t="shared" si="3"/>
        <v>0</v>
      </c>
      <c r="D25" s="84"/>
      <c r="E25" s="71" t="s">
        <v>294</v>
      </c>
      <c r="F25" s="72">
        <v>8638.0</v>
      </c>
      <c r="G25" s="71" t="s">
        <v>263</v>
      </c>
      <c r="H25" s="73" t="s">
        <v>295</v>
      </c>
      <c r="I25" s="71" t="s">
        <v>165</v>
      </c>
      <c r="J25" s="71" t="s">
        <v>88</v>
      </c>
      <c r="K25" s="74">
        <v>3.0</v>
      </c>
      <c r="L25" s="75">
        <v>490.0</v>
      </c>
      <c r="M25" s="79">
        <v>0.2</v>
      </c>
      <c r="N25" s="77">
        <v>490.0</v>
      </c>
      <c r="O25" s="78">
        <v>0.05</v>
      </c>
      <c r="P25" s="24">
        <f t="shared" si="4"/>
        <v>697697.28</v>
      </c>
      <c r="Q25" s="24">
        <f t="shared" si="5"/>
        <v>680840.3</v>
      </c>
      <c r="R25" s="24">
        <f t="shared" si="6"/>
        <v>680840.3</v>
      </c>
      <c r="S25" s="26"/>
      <c r="T25" s="26"/>
      <c r="U25" s="26"/>
      <c r="V25" s="27"/>
    </row>
    <row r="26" ht="66.75" customHeight="1">
      <c r="A26" s="67">
        <f t="shared" si="2"/>
        <v>2195362.6</v>
      </c>
      <c r="B26" s="85"/>
      <c r="C26" s="69">
        <f t="shared" si="3"/>
        <v>0</v>
      </c>
      <c r="D26" s="81"/>
      <c r="E26" s="86" t="s">
        <v>296</v>
      </c>
      <c r="F26" s="72">
        <v>8639.0</v>
      </c>
      <c r="G26" s="82" t="s">
        <v>263</v>
      </c>
      <c r="H26" s="73" t="s">
        <v>297</v>
      </c>
      <c r="I26" s="82" t="s">
        <v>165</v>
      </c>
      <c r="J26" s="82" t="s">
        <v>51</v>
      </c>
      <c r="K26" s="74">
        <v>2.0</v>
      </c>
      <c r="L26" s="75">
        <v>1580.0</v>
      </c>
      <c r="M26" s="79">
        <v>0.2</v>
      </c>
      <c r="N26" s="83">
        <v>1580.0</v>
      </c>
      <c r="O26" s="78">
        <v>0.05</v>
      </c>
      <c r="P26" s="24">
        <f t="shared" si="4"/>
        <v>2249717.76</v>
      </c>
      <c r="Q26" s="24">
        <f t="shared" si="5"/>
        <v>2195362.6</v>
      </c>
      <c r="R26" s="24">
        <f t="shared" si="6"/>
        <v>2195362.6</v>
      </c>
      <c r="S26" s="26"/>
      <c r="T26" s="26"/>
      <c r="U26" s="26"/>
      <c r="V26" s="27"/>
    </row>
    <row r="27" ht="66.75" customHeight="1">
      <c r="A27" s="67">
        <f t="shared" si="2"/>
        <v>3363980</v>
      </c>
      <c r="B27" s="68"/>
      <c r="C27" s="69">
        <f t="shared" si="3"/>
        <v>0</v>
      </c>
      <c r="D27" s="84"/>
      <c r="E27" s="71" t="s">
        <v>298</v>
      </c>
      <c r="F27" s="72">
        <v>8640.0</v>
      </c>
      <c r="G27" s="71" t="s">
        <v>263</v>
      </c>
      <c r="H27" s="73" t="s">
        <v>299</v>
      </c>
      <c r="I27" s="71" t="s">
        <v>50</v>
      </c>
      <c r="J27" s="71" t="s">
        <v>289</v>
      </c>
      <c r="K27" s="74">
        <v>3.0</v>
      </c>
      <c r="L27" s="75">
        <v>2465.0</v>
      </c>
      <c r="M27" s="79">
        <v>0.2</v>
      </c>
      <c r="N27" s="77">
        <v>2300.0</v>
      </c>
      <c r="O27" s="78">
        <v>0.0</v>
      </c>
      <c r="P27" s="24">
        <f t="shared" si="4"/>
        <v>3509844.48</v>
      </c>
      <c r="Q27" s="24">
        <f t="shared" si="5"/>
        <v>3363980</v>
      </c>
      <c r="R27" s="24">
        <f t="shared" si="6"/>
        <v>3363980</v>
      </c>
      <c r="S27" s="26"/>
      <c r="T27" s="26"/>
      <c r="U27" s="26"/>
      <c r="V27" s="27"/>
    </row>
    <row r="28" ht="66.75" customHeight="1">
      <c r="A28" s="67">
        <f t="shared" si="2"/>
        <v>680840.3</v>
      </c>
      <c r="B28" s="85"/>
      <c r="C28" s="69">
        <f t="shared" si="3"/>
        <v>0</v>
      </c>
      <c r="D28" s="81"/>
      <c r="E28" s="86" t="s">
        <v>300</v>
      </c>
      <c r="F28" s="72">
        <v>8641.0</v>
      </c>
      <c r="G28" s="82" t="s">
        <v>263</v>
      </c>
      <c r="H28" s="73" t="s">
        <v>301</v>
      </c>
      <c r="I28" s="82" t="s">
        <v>165</v>
      </c>
      <c r="J28" s="82" t="s">
        <v>51</v>
      </c>
      <c r="K28" s="74">
        <v>3.0</v>
      </c>
      <c r="L28" s="75">
        <v>565.0</v>
      </c>
      <c r="M28" s="79">
        <v>0.3</v>
      </c>
      <c r="N28" s="83">
        <v>490.0</v>
      </c>
      <c r="O28" s="78">
        <v>0.05</v>
      </c>
      <c r="P28" s="24">
        <f t="shared" si="4"/>
        <v>703926.72</v>
      </c>
      <c r="Q28" s="24">
        <f t="shared" si="5"/>
        <v>680840.3</v>
      </c>
      <c r="R28" s="24">
        <f t="shared" si="6"/>
        <v>680840.3</v>
      </c>
      <c r="S28" s="26"/>
      <c r="T28" s="26"/>
      <c r="U28" s="26"/>
      <c r="V28" s="27"/>
    </row>
    <row r="29" ht="66.75" customHeight="1">
      <c r="A29" s="67">
        <f t="shared" si="2"/>
        <v>3217720</v>
      </c>
      <c r="B29" s="68"/>
      <c r="C29" s="69">
        <f t="shared" si="3"/>
        <v>0</v>
      </c>
      <c r="D29" s="84"/>
      <c r="E29" s="71" t="s">
        <v>302</v>
      </c>
      <c r="F29" s="72">
        <v>8642.0</v>
      </c>
      <c r="G29" s="71" t="s">
        <v>263</v>
      </c>
      <c r="H29" s="73" t="s">
        <v>303</v>
      </c>
      <c r="I29" s="71" t="s">
        <v>50</v>
      </c>
      <c r="J29" s="71" t="s">
        <v>289</v>
      </c>
      <c r="K29" s="74">
        <v>1.0</v>
      </c>
      <c r="L29" s="75">
        <v>2461.0</v>
      </c>
      <c r="M29" s="79">
        <v>0.2</v>
      </c>
      <c r="N29" s="77">
        <v>2200.0</v>
      </c>
      <c r="O29" s="78">
        <v>0.0</v>
      </c>
      <c r="P29" s="24">
        <f t="shared" si="4"/>
        <v>3504148.992</v>
      </c>
      <c r="Q29" s="24">
        <f t="shared" si="5"/>
        <v>3217720</v>
      </c>
      <c r="R29" s="24">
        <f t="shared" si="6"/>
        <v>3217720</v>
      </c>
      <c r="S29" s="26"/>
      <c r="T29" s="26"/>
      <c r="U29" s="26"/>
      <c r="V29" s="27"/>
    </row>
    <row r="30" ht="66.75" customHeight="1">
      <c r="A30" s="67">
        <f t="shared" si="2"/>
        <v>3949020</v>
      </c>
      <c r="B30" s="68"/>
      <c r="C30" s="69">
        <f t="shared" si="3"/>
        <v>0</v>
      </c>
      <c r="D30" s="81"/>
      <c r="E30" s="82" t="s">
        <v>304</v>
      </c>
      <c r="F30" s="72">
        <v>8643.0</v>
      </c>
      <c r="G30" s="82" t="s">
        <v>263</v>
      </c>
      <c r="H30" s="73" t="s">
        <v>305</v>
      </c>
      <c r="I30" s="82" t="s">
        <v>50</v>
      </c>
      <c r="J30" s="82" t="s">
        <v>51</v>
      </c>
      <c r="K30" s="74">
        <v>2.0</v>
      </c>
      <c r="L30" s="75">
        <v>2895.0</v>
      </c>
      <c r="M30" s="79">
        <v>0.2</v>
      </c>
      <c r="N30" s="83">
        <v>2700.0</v>
      </c>
      <c r="O30" s="78">
        <v>0.0</v>
      </c>
      <c r="P30" s="24">
        <f t="shared" si="4"/>
        <v>4122109.44</v>
      </c>
      <c r="Q30" s="24">
        <f t="shared" si="5"/>
        <v>3949020</v>
      </c>
      <c r="R30" s="24">
        <f t="shared" si="6"/>
        <v>3949020</v>
      </c>
      <c r="S30" s="26"/>
      <c r="T30" s="26"/>
      <c r="U30" s="26"/>
      <c r="V30" s="27"/>
    </row>
    <row r="31" ht="66.75" customHeight="1">
      <c r="A31" s="67">
        <f t="shared" si="2"/>
        <v>702048</v>
      </c>
      <c r="B31" s="85"/>
      <c r="C31" s="69">
        <f t="shared" si="3"/>
        <v>0</v>
      </c>
      <c r="D31" s="84"/>
      <c r="E31" s="70" t="s">
        <v>306</v>
      </c>
      <c r="F31" s="72">
        <v>8644.0</v>
      </c>
      <c r="G31" s="71" t="s">
        <v>263</v>
      </c>
      <c r="H31" s="73" t="s">
        <v>307</v>
      </c>
      <c r="I31" s="71" t="s">
        <v>74</v>
      </c>
      <c r="J31" s="71" t="s">
        <v>51</v>
      </c>
      <c r="K31" s="74">
        <v>8.0</v>
      </c>
      <c r="L31" s="75">
        <v>518.0</v>
      </c>
      <c r="M31" s="79">
        <v>0.2</v>
      </c>
      <c r="N31" s="77">
        <v>480.0</v>
      </c>
      <c r="O31" s="78">
        <v>0.0</v>
      </c>
      <c r="P31" s="24">
        <f t="shared" si="4"/>
        <v>737565.696</v>
      </c>
      <c r="Q31" s="24">
        <f t="shared" si="5"/>
        <v>702048</v>
      </c>
      <c r="R31" s="24">
        <f t="shared" si="6"/>
        <v>702048</v>
      </c>
      <c r="S31" s="26"/>
      <c r="T31" s="26"/>
      <c r="U31" s="26"/>
      <c r="V31" s="27"/>
    </row>
    <row r="32" ht="66.75" customHeight="1">
      <c r="A32" s="67">
        <f t="shared" si="2"/>
        <v>2111994.4</v>
      </c>
      <c r="B32" s="68"/>
      <c r="C32" s="69">
        <f t="shared" si="3"/>
        <v>0</v>
      </c>
      <c r="D32" s="81"/>
      <c r="E32" s="82" t="s">
        <v>308</v>
      </c>
      <c r="F32" s="72">
        <v>8652.0</v>
      </c>
      <c r="G32" s="82" t="s">
        <v>263</v>
      </c>
      <c r="H32" s="73" t="s">
        <v>309</v>
      </c>
      <c r="I32" s="82" t="s">
        <v>165</v>
      </c>
      <c r="J32" s="82" t="s">
        <v>51</v>
      </c>
      <c r="K32" s="74">
        <v>3.0</v>
      </c>
      <c r="L32" s="75">
        <v>1520.0</v>
      </c>
      <c r="M32" s="79">
        <v>0.2</v>
      </c>
      <c r="N32" s="83">
        <v>1520.0</v>
      </c>
      <c r="O32" s="78">
        <v>0.05</v>
      </c>
      <c r="P32" s="24">
        <f t="shared" si="4"/>
        <v>2164285.44</v>
      </c>
      <c r="Q32" s="24">
        <f t="shared" si="5"/>
        <v>2111994.4</v>
      </c>
      <c r="R32" s="24">
        <f t="shared" si="6"/>
        <v>2111994.4</v>
      </c>
      <c r="S32" s="26"/>
      <c r="T32" s="26"/>
      <c r="U32" s="26"/>
      <c r="V32" s="27"/>
    </row>
    <row r="33" ht="66.75" customHeight="1">
      <c r="A33" s="67">
        <f t="shared" si="2"/>
        <v>0</v>
      </c>
      <c r="B33" s="68"/>
      <c r="C33" s="69">
        <f t="shared" si="3"/>
        <v>0</v>
      </c>
      <c r="D33" s="84"/>
      <c r="E33" s="71"/>
      <c r="F33" s="72"/>
      <c r="G33" s="82"/>
      <c r="H33" s="73"/>
      <c r="I33" s="71"/>
      <c r="J33" s="71"/>
      <c r="K33" s="74"/>
      <c r="L33" s="75"/>
      <c r="M33" s="79"/>
      <c r="N33" s="77"/>
      <c r="O33" s="78"/>
      <c r="P33" s="24">
        <f t="shared" si="4"/>
        <v>0</v>
      </c>
      <c r="Q33" s="24">
        <f t="shared" si="5"/>
        <v>0</v>
      </c>
      <c r="R33" s="24">
        <f t="shared" si="6"/>
        <v>0</v>
      </c>
      <c r="S33" s="26"/>
      <c r="T33" s="26"/>
      <c r="U33" s="26"/>
      <c r="V33" s="27"/>
    </row>
  </sheetData>
  <mergeCells count="12">
    <mergeCell ref="F4:G4"/>
    <mergeCell ref="F5:G5"/>
    <mergeCell ref="B6:C6"/>
    <mergeCell ref="F6:G6"/>
    <mergeCell ref="D8:N8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  <tableParts count="1"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3" width="18.43"/>
    <col customWidth="1" min="4" max="4" width="17.14"/>
    <col customWidth="1" min="5" max="5" width="20.43"/>
    <col customWidth="1" min="6" max="6" width="6.29"/>
    <col customWidth="1" min="7" max="7" width="21.43"/>
    <col customWidth="1" min="8" max="8" width="25.43"/>
    <col customWidth="1" min="9" max="9" width="12.71"/>
    <col customWidth="1" min="10" max="10" width="9.14"/>
    <col customWidth="1" min="11" max="11" width="4.86"/>
    <col customWidth="1" hidden="1" min="12" max="13" width="12.0"/>
    <col customWidth="1" min="14" max="14" width="12.29"/>
    <col customWidth="1" hidden="1" min="15" max="15" width="12.0"/>
    <col customWidth="1" hidden="1" min="16" max="17" width="12.14"/>
    <col customWidth="1" hidden="1" min="18" max="18" width="10.43"/>
    <col customWidth="1" min="19" max="22" width="8.71"/>
  </cols>
  <sheetData>
    <row r="1" ht="15.0" customHeight="1">
      <c r="A1" s="1"/>
      <c r="B1" s="2"/>
      <c r="C1" s="2"/>
      <c r="D1" s="3"/>
      <c r="E1" s="3"/>
      <c r="F1" s="4"/>
      <c r="G1" s="4"/>
      <c r="H1" s="5"/>
      <c r="I1" s="5"/>
      <c r="J1" s="5"/>
      <c r="K1" s="5"/>
      <c r="L1" s="131"/>
      <c r="M1" s="132"/>
      <c r="N1" s="8"/>
      <c r="O1" s="7"/>
      <c r="P1" s="9"/>
      <c r="Q1" s="10"/>
      <c r="R1" s="10"/>
      <c r="S1" s="11"/>
      <c r="T1" s="11"/>
      <c r="U1" s="11"/>
      <c r="V1" s="12"/>
    </row>
    <row r="2" ht="22.5" customHeight="1">
      <c r="A2" s="13" t="s">
        <v>0</v>
      </c>
      <c r="B2" s="14" t="s">
        <v>1</v>
      </c>
      <c r="C2" s="15"/>
      <c r="D2" s="16" t="s">
        <v>2</v>
      </c>
      <c r="E2" s="15"/>
      <c r="F2" s="17" t="s">
        <v>3</v>
      </c>
      <c r="G2" s="18"/>
      <c r="H2" s="19"/>
      <c r="I2" s="20"/>
      <c r="J2" s="20"/>
      <c r="K2" s="20"/>
      <c r="L2" s="133"/>
      <c r="M2" s="134"/>
      <c r="N2" s="23"/>
      <c r="O2" s="22"/>
      <c r="P2" s="24"/>
      <c r="Q2" s="25"/>
      <c r="R2" s="25"/>
      <c r="S2" s="26"/>
      <c r="T2" s="26"/>
      <c r="U2" s="26"/>
      <c r="V2" s="27"/>
    </row>
    <row r="3" ht="22.5" customHeight="1">
      <c r="A3" s="28" t="s">
        <v>4</v>
      </c>
      <c r="B3" s="29" t="s">
        <v>5</v>
      </c>
      <c r="C3" s="30"/>
      <c r="D3" s="31" t="s">
        <v>6</v>
      </c>
      <c r="E3" s="32" t="s">
        <v>7</v>
      </c>
      <c r="F3" s="33" t="s">
        <v>8</v>
      </c>
      <c r="G3" s="34"/>
      <c r="H3" s="19"/>
      <c r="I3" s="20"/>
      <c r="J3" s="20"/>
      <c r="K3" s="20"/>
      <c r="L3" s="133"/>
      <c r="M3" s="134"/>
      <c r="N3" s="23"/>
      <c r="O3" s="22"/>
      <c r="P3" s="24"/>
      <c r="Q3" s="25"/>
      <c r="R3" s="25"/>
      <c r="S3" s="26"/>
      <c r="T3" s="26"/>
      <c r="U3" s="26"/>
      <c r="V3" s="27"/>
    </row>
    <row r="4" ht="22.5" customHeight="1">
      <c r="A4" s="28" t="s">
        <v>9</v>
      </c>
      <c r="B4" s="29" t="s">
        <v>10</v>
      </c>
      <c r="C4" s="30"/>
      <c r="D4" s="35" t="s">
        <v>11</v>
      </c>
      <c r="E4" s="32" t="s">
        <v>12</v>
      </c>
      <c r="F4" s="36" t="s">
        <v>310</v>
      </c>
      <c r="G4" s="34"/>
      <c r="H4" s="19"/>
      <c r="I4" s="20"/>
      <c r="J4" s="20"/>
      <c r="K4" s="20"/>
      <c r="L4" s="133"/>
      <c r="M4" s="134"/>
      <c r="N4" s="23"/>
      <c r="O4" s="22"/>
      <c r="P4" s="24"/>
      <c r="Q4" s="25"/>
      <c r="R4" s="25"/>
      <c r="S4" s="26"/>
      <c r="T4" s="26"/>
      <c r="U4" s="26"/>
      <c r="V4" s="27"/>
    </row>
    <row r="5" ht="31.5" customHeight="1">
      <c r="A5" s="37" t="s">
        <v>14</v>
      </c>
      <c r="B5" s="29" t="s">
        <v>15</v>
      </c>
      <c r="C5" s="30"/>
      <c r="D5" s="38" t="s">
        <v>16</v>
      </c>
      <c r="E5" s="32" t="s">
        <v>17</v>
      </c>
      <c r="F5" s="39" t="s">
        <v>311</v>
      </c>
      <c r="G5" s="34"/>
      <c r="H5" s="19"/>
      <c r="I5" s="20"/>
      <c r="J5" s="20"/>
      <c r="K5" s="20"/>
      <c r="L5" s="135"/>
      <c r="M5" s="134"/>
      <c r="N5" s="41"/>
      <c r="O5" s="22"/>
      <c r="P5" s="24"/>
      <c r="Q5" s="25"/>
      <c r="R5" s="25"/>
      <c r="S5" s="26"/>
      <c r="T5" s="26"/>
      <c r="U5" s="26"/>
      <c r="V5" s="27"/>
    </row>
    <row r="6" ht="32.25" customHeight="1">
      <c r="A6" s="42" t="s">
        <v>19</v>
      </c>
      <c r="B6" s="43"/>
      <c r="C6" s="44"/>
      <c r="D6" s="45" t="s">
        <v>20</v>
      </c>
      <c r="E6" s="46" t="s">
        <v>21</v>
      </c>
      <c r="F6" s="47" t="s">
        <v>312</v>
      </c>
      <c r="G6" s="48"/>
      <c r="H6" s="19"/>
      <c r="I6" s="20"/>
      <c r="J6" s="20"/>
      <c r="K6" s="20"/>
      <c r="L6" s="133"/>
      <c r="M6" s="134"/>
      <c r="N6" s="23"/>
      <c r="O6" s="22"/>
      <c r="P6" s="24"/>
      <c r="Q6" s="25"/>
      <c r="R6" s="25"/>
      <c r="S6" s="26"/>
      <c r="T6" s="26"/>
      <c r="U6" s="26"/>
      <c r="V6" s="27"/>
    </row>
    <row r="7" ht="23.25" customHeight="1">
      <c r="A7" s="42" t="s">
        <v>23</v>
      </c>
      <c r="B7" s="49" t="s">
        <v>24</v>
      </c>
      <c r="C7" s="49" t="s">
        <v>25</v>
      </c>
      <c r="D7" s="49" t="s">
        <v>26</v>
      </c>
      <c r="E7" s="49" t="s">
        <v>27</v>
      </c>
      <c r="F7" s="50"/>
      <c r="G7" s="50"/>
      <c r="H7" s="20"/>
      <c r="I7" s="20"/>
      <c r="J7" s="20"/>
      <c r="K7" s="20"/>
      <c r="L7" s="133"/>
      <c r="M7" s="134"/>
      <c r="N7" s="23"/>
      <c r="O7" s="22"/>
      <c r="P7" s="24"/>
      <c r="Q7" s="25"/>
      <c r="R7" s="25"/>
      <c r="S7" s="26"/>
      <c r="T7" s="26"/>
      <c r="U7" s="26"/>
      <c r="V7" s="27"/>
    </row>
    <row r="8" ht="22.5" customHeight="1">
      <c r="A8" s="51"/>
      <c r="B8" s="52">
        <f t="shared" ref="B8:C8" si="1">SUM(B13:B35)</f>
        <v>0</v>
      </c>
      <c r="C8" s="53">
        <f t="shared" si="1"/>
        <v>0</v>
      </c>
      <c r="D8" s="54" t="s">
        <v>313</v>
      </c>
      <c r="E8" s="55"/>
      <c r="F8" s="55"/>
      <c r="G8" s="55"/>
      <c r="H8" s="55"/>
      <c r="I8" s="55"/>
      <c r="J8" s="55"/>
      <c r="K8" s="55"/>
      <c r="L8" s="55"/>
      <c r="M8" s="55"/>
      <c r="N8" s="56"/>
      <c r="O8" s="22"/>
      <c r="P8" s="24"/>
      <c r="Q8" s="25"/>
      <c r="R8" s="25"/>
      <c r="S8" s="26"/>
      <c r="T8" s="26"/>
      <c r="U8" s="26"/>
      <c r="V8" s="27"/>
    </row>
    <row r="9" ht="39.75" customHeight="1">
      <c r="A9" s="57" t="s">
        <v>314</v>
      </c>
      <c r="B9" s="58" t="s">
        <v>30</v>
      </c>
      <c r="C9" s="59" t="s">
        <v>31</v>
      </c>
      <c r="D9" s="60" t="s">
        <v>315</v>
      </c>
      <c r="E9" s="58" t="s">
        <v>33</v>
      </c>
      <c r="F9" s="60" t="s">
        <v>34</v>
      </c>
      <c r="G9" s="60" t="s">
        <v>35</v>
      </c>
      <c r="H9" s="60" t="s">
        <v>36</v>
      </c>
      <c r="I9" s="60" t="s">
        <v>37</v>
      </c>
      <c r="J9" s="60" t="s">
        <v>38</v>
      </c>
      <c r="K9" s="60" t="s">
        <v>39</v>
      </c>
      <c r="L9" s="136" t="s">
        <v>40</v>
      </c>
      <c r="M9" s="137" t="s">
        <v>41</v>
      </c>
      <c r="N9" s="63" t="s">
        <v>42</v>
      </c>
      <c r="O9" s="64" t="s">
        <v>43</v>
      </c>
      <c r="P9" s="65" t="s">
        <v>44</v>
      </c>
      <c r="Q9" s="66" t="s">
        <v>45</v>
      </c>
      <c r="R9" s="66" t="s">
        <v>46</v>
      </c>
      <c r="S9" s="26"/>
      <c r="T9" s="26"/>
      <c r="U9" s="26"/>
      <c r="V9" s="27"/>
    </row>
    <row r="10" ht="66.75" customHeight="1">
      <c r="A10" s="67">
        <f t="shared" ref="A10:A34" si="2">HYPERLINK("https://mustit.co.kr/product/search?search_action=search&amp;event=0&amp;event_no=1004&amp;keyword="&amp;iferror(LEFT(E10,6),""),R10)</f>
        <v>1287088</v>
      </c>
      <c r="B10" s="68"/>
      <c r="C10" s="69">
        <f t="shared" ref="C10:C34" si="3">iferror((A10*B10),"")</f>
        <v>0</v>
      </c>
      <c r="D10" s="70"/>
      <c r="E10" s="71" t="s">
        <v>316</v>
      </c>
      <c r="F10" s="72">
        <v>1288.0</v>
      </c>
      <c r="G10" s="71" t="s">
        <v>317</v>
      </c>
      <c r="H10" s="73" t="s">
        <v>318</v>
      </c>
      <c r="I10" s="71" t="s">
        <v>74</v>
      </c>
      <c r="J10" s="71" t="s">
        <v>51</v>
      </c>
      <c r="K10" s="74">
        <v>5.0</v>
      </c>
      <c r="L10" s="138">
        <v>995.0</v>
      </c>
      <c r="M10" s="139">
        <v>0.25</v>
      </c>
      <c r="N10" s="77">
        <v>1100.0</v>
      </c>
      <c r="O10" s="78">
        <v>0.2</v>
      </c>
      <c r="P10" s="24">
        <v>1328205.6000000003</v>
      </c>
      <c r="Q10" s="24">
        <v>1287088.0</v>
      </c>
      <c r="R10" s="24">
        <v>1287088.0</v>
      </c>
      <c r="S10" s="26"/>
      <c r="T10" s="26"/>
      <c r="U10" s="26"/>
      <c r="V10" s="27"/>
    </row>
    <row r="11" ht="66.75" customHeight="1">
      <c r="A11" s="67">
        <f t="shared" si="2"/>
        <v>1287088</v>
      </c>
      <c r="B11" s="68"/>
      <c r="C11" s="69">
        <f t="shared" si="3"/>
        <v>0</v>
      </c>
      <c r="D11" s="70"/>
      <c r="E11" s="71" t="s">
        <v>319</v>
      </c>
      <c r="F11" s="72">
        <v>1290.0</v>
      </c>
      <c r="G11" s="71" t="s">
        <v>317</v>
      </c>
      <c r="H11" s="73" t="s">
        <v>320</v>
      </c>
      <c r="I11" s="71" t="s">
        <v>50</v>
      </c>
      <c r="J11" s="71" t="s">
        <v>51</v>
      </c>
      <c r="K11" s="74">
        <v>3.0</v>
      </c>
      <c r="L11" s="138">
        <v>995.0</v>
      </c>
      <c r="M11" s="139">
        <v>0.25</v>
      </c>
      <c r="N11" s="77">
        <v>1100.0</v>
      </c>
      <c r="O11" s="78">
        <v>0.2</v>
      </c>
      <c r="P11" s="24">
        <v>1328205.6000000003</v>
      </c>
      <c r="Q11" s="24">
        <v>1287088.0</v>
      </c>
      <c r="R11" s="24">
        <v>1287088.0</v>
      </c>
      <c r="S11" s="26"/>
      <c r="T11" s="26"/>
      <c r="U11" s="26"/>
      <c r="V11" s="27"/>
    </row>
    <row r="12" ht="66.75" customHeight="1">
      <c r="A12" s="67">
        <f t="shared" si="2"/>
        <v>519954.3</v>
      </c>
      <c r="B12" s="68"/>
      <c r="C12" s="69">
        <f t="shared" si="3"/>
        <v>0</v>
      </c>
      <c r="D12" s="70"/>
      <c r="E12" s="71" t="s">
        <v>321</v>
      </c>
      <c r="F12" s="72">
        <v>1301.0</v>
      </c>
      <c r="G12" s="71" t="s">
        <v>317</v>
      </c>
      <c r="H12" s="73" t="s">
        <v>322</v>
      </c>
      <c r="I12" s="71" t="s">
        <v>74</v>
      </c>
      <c r="J12" s="71" t="s">
        <v>51</v>
      </c>
      <c r="K12" s="74">
        <v>4.0</v>
      </c>
      <c r="L12" s="138">
        <v>375.0</v>
      </c>
      <c r="M12" s="139">
        <v>0.2</v>
      </c>
      <c r="N12" s="77">
        <v>395.0</v>
      </c>
      <c r="O12" s="78">
        <v>0.1</v>
      </c>
      <c r="P12" s="24">
        <v>533952.0</v>
      </c>
      <c r="Q12" s="24">
        <v>519954.30000000005</v>
      </c>
      <c r="R12" s="24">
        <v>519954.30000000005</v>
      </c>
      <c r="S12" s="26"/>
      <c r="T12" s="26"/>
      <c r="U12" s="26"/>
      <c r="V12" s="27"/>
    </row>
    <row r="13" ht="66.75" customHeight="1">
      <c r="A13" s="67">
        <f t="shared" si="2"/>
        <v>932407.5</v>
      </c>
      <c r="B13" s="68"/>
      <c r="C13" s="69">
        <f t="shared" si="3"/>
        <v>0</v>
      </c>
      <c r="D13" s="70"/>
      <c r="E13" s="71" t="s">
        <v>323</v>
      </c>
      <c r="F13" s="72">
        <v>1302.0</v>
      </c>
      <c r="G13" s="71" t="s">
        <v>317</v>
      </c>
      <c r="H13" s="73" t="s">
        <v>324</v>
      </c>
      <c r="I13" s="71" t="s">
        <v>50</v>
      </c>
      <c r="J13" s="71" t="s">
        <v>325</v>
      </c>
      <c r="K13" s="74">
        <v>13.0</v>
      </c>
      <c r="L13" s="138">
        <v>695.0</v>
      </c>
      <c r="M13" s="140">
        <v>0.2</v>
      </c>
      <c r="N13" s="77">
        <v>750.0</v>
      </c>
      <c r="O13" s="78">
        <v>0.15</v>
      </c>
      <c r="P13" s="24">
        <v>989591.0400000003</v>
      </c>
      <c r="Q13" s="24">
        <v>932407.5</v>
      </c>
      <c r="R13" s="24">
        <v>932407.5</v>
      </c>
      <c r="S13" s="26"/>
      <c r="T13" s="26"/>
      <c r="U13" s="26"/>
      <c r="V13" s="27"/>
    </row>
    <row r="14" ht="66.75" customHeight="1">
      <c r="A14" s="67">
        <f t="shared" si="2"/>
        <v>2672901.5</v>
      </c>
      <c r="B14" s="80"/>
      <c r="C14" s="69">
        <f t="shared" si="3"/>
        <v>0</v>
      </c>
      <c r="D14" s="81"/>
      <c r="E14" s="82" t="s">
        <v>326</v>
      </c>
      <c r="F14" s="72">
        <v>1303.0</v>
      </c>
      <c r="G14" s="82" t="s">
        <v>317</v>
      </c>
      <c r="H14" s="73" t="s">
        <v>327</v>
      </c>
      <c r="I14" s="82" t="s">
        <v>50</v>
      </c>
      <c r="J14" s="82" t="s">
        <v>328</v>
      </c>
      <c r="K14" s="74">
        <v>1.0</v>
      </c>
      <c r="L14" s="138">
        <v>2030.0</v>
      </c>
      <c r="M14" s="140">
        <v>0.2</v>
      </c>
      <c r="N14" s="83">
        <v>2150.0</v>
      </c>
      <c r="O14" s="78">
        <v>0.15</v>
      </c>
      <c r="P14" s="24">
        <v>2890460.16</v>
      </c>
      <c r="Q14" s="24">
        <v>2672901.5</v>
      </c>
      <c r="R14" s="24">
        <v>2672901.5</v>
      </c>
      <c r="S14" s="26"/>
      <c r="T14" s="26"/>
      <c r="U14" s="26"/>
      <c r="V14" s="27"/>
    </row>
    <row r="15" ht="66.75" customHeight="1">
      <c r="A15" s="67">
        <f t="shared" si="2"/>
        <v>904983.75</v>
      </c>
      <c r="B15" s="68"/>
      <c r="C15" s="69">
        <f t="shared" si="3"/>
        <v>0</v>
      </c>
      <c r="D15" s="84"/>
      <c r="E15" s="71" t="s">
        <v>329</v>
      </c>
      <c r="F15" s="72">
        <v>1304.0</v>
      </c>
      <c r="G15" s="71" t="s">
        <v>317</v>
      </c>
      <c r="H15" s="73" t="s">
        <v>330</v>
      </c>
      <c r="I15" s="71" t="s">
        <v>50</v>
      </c>
      <c r="J15" s="71" t="s">
        <v>79</v>
      </c>
      <c r="K15" s="74">
        <v>5.0</v>
      </c>
      <c r="L15" s="138">
        <v>775.0</v>
      </c>
      <c r="M15" s="140">
        <v>0.3</v>
      </c>
      <c r="N15" s="77">
        <v>825.0</v>
      </c>
      <c r="O15" s="78">
        <v>0.25</v>
      </c>
      <c r="P15" s="24">
        <v>965563.2</v>
      </c>
      <c r="Q15" s="24">
        <v>904983.75</v>
      </c>
      <c r="R15" s="24">
        <v>904983.75</v>
      </c>
      <c r="S15" s="26"/>
      <c r="T15" s="26"/>
      <c r="U15" s="26"/>
      <c r="V15" s="27"/>
    </row>
    <row r="16" ht="66.75" customHeight="1">
      <c r="A16" s="67">
        <f t="shared" si="2"/>
        <v>1091465.25</v>
      </c>
      <c r="B16" s="68"/>
      <c r="C16" s="69">
        <f t="shared" si="3"/>
        <v>0</v>
      </c>
      <c r="D16" s="81"/>
      <c r="E16" s="82" t="s">
        <v>331</v>
      </c>
      <c r="F16" s="72">
        <v>1305.0</v>
      </c>
      <c r="G16" s="82" t="s">
        <v>317</v>
      </c>
      <c r="H16" s="73" t="s">
        <v>332</v>
      </c>
      <c r="I16" s="82" t="s">
        <v>50</v>
      </c>
      <c r="J16" s="82" t="s">
        <v>160</v>
      </c>
      <c r="K16" s="74">
        <v>3.0</v>
      </c>
      <c r="L16" s="138">
        <v>910.0</v>
      </c>
      <c r="M16" s="140">
        <v>0.3</v>
      </c>
      <c r="N16" s="83">
        <v>995.0</v>
      </c>
      <c r="O16" s="78">
        <v>0.25</v>
      </c>
      <c r="P16" s="24">
        <v>1133758.08</v>
      </c>
      <c r="Q16" s="24">
        <v>1091465.25</v>
      </c>
      <c r="R16" s="24">
        <v>1091465.25</v>
      </c>
      <c r="S16" s="26"/>
      <c r="T16" s="26"/>
      <c r="U16" s="26"/>
      <c r="V16" s="27"/>
    </row>
    <row r="17" ht="66.75" customHeight="1">
      <c r="A17" s="67">
        <f t="shared" si="2"/>
        <v>460719</v>
      </c>
      <c r="B17" s="80"/>
      <c r="C17" s="69">
        <f t="shared" si="3"/>
        <v>0</v>
      </c>
      <c r="D17" s="84"/>
      <c r="E17" s="71" t="s">
        <v>333</v>
      </c>
      <c r="F17" s="72">
        <v>1306.0</v>
      </c>
      <c r="G17" s="82" t="s">
        <v>317</v>
      </c>
      <c r="H17" s="73" t="s">
        <v>334</v>
      </c>
      <c r="I17" s="71" t="s">
        <v>74</v>
      </c>
      <c r="J17" s="71" t="s">
        <v>289</v>
      </c>
      <c r="K17" s="74">
        <v>8.0</v>
      </c>
      <c r="L17" s="138">
        <v>340.0</v>
      </c>
      <c r="M17" s="140">
        <v>0.2</v>
      </c>
      <c r="N17" s="77">
        <v>350.0</v>
      </c>
      <c r="O17" s="78">
        <v>0.1</v>
      </c>
      <c r="P17" s="24">
        <v>484116.48000000004</v>
      </c>
      <c r="Q17" s="24">
        <v>460719.0</v>
      </c>
      <c r="R17" s="24">
        <v>460719.0</v>
      </c>
      <c r="S17" s="26"/>
      <c r="T17" s="26"/>
      <c r="U17" s="26"/>
      <c r="V17" s="27"/>
    </row>
    <row r="18" ht="66.75" customHeight="1">
      <c r="A18" s="67">
        <f t="shared" si="2"/>
        <v>345173.6</v>
      </c>
      <c r="B18" s="68"/>
      <c r="C18" s="69">
        <f t="shared" si="3"/>
        <v>0</v>
      </c>
      <c r="D18" s="81"/>
      <c r="E18" s="82" t="s">
        <v>335</v>
      </c>
      <c r="F18" s="72">
        <v>1307.0</v>
      </c>
      <c r="G18" s="82" t="s">
        <v>317</v>
      </c>
      <c r="H18" s="73" t="s">
        <v>336</v>
      </c>
      <c r="I18" s="82" t="s">
        <v>74</v>
      </c>
      <c r="J18" s="82" t="s">
        <v>51</v>
      </c>
      <c r="K18" s="74">
        <v>5.0</v>
      </c>
      <c r="L18" s="138">
        <v>295.0</v>
      </c>
      <c r="M18" s="140">
        <v>0.3</v>
      </c>
      <c r="N18" s="83">
        <v>295.0</v>
      </c>
      <c r="O18" s="78">
        <v>0.2</v>
      </c>
      <c r="P18" s="24">
        <v>367536.96</v>
      </c>
      <c r="Q18" s="24">
        <v>345173.60000000003</v>
      </c>
      <c r="R18" s="24">
        <v>345173.60000000003</v>
      </c>
      <c r="S18" s="26"/>
      <c r="T18" s="26"/>
      <c r="U18" s="26"/>
      <c r="V18" s="27"/>
    </row>
    <row r="19" ht="66.75" customHeight="1">
      <c r="A19" s="67">
        <f t="shared" si="2"/>
        <v>323600.25</v>
      </c>
      <c r="B19" s="85"/>
      <c r="C19" s="69">
        <f t="shared" si="3"/>
        <v>0</v>
      </c>
      <c r="D19" s="84"/>
      <c r="E19" s="70" t="s">
        <v>337</v>
      </c>
      <c r="F19" s="72">
        <v>1308.0</v>
      </c>
      <c r="G19" s="71" t="s">
        <v>317</v>
      </c>
      <c r="H19" s="73" t="s">
        <v>338</v>
      </c>
      <c r="I19" s="71" t="s">
        <v>74</v>
      </c>
      <c r="J19" s="71" t="s">
        <v>51</v>
      </c>
      <c r="K19" s="74">
        <v>5.0</v>
      </c>
      <c r="L19" s="138">
        <v>275.0</v>
      </c>
      <c r="M19" s="140">
        <v>0.3</v>
      </c>
      <c r="N19" s="77">
        <v>295.0</v>
      </c>
      <c r="O19" s="78">
        <v>0.25</v>
      </c>
      <c r="P19" s="24">
        <v>342619.20000000007</v>
      </c>
      <c r="Q19" s="24">
        <v>323600.25</v>
      </c>
      <c r="R19" s="24">
        <v>323600.25</v>
      </c>
      <c r="S19" s="26"/>
      <c r="T19" s="26"/>
      <c r="U19" s="26"/>
      <c r="V19" s="27"/>
    </row>
    <row r="20" ht="66.75" customHeight="1">
      <c r="A20" s="67">
        <f t="shared" si="2"/>
        <v>671333.4</v>
      </c>
      <c r="B20" s="68"/>
      <c r="C20" s="69">
        <f t="shared" si="3"/>
        <v>0</v>
      </c>
      <c r="D20" s="81"/>
      <c r="E20" s="82" t="s">
        <v>339</v>
      </c>
      <c r="F20" s="72">
        <v>1309.0</v>
      </c>
      <c r="G20" s="82" t="s">
        <v>317</v>
      </c>
      <c r="H20" s="73" t="s">
        <v>340</v>
      </c>
      <c r="I20" s="82" t="s">
        <v>74</v>
      </c>
      <c r="J20" s="82" t="s">
        <v>59</v>
      </c>
      <c r="K20" s="74">
        <v>3.0</v>
      </c>
      <c r="L20" s="138">
        <v>495.0</v>
      </c>
      <c r="M20" s="140">
        <v>0.2</v>
      </c>
      <c r="N20" s="83">
        <v>510.0</v>
      </c>
      <c r="O20" s="78">
        <v>0.1</v>
      </c>
      <c r="P20" s="24">
        <v>704816.64</v>
      </c>
      <c r="Q20" s="24">
        <v>671333.4</v>
      </c>
      <c r="R20" s="24">
        <v>671333.4</v>
      </c>
      <c r="S20" s="26"/>
      <c r="T20" s="26"/>
      <c r="U20" s="26"/>
      <c r="V20" s="27"/>
    </row>
    <row r="21" ht="66.75" customHeight="1">
      <c r="A21" s="67">
        <f t="shared" si="2"/>
        <v>1513791</v>
      </c>
      <c r="B21" s="68"/>
      <c r="C21" s="69">
        <f t="shared" si="3"/>
        <v>0</v>
      </c>
      <c r="D21" s="81"/>
      <c r="E21" s="71" t="s">
        <v>341</v>
      </c>
      <c r="F21" s="72">
        <v>1310.0</v>
      </c>
      <c r="G21" s="71" t="s">
        <v>317</v>
      </c>
      <c r="H21" s="73" t="s">
        <v>342</v>
      </c>
      <c r="I21" s="71" t="s">
        <v>74</v>
      </c>
      <c r="J21" s="71" t="s">
        <v>160</v>
      </c>
      <c r="K21" s="74">
        <v>3.0</v>
      </c>
      <c r="L21" s="138">
        <v>1100.0</v>
      </c>
      <c r="M21" s="140">
        <v>0.2</v>
      </c>
      <c r="N21" s="77">
        <v>1150.0</v>
      </c>
      <c r="O21" s="78">
        <v>0.1</v>
      </c>
      <c r="P21" s="24">
        <v>1566259.2</v>
      </c>
      <c r="Q21" s="24">
        <v>1513791.0</v>
      </c>
      <c r="R21" s="24">
        <v>1513791.0</v>
      </c>
      <c r="S21" s="26"/>
      <c r="T21" s="26"/>
      <c r="U21" s="26"/>
      <c r="V21" s="27"/>
    </row>
    <row r="22" ht="66.75" customHeight="1">
      <c r="A22" s="67">
        <f t="shared" si="2"/>
        <v>361993.5</v>
      </c>
      <c r="B22" s="85"/>
      <c r="C22" s="69">
        <f t="shared" si="3"/>
        <v>0</v>
      </c>
      <c r="D22" s="81"/>
      <c r="E22" s="86" t="s">
        <v>343</v>
      </c>
      <c r="F22" s="72">
        <v>1311.0</v>
      </c>
      <c r="G22" s="82" t="s">
        <v>317</v>
      </c>
      <c r="H22" s="73" t="s">
        <v>344</v>
      </c>
      <c r="I22" s="82" t="s">
        <v>74</v>
      </c>
      <c r="J22" s="82" t="s">
        <v>51</v>
      </c>
      <c r="K22" s="74">
        <v>5.0</v>
      </c>
      <c r="L22" s="138">
        <v>260.0</v>
      </c>
      <c r="M22" s="140">
        <v>0.2</v>
      </c>
      <c r="N22" s="83">
        <v>275.0</v>
      </c>
      <c r="O22" s="78">
        <v>0.1</v>
      </c>
      <c r="P22" s="24">
        <v>370206.72000000003</v>
      </c>
      <c r="Q22" s="24">
        <v>361993.5</v>
      </c>
      <c r="R22" s="24">
        <v>361993.5</v>
      </c>
      <c r="S22" s="26"/>
      <c r="T22" s="26"/>
      <c r="U22" s="26"/>
      <c r="V22" s="27"/>
    </row>
    <row r="23" ht="66.75" customHeight="1">
      <c r="A23" s="67">
        <f t="shared" si="2"/>
        <v>2175617.5</v>
      </c>
      <c r="B23" s="68"/>
      <c r="C23" s="69">
        <f t="shared" si="3"/>
        <v>0</v>
      </c>
      <c r="D23" s="84"/>
      <c r="E23" s="71" t="s">
        <v>345</v>
      </c>
      <c r="F23" s="72">
        <v>1312.0</v>
      </c>
      <c r="G23" s="71" t="s">
        <v>317</v>
      </c>
      <c r="H23" s="73" t="s">
        <v>346</v>
      </c>
      <c r="I23" s="71" t="s">
        <v>50</v>
      </c>
      <c r="J23" s="71" t="s">
        <v>160</v>
      </c>
      <c r="K23" s="74">
        <v>5.0</v>
      </c>
      <c r="L23" s="138">
        <v>1650.0</v>
      </c>
      <c r="M23" s="140">
        <v>0.2</v>
      </c>
      <c r="N23" s="77">
        <v>1750.0</v>
      </c>
      <c r="O23" s="78">
        <v>0.15</v>
      </c>
      <c r="P23" s="24">
        <v>2349388.8000000003</v>
      </c>
      <c r="Q23" s="24">
        <v>2175617.5</v>
      </c>
      <c r="R23" s="24">
        <v>2175617.5</v>
      </c>
      <c r="S23" s="26"/>
      <c r="T23" s="26"/>
      <c r="U23" s="26"/>
      <c r="V23" s="27"/>
    </row>
    <row r="24" ht="66.75" customHeight="1">
      <c r="A24" s="67">
        <f t="shared" si="2"/>
        <v>231017.67</v>
      </c>
      <c r="B24" s="68"/>
      <c r="C24" s="69">
        <f t="shared" si="3"/>
        <v>0</v>
      </c>
      <c r="D24" s="81"/>
      <c r="E24" s="82" t="s">
        <v>347</v>
      </c>
      <c r="F24" s="72">
        <v>1324.0</v>
      </c>
      <c r="G24" s="82" t="s">
        <v>317</v>
      </c>
      <c r="H24" s="73" t="s">
        <v>348</v>
      </c>
      <c r="I24" s="82" t="s">
        <v>74</v>
      </c>
      <c r="J24" s="82" t="s">
        <v>51</v>
      </c>
      <c r="K24" s="74">
        <v>13.0</v>
      </c>
      <c r="L24" s="138">
        <v>195.0</v>
      </c>
      <c r="M24" s="140">
        <v>0.3</v>
      </c>
      <c r="N24" s="83">
        <v>243.0</v>
      </c>
      <c r="O24" s="78">
        <v>0.35</v>
      </c>
      <c r="P24" s="24">
        <v>242948.16</v>
      </c>
      <c r="Q24" s="24">
        <v>231017.67000000004</v>
      </c>
      <c r="R24" s="24">
        <v>231017.67000000004</v>
      </c>
      <c r="S24" s="26"/>
      <c r="T24" s="26"/>
      <c r="U24" s="26"/>
      <c r="V24" s="27"/>
    </row>
    <row r="25" ht="66.75" customHeight="1">
      <c r="A25" s="67">
        <f t="shared" si="2"/>
        <v>366746.95</v>
      </c>
      <c r="B25" s="68"/>
      <c r="C25" s="69">
        <f t="shared" si="3"/>
        <v>0</v>
      </c>
      <c r="D25" s="84"/>
      <c r="E25" s="71" t="s">
        <v>349</v>
      </c>
      <c r="F25" s="72">
        <v>1343.0</v>
      </c>
      <c r="G25" s="71" t="s">
        <v>317</v>
      </c>
      <c r="H25" s="73" t="s">
        <v>350</v>
      </c>
      <c r="I25" s="71" t="s">
        <v>165</v>
      </c>
      <c r="J25" s="71" t="s">
        <v>51</v>
      </c>
      <c r="K25" s="74">
        <v>2.0</v>
      </c>
      <c r="L25" s="138">
        <v>275.0</v>
      </c>
      <c r="M25" s="140">
        <v>0.2</v>
      </c>
      <c r="N25" s="77">
        <v>295.0</v>
      </c>
      <c r="O25" s="78">
        <v>0.15</v>
      </c>
      <c r="P25" s="24">
        <v>391564.8</v>
      </c>
      <c r="Q25" s="24">
        <v>366746.94999999995</v>
      </c>
      <c r="R25" s="24">
        <v>366746.94999999995</v>
      </c>
      <c r="S25" s="26"/>
      <c r="T25" s="26"/>
      <c r="U25" s="26"/>
      <c r="V25" s="27"/>
    </row>
    <row r="26" ht="66.75" customHeight="1">
      <c r="A26" s="67">
        <f t="shared" si="2"/>
        <v>435123.5</v>
      </c>
      <c r="B26" s="85"/>
      <c r="C26" s="69">
        <f t="shared" si="3"/>
        <v>0</v>
      </c>
      <c r="D26" s="81"/>
      <c r="E26" s="86" t="s">
        <v>351</v>
      </c>
      <c r="F26" s="72">
        <v>1344.0</v>
      </c>
      <c r="G26" s="82" t="s">
        <v>317</v>
      </c>
      <c r="H26" s="73" t="s">
        <v>352</v>
      </c>
      <c r="I26" s="82" t="s">
        <v>165</v>
      </c>
      <c r="J26" s="82" t="s">
        <v>51</v>
      </c>
      <c r="K26" s="74">
        <v>2.0</v>
      </c>
      <c r="L26" s="138">
        <v>325.0</v>
      </c>
      <c r="M26" s="140">
        <v>0.2</v>
      </c>
      <c r="N26" s="83">
        <v>350.0</v>
      </c>
      <c r="O26" s="78">
        <v>0.15</v>
      </c>
      <c r="P26" s="24">
        <v>462758.4000000001</v>
      </c>
      <c r="Q26" s="24">
        <v>435123.5</v>
      </c>
      <c r="R26" s="24">
        <v>435123.5</v>
      </c>
      <c r="S26" s="26"/>
      <c r="T26" s="26"/>
      <c r="U26" s="26"/>
      <c r="V26" s="27"/>
    </row>
    <row r="27" ht="66.75" customHeight="1">
      <c r="A27" s="67">
        <f t="shared" si="2"/>
        <v>385029.45</v>
      </c>
      <c r="B27" s="68"/>
      <c r="C27" s="69">
        <f t="shared" si="3"/>
        <v>0</v>
      </c>
      <c r="D27" s="84"/>
      <c r="E27" s="71" t="s">
        <v>353</v>
      </c>
      <c r="F27" s="72">
        <v>1345.0</v>
      </c>
      <c r="G27" s="71" t="s">
        <v>317</v>
      </c>
      <c r="H27" s="73" t="s">
        <v>354</v>
      </c>
      <c r="I27" s="71" t="s">
        <v>165</v>
      </c>
      <c r="J27" s="71" t="s">
        <v>51</v>
      </c>
      <c r="K27" s="74">
        <v>3.0</v>
      </c>
      <c r="L27" s="138">
        <v>325.0</v>
      </c>
      <c r="M27" s="140">
        <v>0.3</v>
      </c>
      <c r="N27" s="77">
        <v>405.0</v>
      </c>
      <c r="O27" s="78">
        <v>0.35</v>
      </c>
      <c r="P27" s="24">
        <v>404913.6</v>
      </c>
      <c r="Q27" s="24">
        <v>385029.44999999995</v>
      </c>
      <c r="R27" s="24">
        <v>385029.44999999995</v>
      </c>
      <c r="S27" s="26"/>
      <c r="T27" s="26"/>
      <c r="U27" s="26"/>
      <c r="V27" s="27"/>
    </row>
    <row r="28" ht="66.75" customHeight="1">
      <c r="A28" s="67">
        <f t="shared" si="2"/>
        <v>217561.75</v>
      </c>
      <c r="B28" s="85"/>
      <c r="C28" s="69">
        <f t="shared" si="3"/>
        <v>0</v>
      </c>
      <c r="D28" s="81"/>
      <c r="E28" s="86" t="s">
        <v>355</v>
      </c>
      <c r="F28" s="72">
        <v>1346.0</v>
      </c>
      <c r="G28" s="82" t="s">
        <v>317</v>
      </c>
      <c r="H28" s="73" t="s">
        <v>356</v>
      </c>
      <c r="I28" s="82" t="s">
        <v>165</v>
      </c>
      <c r="J28" s="82" t="s">
        <v>51</v>
      </c>
      <c r="K28" s="74">
        <v>3.0</v>
      </c>
      <c r="L28" s="138">
        <v>175.0</v>
      </c>
      <c r="M28" s="140">
        <v>0.25</v>
      </c>
      <c r="N28" s="83">
        <v>175.0</v>
      </c>
      <c r="O28" s="78">
        <v>0.15</v>
      </c>
      <c r="P28" s="24">
        <v>233604.0</v>
      </c>
      <c r="Q28" s="24">
        <v>217561.75</v>
      </c>
      <c r="R28" s="24">
        <v>217561.75</v>
      </c>
      <c r="S28" s="26"/>
      <c r="T28" s="26"/>
      <c r="U28" s="26"/>
      <c r="V28" s="27"/>
    </row>
    <row r="29" ht="66.75" customHeight="1">
      <c r="A29" s="67">
        <f t="shared" si="2"/>
        <v>207250.42</v>
      </c>
      <c r="B29" s="68"/>
      <c r="C29" s="69">
        <f t="shared" si="3"/>
        <v>0</v>
      </c>
      <c r="D29" s="84"/>
      <c r="E29" s="71" t="s">
        <v>357</v>
      </c>
      <c r="F29" s="72">
        <v>1347.0</v>
      </c>
      <c r="G29" s="71" t="s">
        <v>317</v>
      </c>
      <c r="H29" s="73" t="s">
        <v>358</v>
      </c>
      <c r="I29" s="71" t="s">
        <v>165</v>
      </c>
      <c r="J29" s="71" t="s">
        <v>51</v>
      </c>
      <c r="K29" s="74">
        <v>4.0</v>
      </c>
      <c r="L29" s="138">
        <v>175.0</v>
      </c>
      <c r="M29" s="140">
        <v>0.3</v>
      </c>
      <c r="N29" s="77">
        <v>218.0</v>
      </c>
      <c r="O29" s="78">
        <v>0.35</v>
      </c>
      <c r="P29" s="24">
        <v>218030.39999999997</v>
      </c>
      <c r="Q29" s="24">
        <v>207250.42000000004</v>
      </c>
      <c r="R29" s="24">
        <v>207250.42000000004</v>
      </c>
      <c r="S29" s="26"/>
      <c r="T29" s="26"/>
      <c r="U29" s="26"/>
      <c r="V29" s="27"/>
    </row>
    <row r="30" ht="66.75" customHeight="1">
      <c r="A30" s="67">
        <f t="shared" si="2"/>
        <v>988351.95</v>
      </c>
      <c r="B30" s="68"/>
      <c r="C30" s="69">
        <f t="shared" si="3"/>
        <v>0</v>
      </c>
      <c r="D30" s="81"/>
      <c r="E30" s="82" t="s">
        <v>359</v>
      </c>
      <c r="F30" s="72">
        <v>1348.0</v>
      </c>
      <c r="G30" s="82" t="s">
        <v>317</v>
      </c>
      <c r="H30" s="73" t="s">
        <v>360</v>
      </c>
      <c r="I30" s="82" t="s">
        <v>165</v>
      </c>
      <c r="J30" s="82" t="s">
        <v>51</v>
      </c>
      <c r="K30" s="74">
        <v>2.0</v>
      </c>
      <c r="L30" s="138">
        <v>750.0</v>
      </c>
      <c r="M30" s="140">
        <v>0.2</v>
      </c>
      <c r="N30" s="83">
        <v>795.0</v>
      </c>
      <c r="O30" s="78">
        <v>0.15</v>
      </c>
      <c r="P30" s="24">
        <v>1067904.0</v>
      </c>
      <c r="Q30" s="24">
        <v>988351.9500000001</v>
      </c>
      <c r="R30" s="24">
        <v>988351.9500000001</v>
      </c>
      <c r="S30" s="26"/>
      <c r="T30" s="26"/>
      <c r="U30" s="26"/>
      <c r="V30" s="27"/>
    </row>
    <row r="31" ht="66.75" customHeight="1">
      <c r="A31" s="67">
        <f t="shared" si="2"/>
        <v>1178124.3</v>
      </c>
      <c r="B31" s="85"/>
      <c r="C31" s="69">
        <f t="shared" si="3"/>
        <v>0</v>
      </c>
      <c r="D31" s="84"/>
      <c r="E31" s="70" t="s">
        <v>361</v>
      </c>
      <c r="F31" s="72">
        <v>1349.0</v>
      </c>
      <c r="G31" s="71" t="s">
        <v>317</v>
      </c>
      <c r="H31" s="73" t="s">
        <v>362</v>
      </c>
      <c r="I31" s="71" t="s">
        <v>165</v>
      </c>
      <c r="J31" s="71" t="s">
        <v>51</v>
      </c>
      <c r="K31" s="74">
        <v>1.0</v>
      </c>
      <c r="L31" s="138">
        <v>850.0</v>
      </c>
      <c r="M31" s="140">
        <v>0.2</v>
      </c>
      <c r="N31" s="77">
        <v>895.0</v>
      </c>
      <c r="O31" s="78">
        <v>0.1</v>
      </c>
      <c r="P31" s="24">
        <v>1210291.2</v>
      </c>
      <c r="Q31" s="24">
        <v>1178124.3</v>
      </c>
      <c r="R31" s="24">
        <v>1178124.3</v>
      </c>
      <c r="S31" s="26"/>
      <c r="T31" s="26"/>
      <c r="U31" s="26"/>
      <c r="V31" s="27"/>
    </row>
    <row r="32" ht="66.75" customHeight="1">
      <c r="A32" s="67">
        <f t="shared" si="2"/>
        <v>397388.42</v>
      </c>
      <c r="B32" s="68"/>
      <c r="C32" s="69">
        <f t="shared" si="3"/>
        <v>0</v>
      </c>
      <c r="D32" s="81"/>
      <c r="E32" s="82" t="s">
        <v>363</v>
      </c>
      <c r="F32" s="72">
        <v>1350.0</v>
      </c>
      <c r="G32" s="82" t="s">
        <v>317</v>
      </c>
      <c r="H32" s="73" t="s">
        <v>364</v>
      </c>
      <c r="I32" s="82" t="s">
        <v>165</v>
      </c>
      <c r="J32" s="82" t="s">
        <v>51</v>
      </c>
      <c r="K32" s="74">
        <v>3.0</v>
      </c>
      <c r="L32" s="138">
        <v>335.0</v>
      </c>
      <c r="M32" s="140">
        <v>0.3</v>
      </c>
      <c r="N32" s="83">
        <v>418.0</v>
      </c>
      <c r="O32" s="78">
        <v>0.35</v>
      </c>
      <c r="P32" s="24">
        <v>417372.48</v>
      </c>
      <c r="Q32" s="24">
        <v>397388.42</v>
      </c>
      <c r="R32" s="24">
        <v>397388.42</v>
      </c>
      <c r="S32" s="26"/>
      <c r="T32" s="26"/>
      <c r="U32" s="26"/>
      <c r="V32" s="27"/>
    </row>
    <row r="33" ht="66.75" customHeight="1">
      <c r="A33" s="67">
        <f t="shared" si="2"/>
        <v>2073235.5</v>
      </c>
      <c r="B33" s="68"/>
      <c r="C33" s="69">
        <f t="shared" si="3"/>
        <v>0</v>
      </c>
      <c r="D33" s="84"/>
      <c r="E33" s="71" t="s">
        <v>365</v>
      </c>
      <c r="F33" s="72">
        <v>1361.0</v>
      </c>
      <c r="G33" s="82" t="s">
        <v>317</v>
      </c>
      <c r="H33" s="73" t="s">
        <v>366</v>
      </c>
      <c r="I33" s="71" t="s">
        <v>50</v>
      </c>
      <c r="J33" s="71" t="s">
        <v>79</v>
      </c>
      <c r="K33" s="74">
        <v>3.0</v>
      </c>
      <c r="L33" s="138">
        <v>1790.0</v>
      </c>
      <c r="M33" s="140">
        <v>0.3</v>
      </c>
      <c r="N33" s="77">
        <v>1890.0</v>
      </c>
      <c r="O33" s="78">
        <v>0.25</v>
      </c>
      <c r="P33" s="24">
        <v>2230139.5200000005</v>
      </c>
      <c r="Q33" s="24">
        <v>2073235.5000000002</v>
      </c>
      <c r="R33" s="24">
        <v>2073235.5000000002</v>
      </c>
      <c r="S33" s="26"/>
      <c r="T33" s="26"/>
      <c r="U33" s="26"/>
      <c r="V33" s="27"/>
    </row>
    <row r="34" ht="66.75" customHeight="1">
      <c r="A34" s="67">
        <f t="shared" si="2"/>
        <v>2566863</v>
      </c>
      <c r="B34" s="68"/>
      <c r="C34" s="69">
        <f t="shared" si="3"/>
        <v>0</v>
      </c>
      <c r="D34" s="81"/>
      <c r="E34" s="82" t="s">
        <v>367</v>
      </c>
      <c r="F34" s="72">
        <v>1363.0</v>
      </c>
      <c r="G34" s="82" t="s">
        <v>317</v>
      </c>
      <c r="H34" s="73" t="s">
        <v>366</v>
      </c>
      <c r="I34" s="82" t="s">
        <v>50</v>
      </c>
      <c r="J34" s="82" t="s">
        <v>59</v>
      </c>
      <c r="K34" s="74">
        <v>3.0</v>
      </c>
      <c r="L34" s="138">
        <v>1850.0</v>
      </c>
      <c r="M34" s="140">
        <v>0.2</v>
      </c>
      <c r="N34" s="83">
        <v>1950.0</v>
      </c>
      <c r="O34" s="78">
        <v>0.1</v>
      </c>
      <c r="P34" s="24">
        <v>2634163.2000000007</v>
      </c>
      <c r="Q34" s="24">
        <v>2566863.0</v>
      </c>
      <c r="R34" s="24">
        <v>2566863.0</v>
      </c>
      <c r="S34" s="26"/>
      <c r="T34" s="26"/>
      <c r="U34" s="26"/>
      <c r="V34" s="27"/>
    </row>
    <row r="35" ht="68.25" customHeight="1">
      <c r="A35" s="141"/>
      <c r="B35" s="124"/>
      <c r="C35" s="142"/>
      <c r="D35" s="116"/>
      <c r="E35" s="125"/>
      <c r="F35" s="126"/>
      <c r="G35" s="128"/>
      <c r="H35" s="127"/>
      <c r="I35" s="128"/>
      <c r="J35" s="128"/>
      <c r="K35" s="129"/>
      <c r="L35" s="143"/>
      <c r="M35" s="144"/>
      <c r="N35" s="123"/>
      <c r="O35" s="76"/>
      <c r="P35" s="24">
        <v>0.0</v>
      </c>
      <c r="Q35" s="24">
        <v>0.0</v>
      </c>
      <c r="R35" s="24">
        <v>0.0</v>
      </c>
      <c r="S35" s="115"/>
      <c r="T35" s="115"/>
      <c r="U35" s="115"/>
      <c r="V35" s="115"/>
    </row>
  </sheetData>
  <mergeCells count="12">
    <mergeCell ref="F4:G4"/>
    <mergeCell ref="F5:G5"/>
    <mergeCell ref="B6:C6"/>
    <mergeCell ref="F6:G6"/>
    <mergeCell ref="D8:N8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  <tableParts count="1"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3" width="18.43"/>
    <col customWidth="1" min="4" max="4" width="17.14"/>
    <col customWidth="1" min="5" max="5" width="20.43"/>
    <col customWidth="1" min="6" max="6" width="6.29"/>
    <col customWidth="1" min="7" max="7" width="21.43"/>
    <col customWidth="1" min="8" max="8" width="25.43"/>
    <col customWidth="1" min="9" max="9" width="12.71"/>
    <col customWidth="1" min="10" max="10" width="9.14"/>
    <col customWidth="1" min="11" max="11" width="4.86"/>
    <col customWidth="1" hidden="1" min="12" max="13" width="12.0"/>
    <col customWidth="1" min="14" max="14" width="12.29"/>
    <col customWidth="1" hidden="1" min="15" max="15" width="12.0"/>
    <col customWidth="1" hidden="1" min="16" max="17" width="12.14"/>
    <col customWidth="1" hidden="1" min="18" max="18" width="10.43"/>
    <col customWidth="1" min="19" max="22" width="8.71"/>
  </cols>
  <sheetData>
    <row r="1" ht="15.0" customHeight="1">
      <c r="A1" s="1"/>
      <c r="B1" s="2"/>
      <c r="C1" s="2"/>
      <c r="D1" s="3"/>
      <c r="E1" s="3"/>
      <c r="F1" s="4"/>
      <c r="G1" s="4"/>
      <c r="H1" s="5"/>
      <c r="I1" s="5"/>
      <c r="J1" s="5"/>
      <c r="K1" s="5"/>
      <c r="L1" s="6"/>
      <c r="M1" s="7"/>
      <c r="N1" s="8"/>
      <c r="O1" s="7"/>
      <c r="P1" s="9"/>
      <c r="Q1" s="10"/>
      <c r="R1" s="10"/>
      <c r="S1" s="11"/>
      <c r="T1" s="11"/>
      <c r="U1" s="11"/>
      <c r="V1" s="12"/>
    </row>
    <row r="2" ht="22.5" customHeight="1">
      <c r="A2" s="13" t="s">
        <v>0</v>
      </c>
      <c r="B2" s="14" t="s">
        <v>1</v>
      </c>
      <c r="C2" s="15"/>
      <c r="D2" s="16" t="s">
        <v>2</v>
      </c>
      <c r="E2" s="15"/>
      <c r="F2" s="17" t="s">
        <v>3</v>
      </c>
      <c r="G2" s="18"/>
      <c r="H2" s="19"/>
      <c r="I2" s="20"/>
      <c r="J2" s="20"/>
      <c r="K2" s="20"/>
      <c r="L2" s="21"/>
      <c r="M2" s="22"/>
      <c r="N2" s="23"/>
      <c r="O2" s="22"/>
      <c r="P2" s="24"/>
      <c r="Q2" s="25"/>
      <c r="R2" s="25"/>
      <c r="S2" s="26"/>
      <c r="T2" s="26"/>
      <c r="U2" s="26"/>
      <c r="V2" s="27"/>
    </row>
    <row r="3" ht="22.5" customHeight="1">
      <c r="A3" s="28" t="s">
        <v>4</v>
      </c>
      <c r="B3" s="29" t="s">
        <v>5</v>
      </c>
      <c r="C3" s="30"/>
      <c r="D3" s="31" t="s">
        <v>6</v>
      </c>
      <c r="E3" s="32" t="s">
        <v>7</v>
      </c>
      <c r="F3" s="33" t="s">
        <v>8</v>
      </c>
      <c r="G3" s="34"/>
      <c r="H3" s="19"/>
      <c r="I3" s="20"/>
      <c r="J3" s="20"/>
      <c r="K3" s="20"/>
      <c r="L3" s="21"/>
      <c r="M3" s="22"/>
      <c r="N3" s="23"/>
      <c r="O3" s="22"/>
      <c r="P3" s="24"/>
      <c r="Q3" s="25"/>
      <c r="R3" s="25"/>
      <c r="S3" s="26"/>
      <c r="T3" s="26"/>
      <c r="U3" s="26"/>
      <c r="V3" s="27"/>
    </row>
    <row r="4" ht="22.5" customHeight="1">
      <c r="A4" s="28" t="s">
        <v>9</v>
      </c>
      <c r="B4" s="29" t="s">
        <v>10</v>
      </c>
      <c r="C4" s="30"/>
      <c r="D4" s="35" t="s">
        <v>11</v>
      </c>
      <c r="E4" s="32" t="s">
        <v>12</v>
      </c>
      <c r="F4" s="36" t="s">
        <v>368</v>
      </c>
      <c r="G4" s="34"/>
      <c r="H4" s="19"/>
      <c r="I4" s="20"/>
      <c r="J4" s="20"/>
      <c r="K4" s="20"/>
      <c r="L4" s="21"/>
      <c r="M4" s="22"/>
      <c r="N4" s="23"/>
      <c r="O4" s="22"/>
      <c r="P4" s="24"/>
      <c r="Q4" s="25"/>
      <c r="R4" s="25"/>
      <c r="S4" s="26"/>
      <c r="T4" s="26"/>
      <c r="U4" s="26"/>
      <c r="V4" s="27"/>
    </row>
    <row r="5" ht="31.5" customHeight="1">
      <c r="A5" s="37" t="s">
        <v>14</v>
      </c>
      <c r="B5" s="29" t="s">
        <v>15</v>
      </c>
      <c r="C5" s="30"/>
      <c r="D5" s="38" t="s">
        <v>16</v>
      </c>
      <c r="E5" s="32" t="s">
        <v>17</v>
      </c>
      <c r="F5" s="39" t="s">
        <v>369</v>
      </c>
      <c r="G5" s="34"/>
      <c r="H5" s="19"/>
      <c r="I5" s="20"/>
      <c r="J5" s="20"/>
      <c r="K5" s="20"/>
      <c r="L5" s="40"/>
      <c r="M5" s="22"/>
      <c r="N5" s="41"/>
      <c r="O5" s="22"/>
      <c r="P5" s="24"/>
      <c r="Q5" s="25"/>
      <c r="R5" s="25"/>
      <c r="S5" s="26"/>
      <c r="T5" s="26"/>
      <c r="U5" s="26"/>
      <c r="V5" s="27"/>
    </row>
    <row r="6" ht="32.25" customHeight="1">
      <c r="A6" s="42" t="s">
        <v>19</v>
      </c>
      <c r="B6" s="43"/>
      <c r="C6" s="44"/>
      <c r="D6" s="45" t="s">
        <v>20</v>
      </c>
      <c r="E6" s="46" t="s">
        <v>21</v>
      </c>
      <c r="F6" s="47" t="s">
        <v>370</v>
      </c>
      <c r="G6" s="48"/>
      <c r="H6" s="19"/>
      <c r="I6" s="20"/>
      <c r="J6" s="20"/>
      <c r="K6" s="20"/>
      <c r="L6" s="21"/>
      <c r="M6" s="22"/>
      <c r="N6" s="23"/>
      <c r="O6" s="22"/>
      <c r="P6" s="24"/>
      <c r="Q6" s="25"/>
      <c r="R6" s="25"/>
      <c r="S6" s="26"/>
      <c r="T6" s="26"/>
      <c r="U6" s="26"/>
      <c r="V6" s="27"/>
    </row>
    <row r="7" ht="23.25" customHeight="1">
      <c r="A7" s="42" t="s">
        <v>23</v>
      </c>
      <c r="B7" s="49" t="s">
        <v>24</v>
      </c>
      <c r="C7" s="49" t="s">
        <v>25</v>
      </c>
      <c r="D7" s="49" t="s">
        <v>26</v>
      </c>
      <c r="E7" s="49" t="s">
        <v>27</v>
      </c>
      <c r="F7" s="50"/>
      <c r="G7" s="50"/>
      <c r="H7" s="20"/>
      <c r="I7" s="20"/>
      <c r="J7" s="20"/>
      <c r="K7" s="20"/>
      <c r="L7" s="21"/>
      <c r="M7" s="22"/>
      <c r="N7" s="23"/>
      <c r="O7" s="22"/>
      <c r="P7" s="24"/>
      <c r="Q7" s="25"/>
      <c r="R7" s="25"/>
      <c r="S7" s="26"/>
      <c r="T7" s="26"/>
      <c r="U7" s="26"/>
      <c r="V7" s="27"/>
    </row>
    <row r="8" ht="22.5" customHeight="1">
      <c r="A8" s="51"/>
      <c r="B8" s="52">
        <f t="shared" ref="B8:C8" si="1">SUM(B13:B52)</f>
        <v>0</v>
      </c>
      <c r="C8" s="53">
        <f t="shared" si="1"/>
        <v>0</v>
      </c>
      <c r="D8" s="54" t="s">
        <v>371</v>
      </c>
      <c r="E8" s="55"/>
      <c r="F8" s="55"/>
      <c r="G8" s="55"/>
      <c r="H8" s="55"/>
      <c r="I8" s="55"/>
      <c r="J8" s="55"/>
      <c r="K8" s="55"/>
      <c r="L8" s="55"/>
      <c r="M8" s="55"/>
      <c r="N8" s="56"/>
      <c r="O8" s="22"/>
      <c r="P8" s="24"/>
      <c r="Q8" s="25"/>
      <c r="R8" s="25"/>
      <c r="S8" s="26"/>
      <c r="T8" s="26"/>
      <c r="U8" s="26"/>
      <c r="V8" s="27"/>
    </row>
    <row r="9" ht="39.75" customHeight="1">
      <c r="A9" s="57" t="s">
        <v>372</v>
      </c>
      <c r="B9" s="58" t="s">
        <v>30</v>
      </c>
      <c r="C9" s="59" t="s">
        <v>31</v>
      </c>
      <c r="D9" s="60" t="s">
        <v>373</v>
      </c>
      <c r="E9" s="58" t="s">
        <v>33</v>
      </c>
      <c r="F9" s="60" t="s">
        <v>34</v>
      </c>
      <c r="G9" s="60" t="s">
        <v>35</v>
      </c>
      <c r="H9" s="60" t="s">
        <v>36</v>
      </c>
      <c r="I9" s="60" t="s">
        <v>37</v>
      </c>
      <c r="J9" s="60" t="s">
        <v>38</v>
      </c>
      <c r="K9" s="60" t="s">
        <v>39</v>
      </c>
      <c r="L9" s="61" t="s">
        <v>40</v>
      </c>
      <c r="M9" s="62" t="s">
        <v>41</v>
      </c>
      <c r="N9" s="63" t="s">
        <v>42</v>
      </c>
      <c r="O9" s="64" t="s">
        <v>43</v>
      </c>
      <c r="P9" s="65" t="s">
        <v>44</v>
      </c>
      <c r="Q9" s="66" t="s">
        <v>45</v>
      </c>
      <c r="R9" s="66" t="s">
        <v>46</v>
      </c>
      <c r="S9" s="26"/>
      <c r="T9" s="26"/>
      <c r="U9" s="26"/>
      <c r="V9" s="27"/>
    </row>
    <row r="10" ht="66.75" customHeight="1">
      <c r="A10" s="67">
        <f t="shared" ref="A10:A52" si="2">HYPERLINK("https://mustit.co.kr/product/search?search_action=search&amp;event=0&amp;event_no=1004&amp;keyword="&amp;iferror(LEFT(E10,6),""),R10)</f>
        <v>3729630</v>
      </c>
      <c r="B10" s="68"/>
      <c r="C10" s="69">
        <f t="shared" ref="C10:C52" si="3">iferror((A10*B10),"")</f>
        <v>0</v>
      </c>
      <c r="D10" s="70"/>
      <c r="E10" s="71" t="s">
        <v>374</v>
      </c>
      <c r="F10" s="72">
        <v>1768.0</v>
      </c>
      <c r="G10" s="71" t="s">
        <v>375</v>
      </c>
      <c r="H10" s="73" t="s">
        <v>376</v>
      </c>
      <c r="I10" s="71" t="s">
        <v>50</v>
      </c>
      <c r="J10" s="71" t="s">
        <v>160</v>
      </c>
      <c r="K10" s="74">
        <v>3.0</v>
      </c>
      <c r="L10" s="75">
        <v>2740.0</v>
      </c>
      <c r="M10" s="76">
        <v>0.2</v>
      </c>
      <c r="N10" s="77">
        <v>3000.0</v>
      </c>
      <c r="O10" s="78">
        <v>0.15</v>
      </c>
      <c r="P10" s="24">
        <f t="shared" ref="P10:P52" si="4">L10*(1-M10)*1.03*1.08*1600</f>
        <v>3901409.28</v>
      </c>
      <c r="Q10" s="24">
        <f t="shared" ref="Q10:Q52" si="5">N10*(1-O10)*1.03*1420</f>
        <v>3729630</v>
      </c>
      <c r="R10" s="24">
        <f t="shared" ref="R10:R52" si="6">IF(P10&gt;Q10,Q10,P10)</f>
        <v>3729630</v>
      </c>
      <c r="S10" s="26"/>
      <c r="T10" s="26"/>
      <c r="U10" s="26"/>
      <c r="V10" s="27"/>
    </row>
    <row r="11" ht="66.75" customHeight="1">
      <c r="A11" s="67">
        <f t="shared" si="2"/>
        <v>3682095.5</v>
      </c>
      <c r="B11" s="68"/>
      <c r="C11" s="69">
        <f t="shared" si="3"/>
        <v>0</v>
      </c>
      <c r="D11" s="70"/>
      <c r="E11" s="71" t="s">
        <v>377</v>
      </c>
      <c r="F11" s="72">
        <v>1769.0</v>
      </c>
      <c r="G11" s="71" t="s">
        <v>375</v>
      </c>
      <c r="H11" s="73" t="s">
        <v>378</v>
      </c>
      <c r="I11" s="71" t="s">
        <v>50</v>
      </c>
      <c r="J11" s="71" t="s">
        <v>51</v>
      </c>
      <c r="K11" s="74">
        <v>5.0</v>
      </c>
      <c r="L11" s="75">
        <v>2650.0</v>
      </c>
      <c r="M11" s="76">
        <v>0.2</v>
      </c>
      <c r="N11" s="77">
        <v>2650.0</v>
      </c>
      <c r="O11" s="78">
        <v>0.05</v>
      </c>
      <c r="P11" s="24">
        <f t="shared" si="4"/>
        <v>3773260.8</v>
      </c>
      <c r="Q11" s="24">
        <f t="shared" si="5"/>
        <v>3682095.5</v>
      </c>
      <c r="R11" s="24">
        <f t="shared" si="6"/>
        <v>3682095.5</v>
      </c>
      <c r="S11" s="26"/>
      <c r="T11" s="26"/>
      <c r="U11" s="26"/>
      <c r="V11" s="27"/>
    </row>
    <row r="12" ht="66.75" customHeight="1">
      <c r="A12" s="67">
        <f t="shared" si="2"/>
        <v>3232346</v>
      </c>
      <c r="B12" s="68"/>
      <c r="C12" s="69">
        <f t="shared" si="3"/>
        <v>0</v>
      </c>
      <c r="D12" s="70"/>
      <c r="E12" s="71" t="s">
        <v>379</v>
      </c>
      <c r="F12" s="72">
        <v>1770.0</v>
      </c>
      <c r="G12" s="71" t="s">
        <v>375</v>
      </c>
      <c r="H12" s="73" t="s">
        <v>380</v>
      </c>
      <c r="I12" s="71" t="s">
        <v>50</v>
      </c>
      <c r="J12" s="71" t="s">
        <v>51</v>
      </c>
      <c r="K12" s="74">
        <v>10.0</v>
      </c>
      <c r="L12" s="75">
        <v>2380.0</v>
      </c>
      <c r="M12" s="76">
        <v>0.2</v>
      </c>
      <c r="N12" s="77">
        <v>2600.0</v>
      </c>
      <c r="O12" s="78">
        <v>0.15</v>
      </c>
      <c r="P12" s="24">
        <f t="shared" si="4"/>
        <v>3388815.36</v>
      </c>
      <c r="Q12" s="24">
        <f t="shared" si="5"/>
        <v>3232346</v>
      </c>
      <c r="R12" s="24">
        <f t="shared" si="6"/>
        <v>3232346</v>
      </c>
      <c r="S12" s="26"/>
      <c r="T12" s="26"/>
      <c r="U12" s="26"/>
      <c r="V12" s="27"/>
    </row>
    <row r="13" ht="66.75" customHeight="1">
      <c r="A13" s="67">
        <f t="shared" si="2"/>
        <v>460719</v>
      </c>
      <c r="B13" s="68"/>
      <c r="C13" s="69">
        <f t="shared" si="3"/>
        <v>0</v>
      </c>
      <c r="D13" s="70"/>
      <c r="E13" s="71" t="s">
        <v>381</v>
      </c>
      <c r="F13" s="72">
        <v>1771.0</v>
      </c>
      <c r="G13" s="71" t="s">
        <v>375</v>
      </c>
      <c r="H13" s="73" t="s">
        <v>382</v>
      </c>
      <c r="I13" s="71" t="s">
        <v>58</v>
      </c>
      <c r="J13" s="71" t="s">
        <v>59</v>
      </c>
      <c r="K13" s="74">
        <v>5.0</v>
      </c>
      <c r="L13" s="75">
        <v>335.0</v>
      </c>
      <c r="M13" s="79">
        <v>0.2</v>
      </c>
      <c r="N13" s="77">
        <v>350.0</v>
      </c>
      <c r="O13" s="78">
        <v>0.1</v>
      </c>
      <c r="P13" s="24">
        <f t="shared" si="4"/>
        <v>476997.12</v>
      </c>
      <c r="Q13" s="24">
        <f t="shared" si="5"/>
        <v>460719</v>
      </c>
      <c r="R13" s="24">
        <f t="shared" si="6"/>
        <v>460719</v>
      </c>
      <c r="S13" s="26"/>
      <c r="T13" s="26"/>
      <c r="U13" s="26"/>
      <c r="V13" s="27"/>
    </row>
    <row r="14" ht="66.75" customHeight="1">
      <c r="A14" s="67">
        <f t="shared" si="2"/>
        <v>2106144</v>
      </c>
      <c r="B14" s="80"/>
      <c r="C14" s="69">
        <f t="shared" si="3"/>
        <v>0</v>
      </c>
      <c r="D14" s="81"/>
      <c r="E14" s="82" t="s">
        <v>383</v>
      </c>
      <c r="F14" s="72">
        <v>1772.0</v>
      </c>
      <c r="G14" s="82" t="s">
        <v>375</v>
      </c>
      <c r="H14" s="73" t="s">
        <v>384</v>
      </c>
      <c r="I14" s="82" t="s">
        <v>50</v>
      </c>
      <c r="J14" s="82" t="s">
        <v>51</v>
      </c>
      <c r="K14" s="74">
        <v>15.0</v>
      </c>
      <c r="L14" s="75">
        <v>1650.0</v>
      </c>
      <c r="M14" s="79">
        <v>0.25</v>
      </c>
      <c r="N14" s="83">
        <v>1800.0</v>
      </c>
      <c r="O14" s="78">
        <v>0.2</v>
      </c>
      <c r="P14" s="24">
        <f t="shared" si="4"/>
        <v>2202552</v>
      </c>
      <c r="Q14" s="24">
        <f t="shared" si="5"/>
        <v>2106144</v>
      </c>
      <c r="R14" s="24">
        <f t="shared" si="6"/>
        <v>2106144</v>
      </c>
      <c r="S14" s="26"/>
      <c r="T14" s="26"/>
      <c r="U14" s="26"/>
      <c r="V14" s="27"/>
    </row>
    <row r="15" ht="66.75" customHeight="1">
      <c r="A15" s="67">
        <f t="shared" si="2"/>
        <v>3853951</v>
      </c>
      <c r="B15" s="68"/>
      <c r="C15" s="69">
        <f t="shared" si="3"/>
        <v>0</v>
      </c>
      <c r="D15" s="84"/>
      <c r="E15" s="71" t="s">
        <v>385</v>
      </c>
      <c r="F15" s="72">
        <v>1773.0</v>
      </c>
      <c r="G15" s="71" t="s">
        <v>375</v>
      </c>
      <c r="H15" s="73" t="s">
        <v>386</v>
      </c>
      <c r="I15" s="71" t="s">
        <v>50</v>
      </c>
      <c r="J15" s="71" t="s">
        <v>51</v>
      </c>
      <c r="K15" s="74">
        <v>2.0</v>
      </c>
      <c r="L15" s="75">
        <v>2840.0</v>
      </c>
      <c r="M15" s="79">
        <v>0.2</v>
      </c>
      <c r="N15" s="77">
        <v>3100.0</v>
      </c>
      <c r="O15" s="78">
        <v>0.15</v>
      </c>
      <c r="P15" s="24">
        <f t="shared" si="4"/>
        <v>4043796.48</v>
      </c>
      <c r="Q15" s="24">
        <f t="shared" si="5"/>
        <v>3853951</v>
      </c>
      <c r="R15" s="24">
        <f t="shared" si="6"/>
        <v>3853951</v>
      </c>
      <c r="S15" s="26"/>
      <c r="T15" s="26"/>
      <c r="U15" s="26"/>
      <c r="V15" s="27"/>
    </row>
    <row r="16" ht="66.75" customHeight="1">
      <c r="A16" s="67">
        <f t="shared" si="2"/>
        <v>3159216</v>
      </c>
      <c r="B16" s="68"/>
      <c r="C16" s="69">
        <f t="shared" si="3"/>
        <v>0</v>
      </c>
      <c r="D16" s="81"/>
      <c r="E16" s="82" t="s">
        <v>387</v>
      </c>
      <c r="F16" s="72">
        <v>1774.0</v>
      </c>
      <c r="G16" s="82" t="s">
        <v>375</v>
      </c>
      <c r="H16" s="73" t="s">
        <v>388</v>
      </c>
      <c r="I16" s="82" t="s">
        <v>50</v>
      </c>
      <c r="J16" s="82" t="s">
        <v>160</v>
      </c>
      <c r="K16" s="74">
        <v>8.0</v>
      </c>
      <c r="L16" s="75">
        <v>2380.0</v>
      </c>
      <c r="M16" s="79">
        <v>0.2</v>
      </c>
      <c r="N16" s="83">
        <v>2400.0</v>
      </c>
      <c r="O16" s="78">
        <v>0.1</v>
      </c>
      <c r="P16" s="24">
        <f t="shared" si="4"/>
        <v>3388815.36</v>
      </c>
      <c r="Q16" s="24">
        <f t="shared" si="5"/>
        <v>3159216</v>
      </c>
      <c r="R16" s="24">
        <f t="shared" si="6"/>
        <v>3159216</v>
      </c>
      <c r="S16" s="26"/>
      <c r="T16" s="26"/>
      <c r="U16" s="26"/>
      <c r="V16" s="27"/>
    </row>
    <row r="17" ht="66.75" customHeight="1">
      <c r="A17" s="67">
        <f t="shared" si="2"/>
        <v>4607190</v>
      </c>
      <c r="B17" s="80"/>
      <c r="C17" s="69">
        <f t="shared" si="3"/>
        <v>0</v>
      </c>
      <c r="D17" s="84"/>
      <c r="E17" s="71" t="s">
        <v>389</v>
      </c>
      <c r="F17" s="72">
        <v>1775.0</v>
      </c>
      <c r="G17" s="82" t="s">
        <v>375</v>
      </c>
      <c r="H17" s="73" t="s">
        <v>390</v>
      </c>
      <c r="I17" s="71" t="s">
        <v>50</v>
      </c>
      <c r="J17" s="71" t="s">
        <v>51</v>
      </c>
      <c r="K17" s="74">
        <v>3.0</v>
      </c>
      <c r="L17" s="75">
        <v>3480.0</v>
      </c>
      <c r="M17" s="79">
        <v>0.2</v>
      </c>
      <c r="N17" s="77">
        <v>3500.0</v>
      </c>
      <c r="O17" s="78">
        <v>0.1</v>
      </c>
      <c r="P17" s="24">
        <f t="shared" si="4"/>
        <v>4955074.56</v>
      </c>
      <c r="Q17" s="24">
        <f t="shared" si="5"/>
        <v>4607190</v>
      </c>
      <c r="R17" s="24">
        <f t="shared" si="6"/>
        <v>4607190</v>
      </c>
      <c r="S17" s="26"/>
      <c r="T17" s="26"/>
      <c r="U17" s="26"/>
      <c r="V17" s="27"/>
    </row>
    <row r="18" ht="66.75" customHeight="1">
      <c r="A18" s="67">
        <f t="shared" si="2"/>
        <v>1579608</v>
      </c>
      <c r="B18" s="68"/>
      <c r="C18" s="69">
        <f t="shared" si="3"/>
        <v>0</v>
      </c>
      <c r="D18" s="81"/>
      <c r="E18" s="82" t="s">
        <v>391</v>
      </c>
      <c r="F18" s="72">
        <v>1776.0</v>
      </c>
      <c r="G18" s="82" t="s">
        <v>375</v>
      </c>
      <c r="H18" s="73" t="s">
        <v>392</v>
      </c>
      <c r="I18" s="82" t="s">
        <v>74</v>
      </c>
      <c r="J18" s="82" t="s">
        <v>51</v>
      </c>
      <c r="K18" s="74">
        <v>15.0</v>
      </c>
      <c r="L18" s="75">
        <v>1140.0</v>
      </c>
      <c r="M18" s="79">
        <v>0.2</v>
      </c>
      <c r="N18" s="83">
        <v>1200.0</v>
      </c>
      <c r="O18" s="78">
        <v>0.1</v>
      </c>
      <c r="P18" s="24">
        <f t="shared" si="4"/>
        <v>1623214.08</v>
      </c>
      <c r="Q18" s="24">
        <f t="shared" si="5"/>
        <v>1579608</v>
      </c>
      <c r="R18" s="24">
        <f t="shared" si="6"/>
        <v>1579608</v>
      </c>
      <c r="S18" s="26"/>
      <c r="T18" s="26"/>
      <c r="U18" s="26"/>
      <c r="V18" s="27"/>
    </row>
    <row r="19" ht="66.75" customHeight="1">
      <c r="A19" s="67">
        <f t="shared" si="2"/>
        <v>3729630</v>
      </c>
      <c r="B19" s="85"/>
      <c r="C19" s="69">
        <f t="shared" si="3"/>
        <v>0</v>
      </c>
      <c r="D19" s="84"/>
      <c r="E19" s="70" t="s">
        <v>393</v>
      </c>
      <c r="F19" s="72">
        <v>1778.0</v>
      </c>
      <c r="G19" s="71" t="s">
        <v>375</v>
      </c>
      <c r="H19" s="73" t="s">
        <v>394</v>
      </c>
      <c r="I19" s="71" t="s">
        <v>50</v>
      </c>
      <c r="J19" s="71" t="s">
        <v>160</v>
      </c>
      <c r="K19" s="74">
        <v>5.0</v>
      </c>
      <c r="L19" s="75">
        <v>2740.0</v>
      </c>
      <c r="M19" s="79">
        <v>0.2</v>
      </c>
      <c r="N19" s="77">
        <v>3000.0</v>
      </c>
      <c r="O19" s="78">
        <v>0.15</v>
      </c>
      <c r="P19" s="24">
        <f t="shared" si="4"/>
        <v>3901409.28</v>
      </c>
      <c r="Q19" s="24">
        <f t="shared" si="5"/>
        <v>3729630</v>
      </c>
      <c r="R19" s="24">
        <f t="shared" si="6"/>
        <v>3729630</v>
      </c>
      <c r="S19" s="26"/>
      <c r="T19" s="26"/>
      <c r="U19" s="26"/>
      <c r="V19" s="27"/>
    </row>
    <row r="20" ht="66.75" customHeight="1">
      <c r="A20" s="67">
        <f t="shared" si="2"/>
        <v>4446304</v>
      </c>
      <c r="B20" s="68"/>
      <c r="C20" s="69">
        <f t="shared" si="3"/>
        <v>0</v>
      </c>
      <c r="D20" s="81"/>
      <c r="E20" s="82" t="s">
        <v>395</v>
      </c>
      <c r="F20" s="72">
        <v>1779.0</v>
      </c>
      <c r="G20" s="82" t="s">
        <v>375</v>
      </c>
      <c r="H20" s="73" t="s">
        <v>390</v>
      </c>
      <c r="I20" s="82" t="s">
        <v>50</v>
      </c>
      <c r="J20" s="82" t="s">
        <v>59</v>
      </c>
      <c r="K20" s="74">
        <v>1.0</v>
      </c>
      <c r="L20" s="75">
        <v>3480.0</v>
      </c>
      <c r="M20" s="79">
        <v>0.25</v>
      </c>
      <c r="N20" s="83">
        <v>3800.0</v>
      </c>
      <c r="O20" s="78">
        <v>0.2</v>
      </c>
      <c r="P20" s="24">
        <f t="shared" si="4"/>
        <v>4645382.4</v>
      </c>
      <c r="Q20" s="24">
        <f t="shared" si="5"/>
        <v>4446304</v>
      </c>
      <c r="R20" s="24">
        <f t="shared" si="6"/>
        <v>4446304</v>
      </c>
      <c r="S20" s="26"/>
      <c r="T20" s="26"/>
      <c r="U20" s="26"/>
      <c r="V20" s="27"/>
    </row>
    <row r="21" ht="66.75" customHeight="1">
      <c r="A21" s="67">
        <f t="shared" si="2"/>
        <v>460719</v>
      </c>
      <c r="B21" s="68"/>
      <c r="C21" s="69">
        <f t="shared" si="3"/>
        <v>0</v>
      </c>
      <c r="D21" s="81"/>
      <c r="E21" s="71" t="s">
        <v>396</v>
      </c>
      <c r="F21" s="72">
        <v>1782.0</v>
      </c>
      <c r="G21" s="71" t="s">
        <v>375</v>
      </c>
      <c r="H21" s="73" t="s">
        <v>397</v>
      </c>
      <c r="I21" s="71" t="s">
        <v>74</v>
      </c>
      <c r="J21" s="71" t="s">
        <v>51</v>
      </c>
      <c r="K21" s="74">
        <v>8.0</v>
      </c>
      <c r="L21" s="75">
        <v>335.0</v>
      </c>
      <c r="M21" s="79">
        <v>0.2</v>
      </c>
      <c r="N21" s="77">
        <v>350.0</v>
      </c>
      <c r="O21" s="78">
        <v>0.1</v>
      </c>
      <c r="P21" s="24">
        <f t="shared" si="4"/>
        <v>476997.12</v>
      </c>
      <c r="Q21" s="24">
        <f t="shared" si="5"/>
        <v>460719</v>
      </c>
      <c r="R21" s="24">
        <f t="shared" si="6"/>
        <v>460719</v>
      </c>
      <c r="S21" s="26"/>
      <c r="T21" s="26"/>
      <c r="U21" s="26"/>
      <c r="V21" s="27"/>
    </row>
    <row r="22" ht="66.75" customHeight="1">
      <c r="A22" s="67">
        <f t="shared" si="2"/>
        <v>2764314</v>
      </c>
      <c r="B22" s="85"/>
      <c r="C22" s="69">
        <f t="shared" si="3"/>
        <v>0</v>
      </c>
      <c r="D22" s="81"/>
      <c r="E22" s="86" t="s">
        <v>398</v>
      </c>
      <c r="F22" s="72">
        <v>1785.0</v>
      </c>
      <c r="G22" s="82" t="s">
        <v>375</v>
      </c>
      <c r="H22" s="73" t="s">
        <v>399</v>
      </c>
      <c r="I22" s="82" t="s">
        <v>50</v>
      </c>
      <c r="J22" s="82" t="s">
        <v>51</v>
      </c>
      <c r="K22" s="74">
        <v>5.0</v>
      </c>
      <c r="L22" s="75">
        <v>1995.0</v>
      </c>
      <c r="M22" s="79">
        <v>0.2</v>
      </c>
      <c r="N22" s="83">
        <v>2100.0</v>
      </c>
      <c r="O22" s="78">
        <v>0.1</v>
      </c>
      <c r="P22" s="24">
        <f t="shared" si="4"/>
        <v>2840624.64</v>
      </c>
      <c r="Q22" s="24">
        <f t="shared" si="5"/>
        <v>2764314</v>
      </c>
      <c r="R22" s="24">
        <f t="shared" si="6"/>
        <v>2764314</v>
      </c>
      <c r="S22" s="26"/>
      <c r="T22" s="26"/>
      <c r="U22" s="26"/>
      <c r="V22" s="27"/>
    </row>
    <row r="23" ht="66.75" customHeight="1">
      <c r="A23" s="67">
        <f t="shared" si="2"/>
        <v>2808192</v>
      </c>
      <c r="B23" s="68"/>
      <c r="C23" s="69">
        <f t="shared" si="3"/>
        <v>0</v>
      </c>
      <c r="D23" s="84"/>
      <c r="E23" s="71" t="s">
        <v>400</v>
      </c>
      <c r="F23" s="72">
        <v>1786.0</v>
      </c>
      <c r="G23" s="71" t="s">
        <v>375</v>
      </c>
      <c r="H23" s="73" t="s">
        <v>401</v>
      </c>
      <c r="I23" s="71" t="s">
        <v>50</v>
      </c>
      <c r="J23" s="71" t="s">
        <v>66</v>
      </c>
      <c r="K23" s="74">
        <v>2.0</v>
      </c>
      <c r="L23" s="75">
        <v>2200.0</v>
      </c>
      <c r="M23" s="79">
        <v>0.25</v>
      </c>
      <c r="N23" s="77">
        <v>2400.0</v>
      </c>
      <c r="O23" s="78">
        <v>0.2</v>
      </c>
      <c r="P23" s="24">
        <f t="shared" si="4"/>
        <v>2936736</v>
      </c>
      <c r="Q23" s="24">
        <f t="shared" si="5"/>
        <v>2808192</v>
      </c>
      <c r="R23" s="24">
        <f t="shared" si="6"/>
        <v>2808192</v>
      </c>
      <c r="S23" s="26"/>
      <c r="T23" s="26"/>
      <c r="U23" s="26"/>
      <c r="V23" s="27"/>
    </row>
    <row r="24" ht="66.75" customHeight="1">
      <c r="A24" s="67">
        <f t="shared" si="2"/>
        <v>2808192</v>
      </c>
      <c r="B24" s="68"/>
      <c r="C24" s="69">
        <f t="shared" si="3"/>
        <v>0</v>
      </c>
      <c r="D24" s="81"/>
      <c r="E24" s="82" t="s">
        <v>402</v>
      </c>
      <c r="F24" s="72">
        <v>1787.0</v>
      </c>
      <c r="G24" s="82" t="s">
        <v>375</v>
      </c>
      <c r="H24" s="73" t="s">
        <v>403</v>
      </c>
      <c r="I24" s="82" t="s">
        <v>50</v>
      </c>
      <c r="J24" s="82" t="s">
        <v>289</v>
      </c>
      <c r="K24" s="74">
        <v>3.0</v>
      </c>
      <c r="L24" s="75">
        <v>2200.0</v>
      </c>
      <c r="M24" s="79">
        <v>0.25</v>
      </c>
      <c r="N24" s="83">
        <v>2400.0</v>
      </c>
      <c r="O24" s="78">
        <v>0.2</v>
      </c>
      <c r="P24" s="24">
        <f t="shared" si="4"/>
        <v>2936736</v>
      </c>
      <c r="Q24" s="24">
        <f t="shared" si="5"/>
        <v>2808192</v>
      </c>
      <c r="R24" s="24">
        <f t="shared" si="6"/>
        <v>2808192</v>
      </c>
      <c r="S24" s="26"/>
      <c r="T24" s="26"/>
      <c r="U24" s="26"/>
      <c r="V24" s="27"/>
    </row>
    <row r="25" ht="66.75" customHeight="1">
      <c r="A25" s="67">
        <f t="shared" si="2"/>
        <v>2106144</v>
      </c>
      <c r="B25" s="68"/>
      <c r="C25" s="69">
        <f t="shared" si="3"/>
        <v>0</v>
      </c>
      <c r="D25" s="84"/>
      <c r="E25" s="71" t="s">
        <v>404</v>
      </c>
      <c r="F25" s="72">
        <v>1788.0</v>
      </c>
      <c r="G25" s="71" t="s">
        <v>375</v>
      </c>
      <c r="H25" s="73" t="s">
        <v>405</v>
      </c>
      <c r="I25" s="71" t="s">
        <v>50</v>
      </c>
      <c r="J25" s="71" t="s">
        <v>289</v>
      </c>
      <c r="K25" s="74">
        <v>8.0</v>
      </c>
      <c r="L25" s="75">
        <v>1650.0</v>
      </c>
      <c r="M25" s="79">
        <v>0.25</v>
      </c>
      <c r="N25" s="77">
        <v>1800.0</v>
      </c>
      <c r="O25" s="78">
        <v>0.2</v>
      </c>
      <c r="P25" s="24">
        <f t="shared" si="4"/>
        <v>2202552</v>
      </c>
      <c r="Q25" s="24">
        <f t="shared" si="5"/>
        <v>2106144</v>
      </c>
      <c r="R25" s="24">
        <f t="shared" si="6"/>
        <v>2106144</v>
      </c>
      <c r="S25" s="26"/>
      <c r="T25" s="26"/>
      <c r="U25" s="26"/>
      <c r="V25" s="27"/>
    </row>
    <row r="26" ht="66.75" customHeight="1">
      <c r="A26" s="67">
        <f t="shared" si="2"/>
        <v>2808192</v>
      </c>
      <c r="B26" s="85"/>
      <c r="C26" s="69">
        <f t="shared" si="3"/>
        <v>0</v>
      </c>
      <c r="D26" s="81"/>
      <c r="E26" s="86" t="s">
        <v>406</v>
      </c>
      <c r="F26" s="72">
        <v>1789.0</v>
      </c>
      <c r="G26" s="82" t="s">
        <v>375</v>
      </c>
      <c r="H26" s="73" t="s">
        <v>403</v>
      </c>
      <c r="I26" s="82" t="s">
        <v>50</v>
      </c>
      <c r="J26" s="82" t="s">
        <v>407</v>
      </c>
      <c r="K26" s="74">
        <v>3.0</v>
      </c>
      <c r="L26" s="75">
        <v>2200.0</v>
      </c>
      <c r="M26" s="79">
        <v>0.25</v>
      </c>
      <c r="N26" s="83">
        <v>2400.0</v>
      </c>
      <c r="O26" s="78">
        <v>0.2</v>
      </c>
      <c r="P26" s="24">
        <f t="shared" si="4"/>
        <v>2936736</v>
      </c>
      <c r="Q26" s="24">
        <f t="shared" si="5"/>
        <v>2808192</v>
      </c>
      <c r="R26" s="24">
        <f t="shared" si="6"/>
        <v>2808192</v>
      </c>
      <c r="S26" s="26"/>
      <c r="T26" s="26"/>
      <c r="U26" s="26"/>
      <c r="V26" s="27"/>
    </row>
    <row r="27" ht="66.75" customHeight="1">
      <c r="A27" s="67">
        <f t="shared" si="2"/>
        <v>465106.8</v>
      </c>
      <c r="B27" s="68"/>
      <c r="C27" s="69">
        <f t="shared" si="3"/>
        <v>0</v>
      </c>
      <c r="D27" s="84"/>
      <c r="E27" s="71" t="s">
        <v>408</v>
      </c>
      <c r="F27" s="72">
        <v>1798.0</v>
      </c>
      <c r="G27" s="71" t="s">
        <v>375</v>
      </c>
      <c r="H27" s="73" t="s">
        <v>409</v>
      </c>
      <c r="I27" s="71" t="s">
        <v>74</v>
      </c>
      <c r="J27" s="71" t="s">
        <v>51</v>
      </c>
      <c r="K27" s="74">
        <v>4.0</v>
      </c>
      <c r="L27" s="75">
        <v>340.0</v>
      </c>
      <c r="M27" s="79">
        <v>0.2</v>
      </c>
      <c r="N27" s="77">
        <v>424.0</v>
      </c>
      <c r="O27" s="78">
        <v>0.25</v>
      </c>
      <c r="P27" s="24">
        <f t="shared" si="4"/>
        <v>484116.48</v>
      </c>
      <c r="Q27" s="24">
        <f t="shared" si="5"/>
        <v>465106.8</v>
      </c>
      <c r="R27" s="24">
        <f t="shared" si="6"/>
        <v>465106.8</v>
      </c>
      <c r="S27" s="26"/>
      <c r="T27" s="26"/>
      <c r="U27" s="26"/>
      <c r="V27" s="27"/>
    </row>
    <row r="28" ht="66.75" customHeight="1">
      <c r="A28" s="67">
        <f t="shared" si="2"/>
        <v>381738.6</v>
      </c>
      <c r="B28" s="85"/>
      <c r="C28" s="69">
        <f t="shared" si="3"/>
        <v>0</v>
      </c>
      <c r="D28" s="81"/>
      <c r="E28" s="86" t="s">
        <v>410</v>
      </c>
      <c r="F28" s="72">
        <v>1799.0</v>
      </c>
      <c r="G28" s="82" t="s">
        <v>375</v>
      </c>
      <c r="H28" s="73" t="s">
        <v>411</v>
      </c>
      <c r="I28" s="82" t="s">
        <v>74</v>
      </c>
      <c r="J28" s="82" t="s">
        <v>51</v>
      </c>
      <c r="K28" s="74">
        <v>5.0</v>
      </c>
      <c r="L28" s="75">
        <v>275.0</v>
      </c>
      <c r="M28" s="79">
        <v>0.2</v>
      </c>
      <c r="N28" s="83">
        <v>290.0</v>
      </c>
      <c r="O28" s="78">
        <v>0.1</v>
      </c>
      <c r="P28" s="24">
        <f t="shared" si="4"/>
        <v>391564.8</v>
      </c>
      <c r="Q28" s="24">
        <f t="shared" si="5"/>
        <v>381738.6</v>
      </c>
      <c r="R28" s="24">
        <f t="shared" si="6"/>
        <v>381738.6</v>
      </c>
      <c r="S28" s="26"/>
      <c r="T28" s="26"/>
      <c r="U28" s="26"/>
      <c r="V28" s="27"/>
    </row>
    <row r="29" ht="66.75" customHeight="1">
      <c r="A29" s="67">
        <f t="shared" si="2"/>
        <v>1755120</v>
      </c>
      <c r="B29" s="68"/>
      <c r="C29" s="69">
        <f t="shared" si="3"/>
        <v>0</v>
      </c>
      <c r="D29" s="84"/>
      <c r="E29" s="71" t="s">
        <v>412</v>
      </c>
      <c r="F29" s="72">
        <v>1800.0</v>
      </c>
      <c r="G29" s="71" t="s">
        <v>375</v>
      </c>
      <c r="H29" s="73" t="s">
        <v>413</v>
      </c>
      <c r="I29" s="71" t="s">
        <v>50</v>
      </c>
      <c r="J29" s="71" t="s">
        <v>289</v>
      </c>
      <c r="K29" s="74">
        <v>3.0</v>
      </c>
      <c r="L29" s="75">
        <v>1370.0</v>
      </c>
      <c r="M29" s="79">
        <v>0.25</v>
      </c>
      <c r="N29" s="77">
        <v>1500.0</v>
      </c>
      <c r="O29" s="78">
        <v>0.2</v>
      </c>
      <c r="P29" s="24">
        <f t="shared" si="4"/>
        <v>1828785.6</v>
      </c>
      <c r="Q29" s="24">
        <f t="shared" si="5"/>
        <v>1755120</v>
      </c>
      <c r="R29" s="24">
        <f t="shared" si="6"/>
        <v>1755120</v>
      </c>
      <c r="S29" s="26"/>
      <c r="T29" s="26"/>
      <c r="U29" s="26"/>
      <c r="V29" s="27"/>
    </row>
    <row r="30" ht="66.75" customHeight="1">
      <c r="A30" s="67">
        <f t="shared" si="2"/>
        <v>409528</v>
      </c>
      <c r="B30" s="68"/>
      <c r="C30" s="69">
        <f t="shared" si="3"/>
        <v>0</v>
      </c>
      <c r="D30" s="81"/>
      <c r="E30" s="82" t="s">
        <v>414</v>
      </c>
      <c r="F30" s="72">
        <v>1806.0</v>
      </c>
      <c r="G30" s="82" t="s">
        <v>375</v>
      </c>
      <c r="H30" s="73" t="s">
        <v>415</v>
      </c>
      <c r="I30" s="82" t="s">
        <v>58</v>
      </c>
      <c r="J30" s="82" t="s">
        <v>71</v>
      </c>
      <c r="K30" s="74">
        <v>4.0</v>
      </c>
      <c r="L30" s="75">
        <v>320.0</v>
      </c>
      <c r="M30" s="79">
        <v>0.25</v>
      </c>
      <c r="N30" s="83">
        <v>350.0</v>
      </c>
      <c r="O30" s="78">
        <v>0.2</v>
      </c>
      <c r="P30" s="24">
        <f t="shared" si="4"/>
        <v>427161.6</v>
      </c>
      <c r="Q30" s="24">
        <f t="shared" si="5"/>
        <v>409528</v>
      </c>
      <c r="R30" s="24">
        <f t="shared" si="6"/>
        <v>409528</v>
      </c>
      <c r="S30" s="26"/>
      <c r="T30" s="26"/>
      <c r="U30" s="26"/>
      <c r="V30" s="27"/>
    </row>
    <row r="31" ht="66.75" customHeight="1">
      <c r="A31" s="67">
        <f t="shared" si="2"/>
        <v>444630.4</v>
      </c>
      <c r="B31" s="85"/>
      <c r="C31" s="69">
        <f t="shared" si="3"/>
        <v>0</v>
      </c>
      <c r="D31" s="84"/>
      <c r="E31" s="70" t="s">
        <v>416</v>
      </c>
      <c r="F31" s="72">
        <v>1807.0</v>
      </c>
      <c r="G31" s="71" t="s">
        <v>375</v>
      </c>
      <c r="H31" s="73" t="s">
        <v>417</v>
      </c>
      <c r="I31" s="71" t="s">
        <v>58</v>
      </c>
      <c r="J31" s="71" t="s">
        <v>289</v>
      </c>
      <c r="K31" s="74">
        <v>4.0</v>
      </c>
      <c r="L31" s="75">
        <v>350.0</v>
      </c>
      <c r="M31" s="79">
        <v>0.25</v>
      </c>
      <c r="N31" s="77">
        <v>380.0</v>
      </c>
      <c r="O31" s="78">
        <v>0.2</v>
      </c>
      <c r="P31" s="24">
        <f t="shared" si="4"/>
        <v>467208</v>
      </c>
      <c r="Q31" s="24">
        <f t="shared" si="5"/>
        <v>444630.4</v>
      </c>
      <c r="R31" s="24">
        <f t="shared" si="6"/>
        <v>444630.4</v>
      </c>
      <c r="S31" s="26"/>
      <c r="T31" s="26"/>
      <c r="U31" s="26"/>
      <c r="V31" s="27"/>
    </row>
    <row r="32" ht="66.75" customHeight="1">
      <c r="A32" s="67">
        <f t="shared" si="2"/>
        <v>164542.5</v>
      </c>
      <c r="B32" s="68"/>
      <c r="C32" s="69">
        <f t="shared" si="3"/>
        <v>0</v>
      </c>
      <c r="D32" s="81"/>
      <c r="E32" s="82" t="s">
        <v>418</v>
      </c>
      <c r="F32" s="72">
        <v>1808.0</v>
      </c>
      <c r="G32" s="82" t="s">
        <v>375</v>
      </c>
      <c r="H32" s="73" t="s">
        <v>419</v>
      </c>
      <c r="I32" s="82" t="s">
        <v>165</v>
      </c>
      <c r="J32" s="82" t="s">
        <v>289</v>
      </c>
      <c r="K32" s="74">
        <v>3.0</v>
      </c>
      <c r="L32" s="75">
        <v>120.0</v>
      </c>
      <c r="M32" s="79">
        <v>0.2</v>
      </c>
      <c r="N32" s="83">
        <v>150.0</v>
      </c>
      <c r="O32" s="78">
        <v>0.25</v>
      </c>
      <c r="P32" s="24">
        <f t="shared" si="4"/>
        <v>170864.64</v>
      </c>
      <c r="Q32" s="24">
        <f t="shared" si="5"/>
        <v>164542.5</v>
      </c>
      <c r="R32" s="24">
        <f t="shared" si="6"/>
        <v>164542.5</v>
      </c>
      <c r="S32" s="26"/>
      <c r="T32" s="26"/>
      <c r="U32" s="26"/>
      <c r="V32" s="27"/>
    </row>
    <row r="33" ht="66.75" customHeight="1">
      <c r="A33" s="67">
        <f t="shared" si="2"/>
        <v>164542.5</v>
      </c>
      <c r="B33" s="68"/>
      <c r="C33" s="69">
        <f t="shared" si="3"/>
        <v>0</v>
      </c>
      <c r="D33" s="84"/>
      <c r="E33" s="71" t="s">
        <v>420</v>
      </c>
      <c r="F33" s="72">
        <v>1809.0</v>
      </c>
      <c r="G33" s="82" t="s">
        <v>375</v>
      </c>
      <c r="H33" s="73" t="s">
        <v>421</v>
      </c>
      <c r="I33" s="71" t="s">
        <v>165</v>
      </c>
      <c r="J33" s="71" t="s">
        <v>51</v>
      </c>
      <c r="K33" s="74">
        <v>3.0</v>
      </c>
      <c r="L33" s="75">
        <v>120.0</v>
      </c>
      <c r="M33" s="79">
        <v>0.2</v>
      </c>
      <c r="N33" s="77">
        <v>150.0</v>
      </c>
      <c r="O33" s="78">
        <v>0.25</v>
      </c>
      <c r="P33" s="24">
        <f t="shared" si="4"/>
        <v>170864.64</v>
      </c>
      <c r="Q33" s="24">
        <f t="shared" si="5"/>
        <v>164542.5</v>
      </c>
      <c r="R33" s="24">
        <f t="shared" si="6"/>
        <v>164542.5</v>
      </c>
      <c r="S33" s="26"/>
      <c r="T33" s="26"/>
      <c r="U33" s="26"/>
      <c r="V33" s="27"/>
    </row>
    <row r="34" ht="66.75" customHeight="1">
      <c r="A34" s="67">
        <f t="shared" si="2"/>
        <v>1989136</v>
      </c>
      <c r="B34" s="68"/>
      <c r="C34" s="69">
        <f t="shared" si="3"/>
        <v>0</v>
      </c>
      <c r="D34" s="81"/>
      <c r="E34" s="82" t="s">
        <v>422</v>
      </c>
      <c r="F34" s="72">
        <v>1816.0</v>
      </c>
      <c r="G34" s="82" t="s">
        <v>375</v>
      </c>
      <c r="H34" s="73" t="s">
        <v>423</v>
      </c>
      <c r="I34" s="82" t="s">
        <v>50</v>
      </c>
      <c r="J34" s="82" t="s">
        <v>328</v>
      </c>
      <c r="K34" s="74">
        <v>1.0</v>
      </c>
      <c r="L34" s="75">
        <v>1560.0</v>
      </c>
      <c r="M34" s="79">
        <v>0.25</v>
      </c>
      <c r="N34" s="83">
        <v>1700.0</v>
      </c>
      <c r="O34" s="78">
        <v>0.2</v>
      </c>
      <c r="P34" s="24">
        <f t="shared" si="4"/>
        <v>2082412.8</v>
      </c>
      <c r="Q34" s="24">
        <f t="shared" si="5"/>
        <v>1989136</v>
      </c>
      <c r="R34" s="24">
        <f t="shared" si="6"/>
        <v>1989136</v>
      </c>
      <c r="S34" s="26"/>
      <c r="T34" s="26"/>
      <c r="U34" s="26"/>
      <c r="V34" s="27"/>
    </row>
    <row r="35" ht="66.75" customHeight="1">
      <c r="A35" s="67">
        <f t="shared" si="2"/>
        <v>205129.65</v>
      </c>
      <c r="B35" s="85"/>
      <c r="C35" s="69">
        <f t="shared" si="3"/>
        <v>0</v>
      </c>
      <c r="D35" s="84"/>
      <c r="E35" s="70" t="s">
        <v>424</v>
      </c>
      <c r="F35" s="72">
        <v>1817.0</v>
      </c>
      <c r="G35" s="71" t="s">
        <v>375</v>
      </c>
      <c r="H35" s="73" t="s">
        <v>425</v>
      </c>
      <c r="I35" s="71" t="s">
        <v>165</v>
      </c>
      <c r="J35" s="71" t="s">
        <v>289</v>
      </c>
      <c r="K35" s="74">
        <v>3.0</v>
      </c>
      <c r="L35" s="75">
        <v>150.0</v>
      </c>
      <c r="M35" s="79">
        <v>0.2</v>
      </c>
      <c r="N35" s="77">
        <v>187.0</v>
      </c>
      <c r="O35" s="78">
        <v>0.25</v>
      </c>
      <c r="P35" s="24">
        <f t="shared" si="4"/>
        <v>213580.8</v>
      </c>
      <c r="Q35" s="24">
        <f t="shared" si="5"/>
        <v>205129.65</v>
      </c>
      <c r="R35" s="24">
        <f t="shared" si="6"/>
        <v>205129.65</v>
      </c>
      <c r="S35" s="26"/>
      <c r="T35" s="26"/>
      <c r="U35" s="26"/>
      <c r="V35" s="27"/>
    </row>
    <row r="36" ht="66.75" customHeight="1">
      <c r="A36" s="67">
        <f t="shared" si="2"/>
        <v>1046490.3</v>
      </c>
      <c r="B36" s="85"/>
      <c r="C36" s="69">
        <f t="shared" si="3"/>
        <v>0</v>
      </c>
      <c r="D36" s="81"/>
      <c r="E36" s="86" t="s">
        <v>426</v>
      </c>
      <c r="F36" s="72">
        <v>1818.0</v>
      </c>
      <c r="G36" s="82" t="s">
        <v>375</v>
      </c>
      <c r="H36" s="73" t="s">
        <v>427</v>
      </c>
      <c r="I36" s="82" t="s">
        <v>165</v>
      </c>
      <c r="J36" s="82" t="s">
        <v>289</v>
      </c>
      <c r="K36" s="74">
        <v>1.0</v>
      </c>
      <c r="L36" s="75">
        <v>765.0</v>
      </c>
      <c r="M36" s="79">
        <v>0.2</v>
      </c>
      <c r="N36" s="83">
        <v>954.0</v>
      </c>
      <c r="O36" s="78">
        <v>0.25</v>
      </c>
      <c r="P36" s="24">
        <f t="shared" si="4"/>
        <v>1089262.08</v>
      </c>
      <c r="Q36" s="24">
        <f t="shared" si="5"/>
        <v>1046490.3</v>
      </c>
      <c r="R36" s="24">
        <f t="shared" si="6"/>
        <v>1046490.3</v>
      </c>
      <c r="S36" s="26"/>
      <c r="T36" s="26"/>
      <c r="U36" s="26"/>
      <c r="V36" s="27"/>
    </row>
    <row r="37" ht="66.75" customHeight="1">
      <c r="A37" s="67">
        <f t="shared" si="2"/>
        <v>211711.35</v>
      </c>
      <c r="B37" s="68"/>
      <c r="C37" s="69">
        <f t="shared" si="3"/>
        <v>0</v>
      </c>
      <c r="D37" s="84"/>
      <c r="E37" s="71" t="s">
        <v>428</v>
      </c>
      <c r="F37" s="72">
        <v>1819.0</v>
      </c>
      <c r="G37" s="71" t="s">
        <v>375</v>
      </c>
      <c r="H37" s="73" t="s">
        <v>429</v>
      </c>
      <c r="I37" s="71" t="s">
        <v>165</v>
      </c>
      <c r="J37" s="71" t="s">
        <v>66</v>
      </c>
      <c r="K37" s="74">
        <v>3.0</v>
      </c>
      <c r="L37" s="75">
        <v>155.0</v>
      </c>
      <c r="M37" s="79">
        <v>0.2</v>
      </c>
      <c r="N37" s="77">
        <v>193.0</v>
      </c>
      <c r="O37" s="78">
        <v>0.25</v>
      </c>
      <c r="P37" s="24">
        <f t="shared" si="4"/>
        <v>220700.16</v>
      </c>
      <c r="Q37" s="24">
        <f t="shared" si="5"/>
        <v>211711.35</v>
      </c>
      <c r="R37" s="24">
        <f t="shared" si="6"/>
        <v>211711.35</v>
      </c>
      <c r="S37" s="26"/>
      <c r="T37" s="26"/>
      <c r="U37" s="26"/>
      <c r="V37" s="27"/>
    </row>
    <row r="38" ht="66.75" customHeight="1">
      <c r="A38" s="67">
        <f t="shared" si="2"/>
        <v>211711.35</v>
      </c>
      <c r="B38" s="88"/>
      <c r="C38" s="89">
        <f t="shared" si="3"/>
        <v>0</v>
      </c>
      <c r="D38" s="90"/>
      <c r="E38" s="91" t="s">
        <v>430</v>
      </c>
      <c r="F38" s="92">
        <v>1820.0</v>
      </c>
      <c r="G38" s="91" t="s">
        <v>375</v>
      </c>
      <c r="H38" s="93" t="s">
        <v>431</v>
      </c>
      <c r="I38" s="91" t="s">
        <v>165</v>
      </c>
      <c r="J38" s="91" t="s">
        <v>66</v>
      </c>
      <c r="K38" s="94">
        <v>3.0</v>
      </c>
      <c r="L38" s="95">
        <v>155.0</v>
      </c>
      <c r="M38" s="96">
        <v>0.2</v>
      </c>
      <c r="N38" s="97">
        <v>193.0</v>
      </c>
      <c r="O38" s="78">
        <v>0.25</v>
      </c>
      <c r="P38" s="24">
        <f t="shared" si="4"/>
        <v>220700.16</v>
      </c>
      <c r="Q38" s="24">
        <f t="shared" si="5"/>
        <v>211711.35</v>
      </c>
      <c r="R38" s="24">
        <f t="shared" si="6"/>
        <v>211711.35</v>
      </c>
      <c r="S38" s="26"/>
      <c r="T38" s="26"/>
      <c r="U38" s="26"/>
      <c r="V38" s="27"/>
    </row>
    <row r="39" ht="66.75" customHeight="1">
      <c r="A39" s="67">
        <f t="shared" si="2"/>
        <v>211711.35</v>
      </c>
      <c r="B39" s="68"/>
      <c r="C39" s="69">
        <f t="shared" si="3"/>
        <v>0</v>
      </c>
      <c r="D39" s="84"/>
      <c r="E39" s="71" t="s">
        <v>432</v>
      </c>
      <c r="F39" s="72">
        <v>1821.0</v>
      </c>
      <c r="G39" s="71" t="s">
        <v>375</v>
      </c>
      <c r="H39" s="73" t="s">
        <v>433</v>
      </c>
      <c r="I39" s="71" t="s">
        <v>165</v>
      </c>
      <c r="J39" s="71" t="s">
        <v>289</v>
      </c>
      <c r="K39" s="74">
        <v>3.0</v>
      </c>
      <c r="L39" s="75">
        <v>155.0</v>
      </c>
      <c r="M39" s="79">
        <v>0.2</v>
      </c>
      <c r="N39" s="77">
        <v>193.0</v>
      </c>
      <c r="O39" s="98">
        <v>0.25</v>
      </c>
      <c r="P39" s="24">
        <f t="shared" si="4"/>
        <v>220700.16</v>
      </c>
      <c r="Q39" s="24">
        <f t="shared" si="5"/>
        <v>211711.35</v>
      </c>
      <c r="R39" s="24">
        <f t="shared" si="6"/>
        <v>211711.35</v>
      </c>
      <c r="S39" s="26"/>
      <c r="T39" s="26"/>
      <c r="U39" s="26"/>
      <c r="V39" s="27"/>
    </row>
    <row r="40" ht="66.75" customHeight="1">
      <c r="A40" s="67">
        <f t="shared" si="2"/>
        <v>807355.2</v>
      </c>
      <c r="B40" s="100"/>
      <c r="C40" s="101">
        <f t="shared" si="3"/>
        <v>0</v>
      </c>
      <c r="D40" s="102"/>
      <c r="E40" s="103" t="s">
        <v>434</v>
      </c>
      <c r="F40" s="104">
        <v>1822.0</v>
      </c>
      <c r="G40" s="105" t="s">
        <v>375</v>
      </c>
      <c r="H40" s="106" t="s">
        <v>435</v>
      </c>
      <c r="I40" s="105" t="s">
        <v>74</v>
      </c>
      <c r="J40" s="105" t="s">
        <v>51</v>
      </c>
      <c r="K40" s="107">
        <v>3.0</v>
      </c>
      <c r="L40" s="108">
        <v>620.0</v>
      </c>
      <c r="M40" s="109">
        <v>0.25</v>
      </c>
      <c r="N40" s="110">
        <v>690.0</v>
      </c>
      <c r="O40" s="78">
        <v>0.2</v>
      </c>
      <c r="P40" s="24">
        <f t="shared" si="4"/>
        <v>827625.6</v>
      </c>
      <c r="Q40" s="24">
        <f t="shared" si="5"/>
        <v>807355.2</v>
      </c>
      <c r="R40" s="24">
        <f t="shared" si="6"/>
        <v>807355.2</v>
      </c>
      <c r="S40" s="26"/>
      <c r="T40" s="26"/>
      <c r="U40" s="26"/>
      <c r="V40" s="27"/>
    </row>
    <row r="41" ht="66.75" customHeight="1">
      <c r="A41" s="67">
        <f t="shared" si="2"/>
        <v>397095.9</v>
      </c>
      <c r="B41" s="68"/>
      <c r="C41" s="69">
        <f t="shared" si="3"/>
        <v>0</v>
      </c>
      <c r="D41" s="84"/>
      <c r="E41" s="71" t="s">
        <v>436</v>
      </c>
      <c r="F41" s="72">
        <v>1825.0</v>
      </c>
      <c r="G41" s="71" t="s">
        <v>375</v>
      </c>
      <c r="H41" s="73" t="s">
        <v>437</v>
      </c>
      <c r="I41" s="71" t="s">
        <v>165</v>
      </c>
      <c r="J41" s="71" t="s">
        <v>66</v>
      </c>
      <c r="K41" s="74">
        <v>5.0</v>
      </c>
      <c r="L41" s="75">
        <v>290.0</v>
      </c>
      <c r="M41" s="79">
        <v>0.2</v>
      </c>
      <c r="N41" s="77">
        <v>362.0</v>
      </c>
      <c r="O41" s="78">
        <v>0.25</v>
      </c>
      <c r="P41" s="24">
        <f t="shared" si="4"/>
        <v>412922.88</v>
      </c>
      <c r="Q41" s="24">
        <f t="shared" si="5"/>
        <v>397095.9</v>
      </c>
      <c r="R41" s="24">
        <f t="shared" si="6"/>
        <v>397095.9</v>
      </c>
      <c r="S41" s="111"/>
      <c r="T41" s="26"/>
      <c r="U41" s="26"/>
      <c r="V41" s="27"/>
    </row>
    <row r="42" ht="68.25" customHeight="1">
      <c r="A42" s="67">
        <f t="shared" si="2"/>
        <v>1170445.65</v>
      </c>
      <c r="B42" s="80"/>
      <c r="C42" s="69">
        <f t="shared" si="3"/>
        <v>0</v>
      </c>
      <c r="D42" s="81"/>
      <c r="E42" s="112" t="s">
        <v>438</v>
      </c>
      <c r="F42" s="72">
        <v>1826.0</v>
      </c>
      <c r="G42" s="82" t="s">
        <v>375</v>
      </c>
      <c r="H42" s="73" t="s">
        <v>439</v>
      </c>
      <c r="I42" s="82" t="s">
        <v>165</v>
      </c>
      <c r="J42" s="82" t="s">
        <v>66</v>
      </c>
      <c r="K42" s="74">
        <v>2.0</v>
      </c>
      <c r="L42" s="75">
        <v>855.0</v>
      </c>
      <c r="M42" s="79">
        <v>0.2</v>
      </c>
      <c r="N42" s="83">
        <v>1067.0</v>
      </c>
      <c r="O42" s="78">
        <v>0.25</v>
      </c>
      <c r="P42" s="24">
        <f t="shared" si="4"/>
        <v>1217410.56</v>
      </c>
      <c r="Q42" s="24">
        <f t="shared" si="5"/>
        <v>1170445.65</v>
      </c>
      <c r="R42" s="24">
        <f t="shared" si="6"/>
        <v>1170445.65</v>
      </c>
      <c r="S42" s="26"/>
      <c r="T42" s="26"/>
      <c r="U42" s="26"/>
      <c r="V42" s="27"/>
    </row>
    <row r="43" ht="68.25" customHeight="1">
      <c r="A43" s="67">
        <f t="shared" si="2"/>
        <v>677915.1</v>
      </c>
      <c r="B43" s="80"/>
      <c r="C43" s="69">
        <f t="shared" si="3"/>
        <v>0</v>
      </c>
      <c r="D43" s="81"/>
      <c r="E43" s="80" t="s">
        <v>440</v>
      </c>
      <c r="F43" s="72">
        <v>1827.0</v>
      </c>
      <c r="G43" s="82" t="s">
        <v>375</v>
      </c>
      <c r="H43" s="73" t="s">
        <v>441</v>
      </c>
      <c r="I43" s="82" t="s">
        <v>165</v>
      </c>
      <c r="J43" s="82" t="s">
        <v>66</v>
      </c>
      <c r="K43" s="74">
        <v>2.0</v>
      </c>
      <c r="L43" s="75">
        <v>495.0</v>
      </c>
      <c r="M43" s="79">
        <v>0.2</v>
      </c>
      <c r="N43" s="83">
        <v>618.0</v>
      </c>
      <c r="O43" s="78">
        <v>0.25</v>
      </c>
      <c r="P43" s="24">
        <f t="shared" si="4"/>
        <v>704816.64</v>
      </c>
      <c r="Q43" s="24">
        <f t="shared" si="5"/>
        <v>677915.1</v>
      </c>
      <c r="R43" s="24">
        <f t="shared" si="6"/>
        <v>677915.1</v>
      </c>
      <c r="S43" s="113"/>
      <c r="T43" s="113"/>
      <c r="U43" s="113"/>
      <c r="V43" s="114"/>
    </row>
    <row r="44" ht="68.25" customHeight="1">
      <c r="A44" s="67">
        <f t="shared" si="2"/>
        <v>2162088.45</v>
      </c>
      <c r="B44" s="80"/>
      <c r="C44" s="69">
        <f t="shared" si="3"/>
        <v>0</v>
      </c>
      <c r="D44" s="81"/>
      <c r="E44" s="112" t="s">
        <v>442</v>
      </c>
      <c r="F44" s="72">
        <v>1829.0</v>
      </c>
      <c r="G44" s="82" t="s">
        <v>375</v>
      </c>
      <c r="H44" s="73" t="s">
        <v>443</v>
      </c>
      <c r="I44" s="82" t="s">
        <v>74</v>
      </c>
      <c r="J44" s="82" t="s">
        <v>407</v>
      </c>
      <c r="K44" s="74">
        <v>2.0</v>
      </c>
      <c r="L44" s="75">
        <v>1580.0</v>
      </c>
      <c r="M44" s="79">
        <v>0.2</v>
      </c>
      <c r="N44" s="83">
        <v>1971.0</v>
      </c>
      <c r="O44" s="78">
        <v>0.25</v>
      </c>
      <c r="P44" s="24">
        <f t="shared" si="4"/>
        <v>2249717.76</v>
      </c>
      <c r="Q44" s="24">
        <f t="shared" si="5"/>
        <v>2162088.45</v>
      </c>
      <c r="R44" s="24">
        <f t="shared" si="6"/>
        <v>2162088.45</v>
      </c>
      <c r="S44" s="115"/>
      <c r="T44" s="115"/>
      <c r="U44" s="115"/>
      <c r="V44" s="115"/>
    </row>
    <row r="45" ht="68.25" customHeight="1">
      <c r="A45" s="67">
        <f t="shared" si="2"/>
        <v>3129817.74</v>
      </c>
      <c r="B45" s="80"/>
      <c r="C45" s="69">
        <f t="shared" si="3"/>
        <v>0</v>
      </c>
      <c r="D45" s="81"/>
      <c r="E45" s="80" t="s">
        <v>444</v>
      </c>
      <c r="F45" s="72">
        <v>1830.0</v>
      </c>
      <c r="G45" s="82" t="s">
        <v>375</v>
      </c>
      <c r="H45" s="73" t="s">
        <v>445</v>
      </c>
      <c r="I45" s="82" t="s">
        <v>50</v>
      </c>
      <c r="J45" s="82" t="s">
        <v>160</v>
      </c>
      <c r="K45" s="74">
        <v>2.0</v>
      </c>
      <c r="L45" s="75">
        <v>2450.0</v>
      </c>
      <c r="M45" s="79">
        <v>0.25</v>
      </c>
      <c r="N45" s="83">
        <v>3057.0</v>
      </c>
      <c r="O45" s="78">
        <v>0.3</v>
      </c>
      <c r="P45" s="24">
        <f t="shared" si="4"/>
        <v>3270456</v>
      </c>
      <c r="Q45" s="24">
        <f t="shared" si="5"/>
        <v>3129817.74</v>
      </c>
      <c r="R45" s="24">
        <f t="shared" si="6"/>
        <v>3129817.74</v>
      </c>
      <c r="S45" s="115"/>
      <c r="T45" s="115"/>
      <c r="U45" s="115"/>
      <c r="V45" s="115"/>
    </row>
    <row r="46" ht="68.25" customHeight="1">
      <c r="A46" s="67">
        <f t="shared" si="2"/>
        <v>4004160.02</v>
      </c>
      <c r="B46" s="80"/>
      <c r="C46" s="69">
        <f t="shared" si="3"/>
        <v>0</v>
      </c>
      <c r="D46" s="81"/>
      <c r="E46" s="112" t="s">
        <v>446</v>
      </c>
      <c r="F46" s="72">
        <v>1831.0</v>
      </c>
      <c r="G46" s="82" t="s">
        <v>375</v>
      </c>
      <c r="H46" s="73" t="s">
        <v>447</v>
      </c>
      <c r="I46" s="82" t="s">
        <v>50</v>
      </c>
      <c r="J46" s="82" t="s">
        <v>448</v>
      </c>
      <c r="K46" s="74">
        <v>1.0</v>
      </c>
      <c r="L46" s="75">
        <v>3135.0</v>
      </c>
      <c r="M46" s="79">
        <v>0.25</v>
      </c>
      <c r="N46" s="83">
        <v>3911.0</v>
      </c>
      <c r="O46" s="78">
        <v>0.3</v>
      </c>
      <c r="P46" s="24">
        <f t="shared" si="4"/>
        <v>4184848.8</v>
      </c>
      <c r="Q46" s="24">
        <f t="shared" si="5"/>
        <v>4004160.02</v>
      </c>
      <c r="R46" s="24">
        <f t="shared" si="6"/>
        <v>4004160.02</v>
      </c>
      <c r="S46" s="115"/>
      <c r="T46" s="115"/>
      <c r="U46" s="115"/>
      <c r="V46" s="115"/>
    </row>
    <row r="47" ht="68.25" customHeight="1">
      <c r="A47" s="67">
        <f t="shared" si="2"/>
        <v>2209403.56</v>
      </c>
      <c r="B47" s="80"/>
      <c r="C47" s="69">
        <f t="shared" si="3"/>
        <v>0</v>
      </c>
      <c r="D47" s="81"/>
      <c r="E47" s="80" t="s">
        <v>449</v>
      </c>
      <c r="F47" s="72">
        <v>1832.0</v>
      </c>
      <c r="G47" s="82" t="s">
        <v>375</v>
      </c>
      <c r="H47" s="73" t="s">
        <v>450</v>
      </c>
      <c r="I47" s="82" t="s">
        <v>50</v>
      </c>
      <c r="J47" s="82" t="s">
        <v>59</v>
      </c>
      <c r="K47" s="74">
        <v>1.0</v>
      </c>
      <c r="L47" s="75">
        <v>1730.0</v>
      </c>
      <c r="M47" s="79">
        <v>0.25</v>
      </c>
      <c r="N47" s="83">
        <v>2158.0</v>
      </c>
      <c r="O47" s="78">
        <v>0.3</v>
      </c>
      <c r="P47" s="24">
        <f t="shared" si="4"/>
        <v>2309342.4</v>
      </c>
      <c r="Q47" s="24">
        <f t="shared" si="5"/>
        <v>2209403.56</v>
      </c>
      <c r="R47" s="24">
        <f t="shared" si="6"/>
        <v>2209403.56</v>
      </c>
      <c r="S47" s="115"/>
      <c r="T47" s="115"/>
      <c r="U47" s="115"/>
      <c r="V47" s="115"/>
    </row>
    <row r="48" ht="68.25" customHeight="1">
      <c r="A48" s="67">
        <f t="shared" si="2"/>
        <v>2574176</v>
      </c>
      <c r="B48" s="80"/>
      <c r="C48" s="69">
        <f t="shared" si="3"/>
        <v>0</v>
      </c>
      <c r="D48" s="81"/>
      <c r="E48" s="112" t="s">
        <v>451</v>
      </c>
      <c r="F48" s="72">
        <v>1833.0</v>
      </c>
      <c r="G48" s="82" t="s">
        <v>375</v>
      </c>
      <c r="H48" s="73" t="s">
        <v>452</v>
      </c>
      <c r="I48" s="82" t="s">
        <v>50</v>
      </c>
      <c r="J48" s="82" t="s">
        <v>328</v>
      </c>
      <c r="K48" s="74">
        <v>1.0</v>
      </c>
      <c r="L48" s="75">
        <v>2010.0</v>
      </c>
      <c r="M48" s="79">
        <v>0.25</v>
      </c>
      <c r="N48" s="83">
        <v>2200.0</v>
      </c>
      <c r="O48" s="78">
        <v>0.2</v>
      </c>
      <c r="P48" s="24">
        <f t="shared" si="4"/>
        <v>2683108.8</v>
      </c>
      <c r="Q48" s="24">
        <f t="shared" si="5"/>
        <v>2574176</v>
      </c>
      <c r="R48" s="24">
        <f t="shared" si="6"/>
        <v>2574176</v>
      </c>
      <c r="S48" s="115"/>
      <c r="T48" s="115"/>
      <c r="U48" s="115"/>
      <c r="V48" s="115"/>
    </row>
    <row r="49" ht="68.25" customHeight="1">
      <c r="A49" s="67">
        <f t="shared" si="2"/>
        <v>2223152</v>
      </c>
      <c r="B49" s="80"/>
      <c r="C49" s="69">
        <f t="shared" si="3"/>
        <v>0</v>
      </c>
      <c r="D49" s="81"/>
      <c r="E49" s="80" t="s">
        <v>453</v>
      </c>
      <c r="F49" s="72">
        <v>1834.0</v>
      </c>
      <c r="G49" s="82" t="s">
        <v>375</v>
      </c>
      <c r="H49" s="73" t="s">
        <v>454</v>
      </c>
      <c r="I49" s="82" t="s">
        <v>50</v>
      </c>
      <c r="J49" s="82" t="s">
        <v>66</v>
      </c>
      <c r="K49" s="74">
        <v>3.0</v>
      </c>
      <c r="L49" s="75">
        <v>1740.0</v>
      </c>
      <c r="M49" s="79">
        <v>0.25</v>
      </c>
      <c r="N49" s="83">
        <v>1900.0</v>
      </c>
      <c r="O49" s="78">
        <v>0.2</v>
      </c>
      <c r="P49" s="24">
        <f t="shared" si="4"/>
        <v>2322691.2</v>
      </c>
      <c r="Q49" s="24">
        <f t="shared" si="5"/>
        <v>2223152</v>
      </c>
      <c r="R49" s="24">
        <f t="shared" si="6"/>
        <v>2223152</v>
      </c>
      <c r="S49" s="115"/>
      <c r="T49" s="115"/>
      <c r="U49" s="115"/>
      <c r="V49" s="115"/>
    </row>
    <row r="50" ht="68.25" customHeight="1">
      <c r="A50" s="67">
        <f t="shared" si="2"/>
        <v>8526372.96</v>
      </c>
      <c r="B50" s="80"/>
      <c r="C50" s="69">
        <f t="shared" si="3"/>
        <v>0</v>
      </c>
      <c r="D50" s="81"/>
      <c r="E50" s="112" t="s">
        <v>455</v>
      </c>
      <c r="F50" s="72">
        <v>1835.0</v>
      </c>
      <c r="G50" s="82" t="s">
        <v>375</v>
      </c>
      <c r="H50" s="73" t="s">
        <v>456</v>
      </c>
      <c r="I50" s="82" t="s">
        <v>50</v>
      </c>
      <c r="J50" s="82" t="s">
        <v>407</v>
      </c>
      <c r="K50" s="74">
        <v>1.0</v>
      </c>
      <c r="L50" s="75">
        <v>6675.0</v>
      </c>
      <c r="M50" s="79">
        <v>0.25</v>
      </c>
      <c r="N50" s="83">
        <v>8328.0</v>
      </c>
      <c r="O50" s="78">
        <v>0.3</v>
      </c>
      <c r="P50" s="24">
        <f t="shared" si="4"/>
        <v>8910324</v>
      </c>
      <c r="Q50" s="24">
        <f t="shared" si="5"/>
        <v>8526372.96</v>
      </c>
      <c r="R50" s="24">
        <f t="shared" si="6"/>
        <v>8526372.96</v>
      </c>
      <c r="S50" s="115"/>
      <c r="T50" s="115"/>
      <c r="U50" s="115"/>
      <c r="V50" s="115"/>
    </row>
    <row r="51" ht="68.25" customHeight="1">
      <c r="A51" s="67">
        <f t="shared" si="2"/>
        <v>2503239.9</v>
      </c>
      <c r="B51" s="80"/>
      <c r="C51" s="69">
        <f t="shared" si="3"/>
        <v>0</v>
      </c>
      <c r="D51" s="81"/>
      <c r="E51" s="80" t="s">
        <v>457</v>
      </c>
      <c r="F51" s="72">
        <v>1836.0</v>
      </c>
      <c r="G51" s="82" t="s">
        <v>375</v>
      </c>
      <c r="H51" s="73" t="s">
        <v>454</v>
      </c>
      <c r="I51" s="82" t="s">
        <v>50</v>
      </c>
      <c r="J51" s="82" t="s">
        <v>59</v>
      </c>
      <c r="K51" s="74">
        <v>1.0</v>
      </c>
      <c r="L51" s="75">
        <v>1960.0</v>
      </c>
      <c r="M51" s="79">
        <v>0.25</v>
      </c>
      <c r="N51" s="83">
        <v>2445.0</v>
      </c>
      <c r="O51" s="78">
        <v>0.3</v>
      </c>
      <c r="P51" s="24">
        <f t="shared" si="4"/>
        <v>2616364.8</v>
      </c>
      <c r="Q51" s="24">
        <f t="shared" si="5"/>
        <v>2503239.9</v>
      </c>
      <c r="R51" s="24">
        <f t="shared" si="6"/>
        <v>2503239.9</v>
      </c>
      <c r="S51" s="115"/>
      <c r="T51" s="115"/>
      <c r="U51" s="115"/>
      <c r="V51" s="115"/>
    </row>
    <row r="52" ht="68.25" customHeight="1">
      <c r="A52" s="67">
        <f t="shared" si="2"/>
        <v>0</v>
      </c>
      <c r="B52" s="80"/>
      <c r="C52" s="69">
        <f t="shared" si="3"/>
        <v>0</v>
      </c>
      <c r="D52" s="81"/>
      <c r="E52" s="145"/>
      <c r="F52" s="146"/>
      <c r="G52" s="82"/>
      <c r="H52" s="147"/>
      <c r="I52" s="148"/>
      <c r="J52" s="148"/>
      <c r="K52" s="149"/>
      <c r="L52" s="75"/>
      <c r="M52" s="150"/>
      <c r="N52" s="83"/>
      <c r="O52" s="78"/>
      <c r="P52" s="24">
        <f t="shared" si="4"/>
        <v>0</v>
      </c>
      <c r="Q52" s="24">
        <f t="shared" si="5"/>
        <v>0</v>
      </c>
      <c r="R52" s="24">
        <f t="shared" si="6"/>
        <v>0</v>
      </c>
      <c r="S52" s="115"/>
      <c r="T52" s="115"/>
      <c r="U52" s="115"/>
      <c r="V52" s="115"/>
    </row>
  </sheetData>
  <mergeCells count="12">
    <mergeCell ref="F4:G4"/>
    <mergeCell ref="F5:G5"/>
    <mergeCell ref="B6:C6"/>
    <mergeCell ref="F6:G6"/>
    <mergeCell ref="D8:N8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3" width="18.43"/>
    <col customWidth="1" min="4" max="4" width="17.14"/>
    <col customWidth="1" min="5" max="5" width="20.43"/>
    <col customWidth="1" min="6" max="6" width="6.29"/>
    <col customWidth="1" min="7" max="7" width="21.43"/>
    <col customWidth="1" min="8" max="8" width="25.43"/>
    <col customWidth="1" min="9" max="9" width="12.71"/>
    <col customWidth="1" min="10" max="10" width="9.14"/>
    <col customWidth="1" min="11" max="11" width="4.86"/>
    <col customWidth="1" hidden="1" min="12" max="13" width="12.0"/>
    <col customWidth="1" min="14" max="14" width="12.29"/>
    <col customWidth="1" hidden="1" min="15" max="15" width="12.0"/>
    <col customWidth="1" hidden="1" min="16" max="17" width="12.14"/>
    <col customWidth="1" hidden="1" min="18" max="18" width="10.43"/>
    <col customWidth="1" min="19" max="22" width="8.71"/>
  </cols>
  <sheetData>
    <row r="1" ht="15.0" customHeight="1">
      <c r="A1" s="1"/>
      <c r="B1" s="2"/>
      <c r="C1" s="2"/>
      <c r="D1" s="3"/>
      <c r="E1" s="3"/>
      <c r="F1" s="4"/>
      <c r="G1" s="4"/>
      <c r="H1" s="5"/>
      <c r="I1" s="5"/>
      <c r="J1" s="5"/>
      <c r="K1" s="5"/>
      <c r="L1" s="6"/>
      <c r="M1" s="7"/>
      <c r="N1" s="8"/>
      <c r="O1" s="7"/>
      <c r="P1" s="9"/>
      <c r="Q1" s="10"/>
      <c r="R1" s="10"/>
      <c r="S1" s="11"/>
      <c r="T1" s="11"/>
      <c r="U1" s="11"/>
      <c r="V1" s="12"/>
    </row>
    <row r="2" ht="22.5" customHeight="1">
      <c r="A2" s="13" t="s">
        <v>0</v>
      </c>
      <c r="B2" s="14" t="s">
        <v>1</v>
      </c>
      <c r="C2" s="15"/>
      <c r="D2" s="16" t="s">
        <v>2</v>
      </c>
      <c r="E2" s="15"/>
      <c r="F2" s="17" t="s">
        <v>3</v>
      </c>
      <c r="G2" s="18"/>
      <c r="H2" s="19"/>
      <c r="I2" s="20"/>
      <c r="J2" s="20"/>
      <c r="K2" s="20"/>
      <c r="L2" s="21"/>
      <c r="M2" s="22"/>
      <c r="N2" s="23"/>
      <c r="O2" s="22"/>
      <c r="P2" s="24"/>
      <c r="Q2" s="25"/>
      <c r="R2" s="25"/>
      <c r="S2" s="26"/>
      <c r="T2" s="26"/>
      <c r="U2" s="26"/>
      <c r="V2" s="27"/>
    </row>
    <row r="3" ht="22.5" customHeight="1">
      <c r="A3" s="28" t="s">
        <v>4</v>
      </c>
      <c r="B3" s="29" t="s">
        <v>5</v>
      </c>
      <c r="C3" s="30"/>
      <c r="D3" s="31" t="s">
        <v>6</v>
      </c>
      <c r="E3" s="32" t="s">
        <v>7</v>
      </c>
      <c r="F3" s="33" t="s">
        <v>8</v>
      </c>
      <c r="G3" s="34"/>
      <c r="H3" s="19"/>
      <c r="I3" s="20"/>
      <c r="J3" s="20"/>
      <c r="K3" s="20"/>
      <c r="L3" s="21"/>
      <c r="M3" s="22"/>
      <c r="N3" s="23"/>
      <c r="O3" s="22"/>
      <c r="P3" s="24"/>
      <c r="Q3" s="25"/>
      <c r="R3" s="25"/>
      <c r="S3" s="26"/>
      <c r="T3" s="26"/>
      <c r="U3" s="26"/>
      <c r="V3" s="27"/>
    </row>
    <row r="4" ht="22.5" customHeight="1">
      <c r="A4" s="28" t="s">
        <v>9</v>
      </c>
      <c r="B4" s="29" t="s">
        <v>10</v>
      </c>
      <c r="C4" s="30"/>
      <c r="D4" s="35" t="s">
        <v>11</v>
      </c>
      <c r="E4" s="32" t="s">
        <v>12</v>
      </c>
      <c r="F4" s="36" t="s">
        <v>458</v>
      </c>
      <c r="G4" s="34"/>
      <c r="H4" s="19"/>
      <c r="I4" s="20"/>
      <c r="J4" s="20"/>
      <c r="K4" s="20"/>
      <c r="L4" s="21"/>
      <c r="M4" s="22"/>
      <c r="N4" s="23"/>
      <c r="O4" s="22"/>
      <c r="P4" s="24"/>
      <c r="Q4" s="25"/>
      <c r="R4" s="25"/>
      <c r="S4" s="26"/>
      <c r="T4" s="26"/>
      <c r="U4" s="26"/>
      <c r="V4" s="27"/>
    </row>
    <row r="5" ht="31.5" customHeight="1">
      <c r="A5" s="37" t="s">
        <v>14</v>
      </c>
      <c r="B5" s="29" t="s">
        <v>15</v>
      </c>
      <c r="C5" s="30"/>
      <c r="D5" s="38" t="s">
        <v>16</v>
      </c>
      <c r="E5" s="32" t="s">
        <v>17</v>
      </c>
      <c r="F5" s="39" t="s">
        <v>459</v>
      </c>
      <c r="G5" s="34"/>
      <c r="H5" s="19"/>
      <c r="I5" s="20"/>
      <c r="J5" s="20"/>
      <c r="K5" s="20"/>
      <c r="L5" s="40"/>
      <c r="M5" s="22"/>
      <c r="N5" s="41"/>
      <c r="O5" s="22"/>
      <c r="P5" s="24"/>
      <c r="Q5" s="25"/>
      <c r="R5" s="25"/>
      <c r="S5" s="26"/>
      <c r="T5" s="26"/>
      <c r="U5" s="26"/>
      <c r="V5" s="27"/>
    </row>
    <row r="6" ht="32.25" customHeight="1">
      <c r="A6" s="42" t="s">
        <v>19</v>
      </c>
      <c r="B6" s="43"/>
      <c r="C6" s="44"/>
      <c r="D6" s="45" t="s">
        <v>20</v>
      </c>
      <c r="E6" s="46" t="s">
        <v>21</v>
      </c>
      <c r="F6" s="47" t="s">
        <v>460</v>
      </c>
      <c r="G6" s="48"/>
      <c r="H6" s="19"/>
      <c r="I6" s="20"/>
      <c r="J6" s="20"/>
      <c r="K6" s="20"/>
      <c r="L6" s="21"/>
      <c r="M6" s="22"/>
      <c r="N6" s="23"/>
      <c r="O6" s="22"/>
      <c r="P6" s="24"/>
      <c r="Q6" s="25"/>
      <c r="R6" s="25"/>
      <c r="S6" s="26"/>
      <c r="T6" s="26"/>
      <c r="U6" s="26"/>
      <c r="V6" s="27"/>
    </row>
    <row r="7" ht="23.25" customHeight="1">
      <c r="A7" s="42" t="s">
        <v>23</v>
      </c>
      <c r="B7" s="49" t="s">
        <v>24</v>
      </c>
      <c r="C7" s="49" t="s">
        <v>25</v>
      </c>
      <c r="D7" s="49" t="s">
        <v>26</v>
      </c>
      <c r="E7" s="49" t="s">
        <v>27</v>
      </c>
      <c r="F7" s="50"/>
      <c r="G7" s="50"/>
      <c r="H7" s="20"/>
      <c r="I7" s="20"/>
      <c r="J7" s="20"/>
      <c r="K7" s="20"/>
      <c r="L7" s="21"/>
      <c r="M7" s="22"/>
      <c r="N7" s="23"/>
      <c r="O7" s="22"/>
      <c r="P7" s="24"/>
      <c r="Q7" s="25"/>
      <c r="R7" s="25"/>
      <c r="S7" s="26"/>
      <c r="T7" s="26"/>
      <c r="U7" s="26"/>
      <c r="V7" s="27"/>
    </row>
    <row r="8" ht="22.5" customHeight="1">
      <c r="A8" s="51"/>
      <c r="B8" s="52">
        <f t="shared" ref="B8:C8" si="1">SUM(B13:B25)</f>
        <v>0</v>
      </c>
      <c r="C8" s="53">
        <f t="shared" si="1"/>
        <v>0</v>
      </c>
      <c r="D8" s="54" t="s">
        <v>461</v>
      </c>
      <c r="E8" s="55"/>
      <c r="F8" s="55"/>
      <c r="G8" s="55"/>
      <c r="H8" s="55"/>
      <c r="I8" s="55"/>
      <c r="J8" s="55"/>
      <c r="K8" s="55"/>
      <c r="L8" s="55"/>
      <c r="M8" s="55"/>
      <c r="N8" s="56"/>
      <c r="O8" s="22"/>
      <c r="P8" s="24"/>
      <c r="Q8" s="25"/>
      <c r="R8" s="25"/>
      <c r="S8" s="26"/>
      <c r="T8" s="26"/>
      <c r="U8" s="26"/>
      <c r="V8" s="27"/>
    </row>
    <row r="9" ht="39.75" customHeight="1">
      <c r="A9" s="57" t="s">
        <v>462</v>
      </c>
      <c r="B9" s="58" t="s">
        <v>30</v>
      </c>
      <c r="C9" s="59" t="s">
        <v>31</v>
      </c>
      <c r="D9" s="60" t="s">
        <v>463</v>
      </c>
      <c r="E9" s="58" t="s">
        <v>33</v>
      </c>
      <c r="F9" s="60" t="s">
        <v>34</v>
      </c>
      <c r="G9" s="60" t="s">
        <v>35</v>
      </c>
      <c r="H9" s="60" t="s">
        <v>36</v>
      </c>
      <c r="I9" s="60" t="s">
        <v>37</v>
      </c>
      <c r="J9" s="60" t="s">
        <v>38</v>
      </c>
      <c r="K9" s="60" t="s">
        <v>39</v>
      </c>
      <c r="L9" s="61" t="s">
        <v>40</v>
      </c>
      <c r="M9" s="62" t="s">
        <v>41</v>
      </c>
      <c r="N9" s="63" t="s">
        <v>42</v>
      </c>
      <c r="O9" s="64" t="s">
        <v>43</v>
      </c>
      <c r="P9" s="65" t="s">
        <v>44</v>
      </c>
      <c r="Q9" s="66" t="s">
        <v>45</v>
      </c>
      <c r="R9" s="66" t="s">
        <v>46</v>
      </c>
      <c r="S9" s="26"/>
      <c r="T9" s="26"/>
      <c r="U9" s="26"/>
      <c r="V9" s="27"/>
    </row>
    <row r="10" ht="66.75" customHeight="1">
      <c r="A10" s="67">
        <f t="shared" ref="A10:A25" si="2">HYPERLINK("https://mustit.co.kr/product/search?search_action=search&amp;event=0&amp;event_no=1004&amp;keyword="&amp;iferror(LEFT(E10,6),""),R10)</f>
        <v>538236.8</v>
      </c>
      <c r="B10" s="68"/>
      <c r="C10" s="69">
        <f t="shared" ref="C10:C25" si="3">iferror((A10*B10),"")</f>
        <v>0</v>
      </c>
      <c r="D10" s="70"/>
      <c r="E10" s="71" t="s">
        <v>464</v>
      </c>
      <c r="F10" s="72">
        <v>10792.0</v>
      </c>
      <c r="G10" s="71" t="s">
        <v>465</v>
      </c>
      <c r="H10" s="73" t="s">
        <v>466</v>
      </c>
      <c r="I10" s="71" t="s">
        <v>165</v>
      </c>
      <c r="J10" s="71" t="s">
        <v>325</v>
      </c>
      <c r="K10" s="74">
        <v>3.0</v>
      </c>
      <c r="L10" s="75">
        <v>400.0</v>
      </c>
      <c r="M10" s="76">
        <v>0.2</v>
      </c>
      <c r="N10" s="77">
        <v>460.0</v>
      </c>
      <c r="O10" s="78">
        <v>0.2</v>
      </c>
      <c r="P10" s="24">
        <f t="shared" ref="P10:P25" si="4">L10*(1-M10)*1.03*1.08*1600</f>
        <v>569548.8</v>
      </c>
      <c r="Q10" s="24">
        <f t="shared" ref="Q10:Q25" si="5">N10*(1-O10)*1.03*1420</f>
        <v>538236.8</v>
      </c>
      <c r="R10" s="24">
        <f t="shared" ref="R10:R25" si="6">IF(P10&gt;Q10,Q10,P10)</f>
        <v>538236.8</v>
      </c>
      <c r="S10" s="26"/>
      <c r="T10" s="26"/>
      <c r="U10" s="26"/>
      <c r="V10" s="27"/>
    </row>
    <row r="11" ht="66.75" customHeight="1">
      <c r="A11" s="67">
        <f t="shared" si="2"/>
        <v>361993.5</v>
      </c>
      <c r="B11" s="68"/>
      <c r="C11" s="69">
        <f t="shared" si="3"/>
        <v>0</v>
      </c>
      <c r="D11" s="70"/>
      <c r="E11" s="71" t="s">
        <v>467</v>
      </c>
      <c r="F11" s="72">
        <v>10793.0</v>
      </c>
      <c r="G11" s="71" t="s">
        <v>465</v>
      </c>
      <c r="H11" s="73" t="s">
        <v>468</v>
      </c>
      <c r="I11" s="71" t="s">
        <v>165</v>
      </c>
      <c r="J11" s="71" t="s">
        <v>189</v>
      </c>
      <c r="K11" s="74">
        <v>5.0</v>
      </c>
      <c r="L11" s="75">
        <v>260.0</v>
      </c>
      <c r="M11" s="76">
        <v>0.2</v>
      </c>
      <c r="N11" s="77">
        <v>275.0</v>
      </c>
      <c r="O11" s="78">
        <v>0.1</v>
      </c>
      <c r="P11" s="24">
        <f t="shared" si="4"/>
        <v>370206.72</v>
      </c>
      <c r="Q11" s="24">
        <f t="shared" si="5"/>
        <v>361993.5</v>
      </c>
      <c r="R11" s="24">
        <f t="shared" si="6"/>
        <v>361993.5</v>
      </c>
      <c r="S11" s="26"/>
      <c r="T11" s="26"/>
      <c r="U11" s="26"/>
      <c r="V11" s="27"/>
    </row>
    <row r="12" ht="66.75" customHeight="1">
      <c r="A12" s="67">
        <f t="shared" si="2"/>
        <v>456331.2</v>
      </c>
      <c r="B12" s="68"/>
      <c r="C12" s="69">
        <f t="shared" si="3"/>
        <v>0</v>
      </c>
      <c r="D12" s="70"/>
      <c r="E12" s="71" t="s">
        <v>469</v>
      </c>
      <c r="F12" s="72">
        <v>10794.0</v>
      </c>
      <c r="G12" s="71" t="s">
        <v>465</v>
      </c>
      <c r="H12" s="73" t="s">
        <v>470</v>
      </c>
      <c r="I12" s="71" t="s">
        <v>165</v>
      </c>
      <c r="J12" s="71" t="s">
        <v>189</v>
      </c>
      <c r="K12" s="74">
        <v>3.0</v>
      </c>
      <c r="L12" s="75">
        <v>340.0</v>
      </c>
      <c r="M12" s="76">
        <v>0.2</v>
      </c>
      <c r="N12" s="77">
        <v>390.0</v>
      </c>
      <c r="O12" s="78">
        <v>0.2</v>
      </c>
      <c r="P12" s="24">
        <f t="shared" si="4"/>
        <v>484116.48</v>
      </c>
      <c r="Q12" s="24">
        <f t="shared" si="5"/>
        <v>456331.2</v>
      </c>
      <c r="R12" s="24">
        <f t="shared" si="6"/>
        <v>456331.2</v>
      </c>
      <c r="S12" s="26"/>
      <c r="T12" s="26"/>
      <c r="U12" s="26"/>
      <c r="V12" s="27"/>
    </row>
    <row r="13" ht="66.75" customHeight="1">
      <c r="A13" s="67">
        <f t="shared" si="2"/>
        <v>292520</v>
      </c>
      <c r="B13" s="68"/>
      <c r="C13" s="69">
        <f t="shared" si="3"/>
        <v>0</v>
      </c>
      <c r="D13" s="70"/>
      <c r="E13" s="71" t="s">
        <v>471</v>
      </c>
      <c r="F13" s="72">
        <v>10795.0</v>
      </c>
      <c r="G13" s="71" t="s">
        <v>465</v>
      </c>
      <c r="H13" s="73" t="s">
        <v>472</v>
      </c>
      <c r="I13" s="71" t="s">
        <v>165</v>
      </c>
      <c r="J13" s="71" t="s">
        <v>325</v>
      </c>
      <c r="K13" s="74">
        <v>3.0</v>
      </c>
      <c r="L13" s="75">
        <v>220.0</v>
      </c>
      <c r="M13" s="79">
        <v>0.2</v>
      </c>
      <c r="N13" s="77">
        <v>250.0</v>
      </c>
      <c r="O13" s="78">
        <v>0.2</v>
      </c>
      <c r="P13" s="24">
        <f t="shared" si="4"/>
        <v>313251.84</v>
      </c>
      <c r="Q13" s="24">
        <f t="shared" si="5"/>
        <v>292520</v>
      </c>
      <c r="R13" s="24">
        <f t="shared" si="6"/>
        <v>292520</v>
      </c>
      <c r="S13" s="26"/>
      <c r="T13" s="26"/>
      <c r="U13" s="26"/>
      <c r="V13" s="27"/>
    </row>
    <row r="14" ht="66.75" customHeight="1">
      <c r="A14" s="67">
        <f t="shared" si="2"/>
        <v>397827.2</v>
      </c>
      <c r="B14" s="80"/>
      <c r="C14" s="69">
        <f t="shared" si="3"/>
        <v>0</v>
      </c>
      <c r="D14" s="81"/>
      <c r="E14" s="82" t="s">
        <v>473</v>
      </c>
      <c r="F14" s="72">
        <v>10796.0</v>
      </c>
      <c r="G14" s="82" t="s">
        <v>465</v>
      </c>
      <c r="H14" s="73" t="s">
        <v>474</v>
      </c>
      <c r="I14" s="82" t="s">
        <v>165</v>
      </c>
      <c r="J14" s="82" t="s">
        <v>325</v>
      </c>
      <c r="K14" s="74">
        <v>5.0</v>
      </c>
      <c r="L14" s="75">
        <v>290.0</v>
      </c>
      <c r="M14" s="79">
        <v>0.2</v>
      </c>
      <c r="N14" s="83">
        <v>340.0</v>
      </c>
      <c r="O14" s="78">
        <v>0.2</v>
      </c>
      <c r="P14" s="24">
        <f t="shared" si="4"/>
        <v>412922.88</v>
      </c>
      <c r="Q14" s="24">
        <f t="shared" si="5"/>
        <v>397827.2</v>
      </c>
      <c r="R14" s="24">
        <f t="shared" si="6"/>
        <v>397827.2</v>
      </c>
      <c r="S14" s="26"/>
      <c r="T14" s="26"/>
      <c r="U14" s="26"/>
      <c r="V14" s="27"/>
    </row>
    <row r="15" ht="66.75" customHeight="1">
      <c r="A15" s="67">
        <f t="shared" si="2"/>
        <v>292520</v>
      </c>
      <c r="B15" s="68"/>
      <c r="C15" s="69">
        <f t="shared" si="3"/>
        <v>0</v>
      </c>
      <c r="D15" s="84"/>
      <c r="E15" s="71" t="s">
        <v>475</v>
      </c>
      <c r="F15" s="72">
        <v>10797.0</v>
      </c>
      <c r="G15" s="71" t="s">
        <v>465</v>
      </c>
      <c r="H15" s="73" t="s">
        <v>476</v>
      </c>
      <c r="I15" s="71" t="s">
        <v>165</v>
      </c>
      <c r="J15" s="71" t="s">
        <v>66</v>
      </c>
      <c r="K15" s="74">
        <v>3.0</v>
      </c>
      <c r="L15" s="75">
        <v>220.0</v>
      </c>
      <c r="M15" s="79">
        <v>0.2</v>
      </c>
      <c r="N15" s="77">
        <v>250.0</v>
      </c>
      <c r="O15" s="78">
        <v>0.2</v>
      </c>
      <c r="P15" s="24">
        <f t="shared" si="4"/>
        <v>313251.84</v>
      </c>
      <c r="Q15" s="24">
        <f t="shared" si="5"/>
        <v>292520</v>
      </c>
      <c r="R15" s="24">
        <f t="shared" si="6"/>
        <v>292520</v>
      </c>
      <c r="S15" s="26"/>
      <c r="T15" s="26"/>
      <c r="U15" s="26"/>
      <c r="V15" s="27"/>
    </row>
    <row r="16" ht="66.75" customHeight="1">
      <c r="A16" s="67">
        <f t="shared" si="2"/>
        <v>573339.2</v>
      </c>
      <c r="B16" s="68"/>
      <c r="C16" s="69">
        <f t="shared" si="3"/>
        <v>0</v>
      </c>
      <c r="D16" s="81"/>
      <c r="E16" s="82" t="s">
        <v>477</v>
      </c>
      <c r="F16" s="72">
        <v>10798.0</v>
      </c>
      <c r="G16" s="82" t="s">
        <v>465</v>
      </c>
      <c r="H16" s="73" t="s">
        <v>478</v>
      </c>
      <c r="I16" s="82" t="s">
        <v>165</v>
      </c>
      <c r="J16" s="82" t="s">
        <v>66</v>
      </c>
      <c r="K16" s="74">
        <v>4.0</v>
      </c>
      <c r="L16" s="75">
        <v>430.0</v>
      </c>
      <c r="M16" s="79">
        <v>0.2</v>
      </c>
      <c r="N16" s="83">
        <v>490.0</v>
      </c>
      <c r="O16" s="78">
        <v>0.2</v>
      </c>
      <c r="P16" s="24">
        <f t="shared" si="4"/>
        <v>612264.96</v>
      </c>
      <c r="Q16" s="24">
        <f t="shared" si="5"/>
        <v>573339.2</v>
      </c>
      <c r="R16" s="24">
        <f t="shared" si="6"/>
        <v>573339.2</v>
      </c>
      <c r="S16" s="26"/>
      <c r="T16" s="26"/>
      <c r="U16" s="26"/>
      <c r="V16" s="27"/>
    </row>
    <row r="17" ht="66.75" customHeight="1">
      <c r="A17" s="67">
        <f t="shared" si="2"/>
        <v>475345</v>
      </c>
      <c r="B17" s="80"/>
      <c r="C17" s="69">
        <f t="shared" si="3"/>
        <v>0</v>
      </c>
      <c r="D17" s="84"/>
      <c r="E17" s="71" t="s">
        <v>479</v>
      </c>
      <c r="F17" s="72">
        <v>10799.0</v>
      </c>
      <c r="G17" s="82" t="s">
        <v>465</v>
      </c>
      <c r="H17" s="73" t="s">
        <v>480</v>
      </c>
      <c r="I17" s="71" t="s">
        <v>165</v>
      </c>
      <c r="J17" s="71" t="s">
        <v>51</v>
      </c>
      <c r="K17" s="74">
        <v>3.0</v>
      </c>
      <c r="L17" s="75">
        <v>470.0</v>
      </c>
      <c r="M17" s="79">
        <v>0.2</v>
      </c>
      <c r="N17" s="77">
        <v>325.0</v>
      </c>
      <c r="O17" s="78">
        <v>0.0</v>
      </c>
      <c r="P17" s="24">
        <f t="shared" si="4"/>
        <v>669219.84</v>
      </c>
      <c r="Q17" s="24">
        <f t="shared" si="5"/>
        <v>475345</v>
      </c>
      <c r="R17" s="24">
        <f t="shared" si="6"/>
        <v>475345</v>
      </c>
      <c r="S17" s="26"/>
      <c r="T17" s="26"/>
      <c r="U17" s="26"/>
      <c r="V17" s="27"/>
    </row>
    <row r="18" ht="66.75" customHeight="1">
      <c r="A18" s="67">
        <f t="shared" si="2"/>
        <v>362724.8</v>
      </c>
      <c r="B18" s="68"/>
      <c r="C18" s="69">
        <f t="shared" si="3"/>
        <v>0</v>
      </c>
      <c r="D18" s="81"/>
      <c r="E18" s="82" t="s">
        <v>481</v>
      </c>
      <c r="F18" s="72">
        <v>10800.0</v>
      </c>
      <c r="G18" s="82" t="s">
        <v>465</v>
      </c>
      <c r="H18" s="73" t="s">
        <v>482</v>
      </c>
      <c r="I18" s="82" t="s">
        <v>165</v>
      </c>
      <c r="J18" s="82" t="s">
        <v>59</v>
      </c>
      <c r="K18" s="74">
        <v>3.0</v>
      </c>
      <c r="L18" s="75">
        <v>260.0</v>
      </c>
      <c r="M18" s="79">
        <v>0.2</v>
      </c>
      <c r="N18" s="83">
        <v>310.0</v>
      </c>
      <c r="O18" s="78">
        <v>0.2</v>
      </c>
      <c r="P18" s="24">
        <f t="shared" si="4"/>
        <v>370206.72</v>
      </c>
      <c r="Q18" s="24">
        <f t="shared" si="5"/>
        <v>362724.8</v>
      </c>
      <c r="R18" s="24">
        <f t="shared" si="6"/>
        <v>362724.8</v>
      </c>
      <c r="S18" s="26"/>
      <c r="T18" s="26"/>
      <c r="U18" s="26"/>
      <c r="V18" s="27"/>
    </row>
    <row r="19" ht="66.75" customHeight="1">
      <c r="A19" s="67">
        <f t="shared" si="2"/>
        <v>725449.6</v>
      </c>
      <c r="B19" s="85"/>
      <c r="C19" s="69">
        <f t="shared" si="3"/>
        <v>0</v>
      </c>
      <c r="D19" s="84"/>
      <c r="E19" s="70" t="s">
        <v>483</v>
      </c>
      <c r="F19" s="72">
        <v>10801.0</v>
      </c>
      <c r="G19" s="71" t="s">
        <v>465</v>
      </c>
      <c r="H19" s="73" t="s">
        <v>484</v>
      </c>
      <c r="I19" s="71" t="s">
        <v>165</v>
      </c>
      <c r="J19" s="71" t="s">
        <v>325</v>
      </c>
      <c r="K19" s="74">
        <v>3.0</v>
      </c>
      <c r="L19" s="75">
        <v>530.0</v>
      </c>
      <c r="M19" s="79">
        <v>0.2</v>
      </c>
      <c r="N19" s="77">
        <v>620.0</v>
      </c>
      <c r="O19" s="78">
        <v>0.2</v>
      </c>
      <c r="P19" s="24">
        <f t="shared" si="4"/>
        <v>754652.16</v>
      </c>
      <c r="Q19" s="24">
        <f t="shared" si="5"/>
        <v>725449.6</v>
      </c>
      <c r="R19" s="24">
        <f t="shared" si="6"/>
        <v>725449.6</v>
      </c>
      <c r="S19" s="26"/>
      <c r="T19" s="26"/>
      <c r="U19" s="26"/>
      <c r="V19" s="27"/>
    </row>
    <row r="20" ht="66.75" customHeight="1">
      <c r="A20" s="67">
        <f t="shared" si="2"/>
        <v>614292</v>
      </c>
      <c r="B20" s="68"/>
      <c r="C20" s="69">
        <f t="shared" si="3"/>
        <v>0</v>
      </c>
      <c r="D20" s="81"/>
      <c r="E20" s="82" t="s">
        <v>485</v>
      </c>
      <c r="F20" s="72">
        <v>10802.0</v>
      </c>
      <c r="G20" s="82" t="s">
        <v>465</v>
      </c>
      <c r="H20" s="73" t="s">
        <v>486</v>
      </c>
      <c r="I20" s="82" t="s">
        <v>165</v>
      </c>
      <c r="J20" s="82" t="s">
        <v>325</v>
      </c>
      <c r="K20" s="74">
        <v>5.0</v>
      </c>
      <c r="L20" s="75">
        <v>450.0</v>
      </c>
      <c r="M20" s="79">
        <v>0.2</v>
      </c>
      <c r="N20" s="83">
        <v>525.0</v>
      </c>
      <c r="O20" s="78">
        <v>0.2</v>
      </c>
      <c r="P20" s="24">
        <f t="shared" si="4"/>
        <v>640742.4</v>
      </c>
      <c r="Q20" s="24">
        <f t="shared" si="5"/>
        <v>614292</v>
      </c>
      <c r="R20" s="24">
        <f t="shared" si="6"/>
        <v>614292</v>
      </c>
      <c r="S20" s="26"/>
      <c r="T20" s="26"/>
      <c r="U20" s="26"/>
      <c r="V20" s="27"/>
    </row>
    <row r="21" ht="66.75" customHeight="1">
      <c r="A21" s="67">
        <f t="shared" si="2"/>
        <v>198913.6</v>
      </c>
      <c r="B21" s="68"/>
      <c r="C21" s="69">
        <f t="shared" si="3"/>
        <v>0</v>
      </c>
      <c r="D21" s="81"/>
      <c r="E21" s="71" t="s">
        <v>487</v>
      </c>
      <c r="F21" s="72">
        <v>10835.0</v>
      </c>
      <c r="G21" s="71" t="s">
        <v>465</v>
      </c>
      <c r="H21" s="73" t="s">
        <v>488</v>
      </c>
      <c r="I21" s="71" t="s">
        <v>165</v>
      </c>
      <c r="J21" s="71" t="s">
        <v>66</v>
      </c>
      <c r="K21" s="74">
        <v>8.0</v>
      </c>
      <c r="L21" s="75">
        <v>150.0</v>
      </c>
      <c r="M21" s="79">
        <v>0.2</v>
      </c>
      <c r="N21" s="77">
        <v>170.0</v>
      </c>
      <c r="O21" s="78">
        <v>0.2</v>
      </c>
      <c r="P21" s="24">
        <f t="shared" si="4"/>
        <v>213580.8</v>
      </c>
      <c r="Q21" s="24">
        <f t="shared" si="5"/>
        <v>198913.6</v>
      </c>
      <c r="R21" s="24">
        <f t="shared" si="6"/>
        <v>198913.6</v>
      </c>
      <c r="S21" s="26"/>
      <c r="T21" s="26"/>
      <c r="U21" s="26"/>
      <c r="V21" s="27"/>
    </row>
    <row r="22" ht="66.75" customHeight="1">
      <c r="A22" s="67">
        <f t="shared" si="2"/>
        <v>114082.8</v>
      </c>
      <c r="B22" s="85"/>
      <c r="C22" s="69">
        <f t="shared" si="3"/>
        <v>0</v>
      </c>
      <c r="D22" s="81"/>
      <c r="E22" s="86" t="s">
        <v>489</v>
      </c>
      <c r="F22" s="72">
        <v>10836.0</v>
      </c>
      <c r="G22" s="82" t="s">
        <v>465</v>
      </c>
      <c r="H22" s="73" t="s">
        <v>490</v>
      </c>
      <c r="I22" s="82" t="s">
        <v>165</v>
      </c>
      <c r="J22" s="82" t="s">
        <v>66</v>
      </c>
      <c r="K22" s="74">
        <v>8.0</v>
      </c>
      <c r="L22" s="75">
        <v>85.0</v>
      </c>
      <c r="M22" s="79">
        <v>0.2</v>
      </c>
      <c r="N22" s="83">
        <v>120.0</v>
      </c>
      <c r="O22" s="78">
        <v>0.35</v>
      </c>
      <c r="P22" s="24">
        <f t="shared" si="4"/>
        <v>121029.12</v>
      </c>
      <c r="Q22" s="24">
        <f t="shared" si="5"/>
        <v>114082.8</v>
      </c>
      <c r="R22" s="24">
        <f t="shared" si="6"/>
        <v>114082.8</v>
      </c>
      <c r="S22" s="26"/>
      <c r="T22" s="26"/>
      <c r="U22" s="26"/>
      <c r="V22" s="27"/>
    </row>
    <row r="23" ht="66.75" customHeight="1">
      <c r="A23" s="67">
        <f t="shared" si="2"/>
        <v>197451</v>
      </c>
      <c r="B23" s="68"/>
      <c r="C23" s="69">
        <f t="shared" si="3"/>
        <v>0</v>
      </c>
      <c r="D23" s="84"/>
      <c r="E23" s="71" t="s">
        <v>491</v>
      </c>
      <c r="F23" s="72">
        <v>10837.0</v>
      </c>
      <c r="G23" s="71" t="s">
        <v>465</v>
      </c>
      <c r="H23" s="73" t="s">
        <v>492</v>
      </c>
      <c r="I23" s="71" t="s">
        <v>165</v>
      </c>
      <c r="J23" s="71" t="s">
        <v>189</v>
      </c>
      <c r="K23" s="74">
        <v>5.0</v>
      </c>
      <c r="L23" s="75">
        <v>150.0</v>
      </c>
      <c r="M23" s="79">
        <v>0.2</v>
      </c>
      <c r="N23" s="77">
        <v>180.0</v>
      </c>
      <c r="O23" s="78">
        <v>0.25</v>
      </c>
      <c r="P23" s="24">
        <f t="shared" si="4"/>
        <v>213580.8</v>
      </c>
      <c r="Q23" s="24">
        <f t="shared" si="5"/>
        <v>197451</v>
      </c>
      <c r="R23" s="24">
        <f t="shared" si="6"/>
        <v>197451</v>
      </c>
      <c r="S23" s="26"/>
      <c r="T23" s="26"/>
      <c r="U23" s="26"/>
      <c r="V23" s="27"/>
    </row>
    <row r="24" ht="66.75" customHeight="1">
      <c r="A24" s="67">
        <f t="shared" si="2"/>
        <v>357313.18</v>
      </c>
      <c r="B24" s="68"/>
      <c r="C24" s="69">
        <f t="shared" si="3"/>
        <v>0</v>
      </c>
      <c r="D24" s="81"/>
      <c r="E24" s="82" t="s">
        <v>493</v>
      </c>
      <c r="F24" s="72">
        <v>10838.0</v>
      </c>
      <c r="G24" s="82" t="s">
        <v>465</v>
      </c>
      <c r="H24" s="73" t="s">
        <v>494</v>
      </c>
      <c r="I24" s="82" t="s">
        <v>165</v>
      </c>
      <c r="J24" s="82" t="s">
        <v>66</v>
      </c>
      <c r="K24" s="74">
        <v>5.0</v>
      </c>
      <c r="L24" s="75">
        <v>280.0</v>
      </c>
      <c r="M24" s="79">
        <v>0.25</v>
      </c>
      <c r="N24" s="83">
        <v>349.0</v>
      </c>
      <c r="O24" s="78">
        <v>0.3</v>
      </c>
      <c r="P24" s="24">
        <f t="shared" si="4"/>
        <v>373766.4</v>
      </c>
      <c r="Q24" s="24">
        <f t="shared" si="5"/>
        <v>357313.18</v>
      </c>
      <c r="R24" s="24">
        <f t="shared" si="6"/>
        <v>357313.18</v>
      </c>
      <c r="S24" s="26"/>
      <c r="T24" s="26"/>
      <c r="U24" s="26"/>
      <c r="V24" s="27"/>
    </row>
    <row r="25" ht="66.75" customHeight="1">
      <c r="A25" s="67">
        <f t="shared" si="2"/>
        <v>0</v>
      </c>
      <c r="B25" s="68"/>
      <c r="C25" s="69">
        <f t="shared" si="3"/>
        <v>0</v>
      </c>
      <c r="D25" s="84"/>
      <c r="E25" s="71"/>
      <c r="F25" s="72"/>
      <c r="G25" s="71"/>
      <c r="H25" s="73"/>
      <c r="I25" s="71"/>
      <c r="J25" s="71"/>
      <c r="K25" s="74"/>
      <c r="L25" s="75"/>
      <c r="M25" s="79"/>
      <c r="N25" s="77"/>
      <c r="O25" s="78"/>
      <c r="P25" s="24">
        <f t="shared" si="4"/>
        <v>0</v>
      </c>
      <c r="Q25" s="24">
        <f t="shared" si="5"/>
        <v>0</v>
      </c>
      <c r="R25" s="24">
        <f t="shared" si="6"/>
        <v>0</v>
      </c>
      <c r="S25" s="26"/>
      <c r="T25" s="26"/>
      <c r="U25" s="26"/>
      <c r="V25" s="27"/>
    </row>
  </sheetData>
  <mergeCells count="12">
    <mergeCell ref="F4:G4"/>
    <mergeCell ref="F5:G5"/>
    <mergeCell ref="B6:C6"/>
    <mergeCell ref="F6:G6"/>
    <mergeCell ref="D8:N8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  <tableParts count="1"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3" width="18.43"/>
    <col customWidth="1" min="4" max="4" width="17.14"/>
    <col customWidth="1" min="5" max="5" width="20.43"/>
    <col customWidth="1" min="6" max="6" width="6.29"/>
    <col customWidth="1" min="7" max="7" width="21.43"/>
    <col customWidth="1" min="8" max="8" width="25.43"/>
    <col customWidth="1" min="9" max="9" width="12.71"/>
    <col customWidth="1" min="10" max="10" width="9.14"/>
    <col customWidth="1" min="11" max="11" width="4.86"/>
    <col customWidth="1" hidden="1" min="12" max="13" width="12.0"/>
    <col customWidth="1" min="14" max="14" width="12.29"/>
    <col customWidth="1" hidden="1" min="15" max="15" width="12.0"/>
    <col customWidth="1" hidden="1" min="16" max="17" width="12.14"/>
    <col customWidth="1" hidden="1" min="18" max="18" width="10.43"/>
    <col customWidth="1" min="19" max="22" width="8.71"/>
  </cols>
  <sheetData>
    <row r="1" ht="15.0" customHeight="1">
      <c r="A1" s="1"/>
      <c r="B1" s="2"/>
      <c r="C1" s="2"/>
      <c r="D1" s="3"/>
      <c r="E1" s="3"/>
      <c r="F1" s="4"/>
      <c r="G1" s="4"/>
      <c r="H1" s="5"/>
      <c r="I1" s="5"/>
      <c r="J1" s="5"/>
      <c r="K1" s="5"/>
      <c r="L1" s="6"/>
      <c r="M1" s="7"/>
      <c r="N1" s="8"/>
      <c r="O1" s="7"/>
      <c r="P1" s="9"/>
      <c r="Q1" s="10"/>
      <c r="R1" s="10"/>
      <c r="S1" s="11"/>
      <c r="T1" s="11"/>
      <c r="U1" s="11"/>
      <c r="V1" s="12"/>
    </row>
    <row r="2" ht="22.5" customHeight="1">
      <c r="A2" s="13" t="s">
        <v>0</v>
      </c>
      <c r="B2" s="14" t="s">
        <v>1</v>
      </c>
      <c r="C2" s="15"/>
      <c r="D2" s="16" t="s">
        <v>2</v>
      </c>
      <c r="E2" s="15"/>
      <c r="F2" s="17" t="s">
        <v>3</v>
      </c>
      <c r="G2" s="18"/>
      <c r="H2" s="19"/>
      <c r="I2" s="20"/>
      <c r="J2" s="20"/>
      <c r="K2" s="20"/>
      <c r="L2" s="21"/>
      <c r="M2" s="22"/>
      <c r="N2" s="23"/>
      <c r="O2" s="22"/>
      <c r="P2" s="24"/>
      <c r="Q2" s="25"/>
      <c r="R2" s="25"/>
      <c r="S2" s="26"/>
      <c r="T2" s="26"/>
      <c r="U2" s="26"/>
      <c r="V2" s="27"/>
    </row>
    <row r="3" ht="22.5" customHeight="1">
      <c r="A3" s="28" t="s">
        <v>4</v>
      </c>
      <c r="B3" s="29" t="s">
        <v>5</v>
      </c>
      <c r="C3" s="30"/>
      <c r="D3" s="31" t="s">
        <v>6</v>
      </c>
      <c r="E3" s="32" t="s">
        <v>7</v>
      </c>
      <c r="F3" s="33" t="s">
        <v>8</v>
      </c>
      <c r="G3" s="34"/>
      <c r="H3" s="19"/>
      <c r="I3" s="20"/>
      <c r="J3" s="20"/>
      <c r="K3" s="20"/>
      <c r="L3" s="21"/>
      <c r="M3" s="22"/>
      <c r="N3" s="23"/>
      <c r="O3" s="22"/>
      <c r="P3" s="24"/>
      <c r="Q3" s="25"/>
      <c r="R3" s="25"/>
      <c r="S3" s="26"/>
      <c r="T3" s="26"/>
      <c r="U3" s="26"/>
      <c r="V3" s="27"/>
    </row>
    <row r="4" ht="22.5" customHeight="1">
      <c r="A4" s="28" t="s">
        <v>9</v>
      </c>
      <c r="B4" s="29" t="s">
        <v>10</v>
      </c>
      <c r="C4" s="30"/>
      <c r="D4" s="35" t="s">
        <v>11</v>
      </c>
      <c r="E4" s="32" t="s">
        <v>12</v>
      </c>
      <c r="F4" s="36" t="s">
        <v>495</v>
      </c>
      <c r="G4" s="34"/>
      <c r="H4" s="19"/>
      <c r="I4" s="20"/>
      <c r="J4" s="20"/>
      <c r="K4" s="20"/>
      <c r="L4" s="21"/>
      <c r="M4" s="22"/>
      <c r="N4" s="23"/>
      <c r="O4" s="22"/>
      <c r="P4" s="24"/>
      <c r="Q4" s="25"/>
      <c r="R4" s="25"/>
      <c r="S4" s="26"/>
      <c r="T4" s="26"/>
      <c r="U4" s="26"/>
      <c r="V4" s="27"/>
    </row>
    <row r="5" ht="31.5" customHeight="1">
      <c r="A5" s="37" t="s">
        <v>14</v>
      </c>
      <c r="B5" s="29" t="s">
        <v>15</v>
      </c>
      <c r="C5" s="30"/>
      <c r="D5" s="38" t="s">
        <v>16</v>
      </c>
      <c r="E5" s="32" t="s">
        <v>17</v>
      </c>
      <c r="F5" s="39" t="s">
        <v>496</v>
      </c>
      <c r="G5" s="34"/>
      <c r="H5" s="19"/>
      <c r="I5" s="20"/>
      <c r="J5" s="20"/>
      <c r="K5" s="20"/>
      <c r="L5" s="40"/>
      <c r="M5" s="22"/>
      <c r="N5" s="41"/>
      <c r="O5" s="22"/>
      <c r="P5" s="24"/>
      <c r="Q5" s="25"/>
      <c r="R5" s="25"/>
      <c r="S5" s="26"/>
      <c r="T5" s="26"/>
      <c r="U5" s="26"/>
      <c r="V5" s="27"/>
    </row>
    <row r="6" ht="32.25" customHeight="1">
      <c r="A6" s="42" t="s">
        <v>19</v>
      </c>
      <c r="B6" s="43"/>
      <c r="C6" s="44"/>
      <c r="D6" s="45" t="s">
        <v>20</v>
      </c>
      <c r="E6" s="46" t="s">
        <v>21</v>
      </c>
      <c r="F6" s="47" t="s">
        <v>497</v>
      </c>
      <c r="G6" s="48"/>
      <c r="H6" s="19"/>
      <c r="I6" s="20"/>
      <c r="J6" s="20"/>
      <c r="K6" s="20"/>
      <c r="L6" s="21"/>
      <c r="M6" s="22"/>
      <c r="N6" s="23"/>
      <c r="O6" s="22"/>
      <c r="P6" s="24"/>
      <c r="Q6" s="25"/>
      <c r="R6" s="25"/>
      <c r="S6" s="26"/>
      <c r="T6" s="26"/>
      <c r="U6" s="26"/>
      <c r="V6" s="27"/>
    </row>
    <row r="7" ht="23.25" customHeight="1">
      <c r="A7" s="42" t="s">
        <v>23</v>
      </c>
      <c r="B7" s="49" t="s">
        <v>24</v>
      </c>
      <c r="C7" s="49" t="s">
        <v>25</v>
      </c>
      <c r="D7" s="49" t="s">
        <v>26</v>
      </c>
      <c r="E7" s="49" t="s">
        <v>27</v>
      </c>
      <c r="F7" s="50"/>
      <c r="G7" s="50"/>
      <c r="H7" s="20"/>
      <c r="I7" s="20"/>
      <c r="J7" s="20"/>
      <c r="K7" s="20"/>
      <c r="L7" s="21"/>
      <c r="M7" s="22"/>
      <c r="N7" s="23"/>
      <c r="O7" s="22"/>
      <c r="P7" s="24"/>
      <c r="Q7" s="25"/>
      <c r="R7" s="25"/>
      <c r="S7" s="26"/>
      <c r="T7" s="26"/>
      <c r="U7" s="26"/>
      <c r="V7" s="27"/>
    </row>
    <row r="8" ht="22.5" customHeight="1">
      <c r="A8" s="51"/>
      <c r="B8" s="52">
        <f t="shared" ref="B8:C8" si="1">SUM(B13:B197)</f>
        <v>0</v>
      </c>
      <c r="C8" s="53">
        <f t="shared" si="1"/>
        <v>0</v>
      </c>
      <c r="D8" s="54" t="s">
        <v>498</v>
      </c>
      <c r="E8" s="55"/>
      <c r="F8" s="55"/>
      <c r="G8" s="55"/>
      <c r="H8" s="55"/>
      <c r="I8" s="55"/>
      <c r="J8" s="55"/>
      <c r="K8" s="55"/>
      <c r="L8" s="55"/>
      <c r="M8" s="55"/>
      <c r="N8" s="56"/>
      <c r="O8" s="22"/>
      <c r="P8" s="24"/>
      <c r="Q8" s="25"/>
      <c r="R8" s="25"/>
      <c r="S8" s="26"/>
      <c r="T8" s="26"/>
      <c r="U8" s="26"/>
      <c r="V8" s="27"/>
    </row>
    <row r="9" ht="39.75" customHeight="1">
      <c r="A9" s="57" t="s">
        <v>499</v>
      </c>
      <c r="B9" s="58" t="s">
        <v>30</v>
      </c>
      <c r="C9" s="59" t="s">
        <v>31</v>
      </c>
      <c r="D9" s="60" t="s">
        <v>500</v>
      </c>
      <c r="E9" s="58" t="s">
        <v>33</v>
      </c>
      <c r="F9" s="60" t="s">
        <v>34</v>
      </c>
      <c r="G9" s="60" t="s">
        <v>35</v>
      </c>
      <c r="H9" s="60" t="s">
        <v>36</v>
      </c>
      <c r="I9" s="60" t="s">
        <v>37</v>
      </c>
      <c r="J9" s="60" t="s">
        <v>38</v>
      </c>
      <c r="K9" s="60" t="s">
        <v>39</v>
      </c>
      <c r="L9" s="61" t="s">
        <v>40</v>
      </c>
      <c r="M9" s="62" t="s">
        <v>41</v>
      </c>
      <c r="N9" s="63" t="s">
        <v>42</v>
      </c>
      <c r="O9" s="64" t="s">
        <v>43</v>
      </c>
      <c r="P9" s="65" t="s">
        <v>44</v>
      </c>
      <c r="Q9" s="66" t="s">
        <v>45</v>
      </c>
      <c r="R9" s="66" t="s">
        <v>46</v>
      </c>
      <c r="S9" s="26"/>
      <c r="T9" s="26"/>
      <c r="U9" s="26"/>
      <c r="V9" s="27"/>
    </row>
    <row r="10" ht="66.75" customHeight="1">
      <c r="A10" s="67">
        <f t="shared" ref="A10:A40" si="2">HYPERLINK("https://mustit.co.kr/product/search?search_action=search&amp;event=0&amp;event_no=1004&amp;keyword="&amp;iferror(LEFT(E10,6),""),R10)</f>
        <v>405871.5</v>
      </c>
      <c r="B10" s="68"/>
      <c r="C10" s="69">
        <f t="shared" ref="C10:C189" si="3">iferror((A10*B10),"")</f>
        <v>0</v>
      </c>
      <c r="D10" s="70"/>
      <c r="E10" s="151" t="s">
        <v>501</v>
      </c>
      <c r="F10" s="152">
        <v>11206.0</v>
      </c>
      <c r="G10" s="151" t="s">
        <v>502</v>
      </c>
      <c r="H10" s="147" t="s">
        <v>503</v>
      </c>
      <c r="I10" s="151" t="s">
        <v>74</v>
      </c>
      <c r="J10" s="151" t="s">
        <v>51</v>
      </c>
      <c r="K10" s="149">
        <v>123.0</v>
      </c>
      <c r="L10" s="75">
        <v>340.0</v>
      </c>
      <c r="M10" s="130">
        <v>0.3</v>
      </c>
      <c r="N10" s="77">
        <v>370.0</v>
      </c>
      <c r="O10" s="153">
        <v>0.25</v>
      </c>
      <c r="P10" s="24">
        <f t="shared" ref="P10:P197" si="4">L10*(1-M10)*1.03*1.08*1600</f>
        <v>423601.92</v>
      </c>
      <c r="Q10" s="24">
        <f t="shared" ref="Q10:Q197" si="5">N10*(1-O10)*1.03*1420</f>
        <v>405871.5</v>
      </c>
      <c r="R10" s="24">
        <f t="shared" ref="R10:R197" si="6">IF(P10&gt;Q10,Q10,P10)</f>
        <v>405871.5</v>
      </c>
      <c r="S10" s="26"/>
      <c r="T10" s="26"/>
      <c r="U10" s="26"/>
      <c r="V10" s="27"/>
    </row>
    <row r="11" ht="66.75" customHeight="1">
      <c r="A11" s="67">
        <f t="shared" si="2"/>
        <v>197451</v>
      </c>
      <c r="B11" s="68"/>
      <c r="C11" s="69">
        <f t="shared" si="3"/>
        <v>0</v>
      </c>
      <c r="D11" s="70"/>
      <c r="E11" s="151" t="s">
        <v>504</v>
      </c>
      <c r="F11" s="152">
        <v>11207.0</v>
      </c>
      <c r="G11" s="151" t="s">
        <v>502</v>
      </c>
      <c r="H11" s="147" t="s">
        <v>505</v>
      </c>
      <c r="I11" s="151" t="s">
        <v>58</v>
      </c>
      <c r="J11" s="151" t="s">
        <v>88</v>
      </c>
      <c r="K11" s="149">
        <v>35.0</v>
      </c>
      <c r="L11" s="75">
        <v>170.0</v>
      </c>
      <c r="M11" s="130">
        <v>0.3</v>
      </c>
      <c r="N11" s="77">
        <v>180.0</v>
      </c>
      <c r="O11" s="153">
        <v>0.25</v>
      </c>
      <c r="P11" s="24">
        <f t="shared" si="4"/>
        <v>211800.96</v>
      </c>
      <c r="Q11" s="24">
        <f t="shared" si="5"/>
        <v>197451</v>
      </c>
      <c r="R11" s="24">
        <f t="shared" si="6"/>
        <v>197451</v>
      </c>
      <c r="S11" s="26"/>
      <c r="T11" s="26"/>
      <c r="U11" s="26"/>
      <c r="V11" s="27"/>
    </row>
    <row r="12" ht="66.75" customHeight="1">
      <c r="A12" s="67">
        <f t="shared" si="2"/>
        <v>307146</v>
      </c>
      <c r="B12" s="68"/>
      <c r="C12" s="69">
        <f t="shared" si="3"/>
        <v>0</v>
      </c>
      <c r="D12" s="70"/>
      <c r="E12" s="71" t="s">
        <v>506</v>
      </c>
      <c r="F12" s="72">
        <v>11208.0</v>
      </c>
      <c r="G12" s="71" t="s">
        <v>502</v>
      </c>
      <c r="H12" s="73" t="s">
        <v>507</v>
      </c>
      <c r="I12" s="71" t="s">
        <v>58</v>
      </c>
      <c r="J12" s="71" t="s">
        <v>51</v>
      </c>
      <c r="K12" s="74">
        <v>20.0</v>
      </c>
      <c r="L12" s="75">
        <v>260.0</v>
      </c>
      <c r="M12" s="76">
        <v>0.3</v>
      </c>
      <c r="N12" s="77">
        <v>280.0</v>
      </c>
      <c r="O12" s="78">
        <v>0.25</v>
      </c>
      <c r="P12" s="24">
        <f t="shared" si="4"/>
        <v>323930.88</v>
      </c>
      <c r="Q12" s="24">
        <f t="shared" si="5"/>
        <v>307146</v>
      </c>
      <c r="R12" s="24">
        <f t="shared" si="6"/>
        <v>307146</v>
      </c>
      <c r="S12" s="26"/>
      <c r="T12" s="26"/>
      <c r="U12" s="26"/>
      <c r="V12" s="27"/>
    </row>
    <row r="13" ht="66.75" customHeight="1">
      <c r="A13" s="67">
        <f t="shared" si="2"/>
        <v>307146</v>
      </c>
      <c r="B13" s="68"/>
      <c r="C13" s="69">
        <f t="shared" si="3"/>
        <v>0</v>
      </c>
      <c r="D13" s="70"/>
      <c r="E13" s="71" t="s">
        <v>508</v>
      </c>
      <c r="F13" s="72">
        <v>11209.0</v>
      </c>
      <c r="G13" s="71" t="s">
        <v>502</v>
      </c>
      <c r="H13" s="73" t="s">
        <v>509</v>
      </c>
      <c r="I13" s="71" t="s">
        <v>58</v>
      </c>
      <c r="J13" s="71" t="s">
        <v>88</v>
      </c>
      <c r="K13" s="74">
        <v>13.0</v>
      </c>
      <c r="L13" s="75">
        <v>260.0</v>
      </c>
      <c r="M13" s="79">
        <v>0.3</v>
      </c>
      <c r="N13" s="77">
        <v>280.0</v>
      </c>
      <c r="O13" s="78">
        <v>0.25</v>
      </c>
      <c r="P13" s="24">
        <f t="shared" si="4"/>
        <v>323930.88</v>
      </c>
      <c r="Q13" s="24">
        <f t="shared" si="5"/>
        <v>307146</v>
      </c>
      <c r="R13" s="24">
        <f t="shared" si="6"/>
        <v>307146</v>
      </c>
      <c r="S13" s="26"/>
      <c r="T13" s="26"/>
      <c r="U13" s="26"/>
      <c r="V13" s="27"/>
    </row>
    <row r="14" ht="66.75" customHeight="1">
      <c r="A14" s="67">
        <f t="shared" si="2"/>
        <v>197451</v>
      </c>
      <c r="B14" s="80"/>
      <c r="C14" s="69">
        <f t="shared" si="3"/>
        <v>0</v>
      </c>
      <c r="D14" s="81"/>
      <c r="E14" s="82" t="s">
        <v>510</v>
      </c>
      <c r="F14" s="72">
        <v>11214.0</v>
      </c>
      <c r="G14" s="82" t="s">
        <v>502</v>
      </c>
      <c r="H14" s="73" t="s">
        <v>511</v>
      </c>
      <c r="I14" s="82" t="s">
        <v>58</v>
      </c>
      <c r="J14" s="82" t="s">
        <v>79</v>
      </c>
      <c r="K14" s="74">
        <v>30.0</v>
      </c>
      <c r="L14" s="75">
        <v>170.0</v>
      </c>
      <c r="M14" s="79">
        <v>0.3</v>
      </c>
      <c r="N14" s="83">
        <v>180.0</v>
      </c>
      <c r="O14" s="78">
        <v>0.25</v>
      </c>
      <c r="P14" s="24">
        <f t="shared" si="4"/>
        <v>211800.96</v>
      </c>
      <c r="Q14" s="24">
        <f t="shared" si="5"/>
        <v>197451</v>
      </c>
      <c r="R14" s="24">
        <f t="shared" si="6"/>
        <v>197451</v>
      </c>
      <c r="S14" s="26"/>
      <c r="T14" s="26"/>
      <c r="U14" s="26"/>
      <c r="V14" s="27"/>
    </row>
    <row r="15" ht="66.75" customHeight="1">
      <c r="A15" s="67">
        <f t="shared" si="2"/>
        <v>383932.5</v>
      </c>
      <c r="B15" s="68"/>
      <c r="C15" s="69">
        <f t="shared" si="3"/>
        <v>0</v>
      </c>
      <c r="D15" s="84"/>
      <c r="E15" s="71" t="s">
        <v>512</v>
      </c>
      <c r="F15" s="72">
        <v>11215.0</v>
      </c>
      <c r="G15" s="71" t="s">
        <v>502</v>
      </c>
      <c r="H15" s="73" t="s">
        <v>513</v>
      </c>
      <c r="I15" s="71" t="s">
        <v>74</v>
      </c>
      <c r="J15" s="71" t="s">
        <v>51</v>
      </c>
      <c r="K15" s="74">
        <v>8.0</v>
      </c>
      <c r="L15" s="75">
        <v>320.0</v>
      </c>
      <c r="M15" s="79">
        <v>0.3</v>
      </c>
      <c r="N15" s="77">
        <v>350.0</v>
      </c>
      <c r="O15" s="78">
        <v>0.25</v>
      </c>
      <c r="P15" s="24">
        <f t="shared" si="4"/>
        <v>398684.16</v>
      </c>
      <c r="Q15" s="24">
        <f t="shared" si="5"/>
        <v>383932.5</v>
      </c>
      <c r="R15" s="24">
        <f t="shared" si="6"/>
        <v>383932.5</v>
      </c>
      <c r="S15" s="26"/>
      <c r="T15" s="26"/>
      <c r="U15" s="26"/>
      <c r="V15" s="27"/>
    </row>
    <row r="16" ht="66.75" customHeight="1">
      <c r="A16" s="67">
        <f t="shared" si="2"/>
        <v>318115.5</v>
      </c>
      <c r="B16" s="68"/>
      <c r="C16" s="69">
        <f t="shared" si="3"/>
        <v>0</v>
      </c>
      <c r="D16" s="81"/>
      <c r="E16" s="82" t="s">
        <v>514</v>
      </c>
      <c r="F16" s="72">
        <v>11216.0</v>
      </c>
      <c r="G16" s="82" t="s">
        <v>502</v>
      </c>
      <c r="H16" s="73" t="s">
        <v>515</v>
      </c>
      <c r="I16" s="82" t="s">
        <v>74</v>
      </c>
      <c r="J16" s="82" t="s">
        <v>51</v>
      </c>
      <c r="K16" s="74">
        <v>8.0</v>
      </c>
      <c r="L16" s="75">
        <v>270.0</v>
      </c>
      <c r="M16" s="79">
        <v>0.3</v>
      </c>
      <c r="N16" s="83">
        <v>290.0</v>
      </c>
      <c r="O16" s="78">
        <v>0.25</v>
      </c>
      <c r="P16" s="24">
        <f t="shared" si="4"/>
        <v>336389.76</v>
      </c>
      <c r="Q16" s="24">
        <f t="shared" si="5"/>
        <v>318115.5</v>
      </c>
      <c r="R16" s="24">
        <f t="shared" si="6"/>
        <v>318115.5</v>
      </c>
      <c r="S16" s="26"/>
      <c r="T16" s="26"/>
      <c r="U16" s="26"/>
      <c r="V16" s="27"/>
    </row>
    <row r="17" ht="66.75" customHeight="1">
      <c r="A17" s="67">
        <f t="shared" si="2"/>
        <v>1316340</v>
      </c>
      <c r="B17" s="80"/>
      <c r="C17" s="69">
        <f t="shared" si="3"/>
        <v>0</v>
      </c>
      <c r="D17" s="84"/>
      <c r="E17" s="71" t="s">
        <v>516</v>
      </c>
      <c r="F17" s="72">
        <v>11217.0</v>
      </c>
      <c r="G17" s="82" t="s">
        <v>502</v>
      </c>
      <c r="H17" s="73" t="s">
        <v>517</v>
      </c>
      <c r="I17" s="71" t="s">
        <v>50</v>
      </c>
      <c r="J17" s="71" t="s">
        <v>51</v>
      </c>
      <c r="K17" s="74">
        <v>13.0</v>
      </c>
      <c r="L17" s="75">
        <v>1100.0</v>
      </c>
      <c r="M17" s="79">
        <v>0.3</v>
      </c>
      <c r="N17" s="77">
        <v>1200.0</v>
      </c>
      <c r="O17" s="78">
        <v>0.25</v>
      </c>
      <c r="P17" s="24">
        <f t="shared" si="4"/>
        <v>1370476.8</v>
      </c>
      <c r="Q17" s="24">
        <f t="shared" si="5"/>
        <v>1316340</v>
      </c>
      <c r="R17" s="24">
        <f t="shared" si="6"/>
        <v>1316340</v>
      </c>
      <c r="S17" s="26"/>
      <c r="T17" s="26"/>
      <c r="U17" s="26"/>
      <c r="V17" s="27"/>
    </row>
    <row r="18" ht="66.75" customHeight="1">
      <c r="A18" s="67">
        <f t="shared" si="2"/>
        <v>197451</v>
      </c>
      <c r="B18" s="68"/>
      <c r="C18" s="69">
        <f t="shared" si="3"/>
        <v>0</v>
      </c>
      <c r="D18" s="81"/>
      <c r="E18" s="82" t="s">
        <v>518</v>
      </c>
      <c r="F18" s="72">
        <v>11218.0</v>
      </c>
      <c r="G18" s="82" t="s">
        <v>502</v>
      </c>
      <c r="H18" s="73" t="s">
        <v>519</v>
      </c>
      <c r="I18" s="82" t="s">
        <v>58</v>
      </c>
      <c r="J18" s="82" t="s">
        <v>51</v>
      </c>
      <c r="K18" s="74">
        <v>135.0</v>
      </c>
      <c r="L18" s="75">
        <v>170.0</v>
      </c>
      <c r="M18" s="79">
        <v>0.3</v>
      </c>
      <c r="N18" s="83">
        <v>180.0</v>
      </c>
      <c r="O18" s="78">
        <v>0.25</v>
      </c>
      <c r="P18" s="24">
        <f t="shared" si="4"/>
        <v>211800.96</v>
      </c>
      <c r="Q18" s="24">
        <f t="shared" si="5"/>
        <v>197451</v>
      </c>
      <c r="R18" s="24">
        <f t="shared" si="6"/>
        <v>197451</v>
      </c>
      <c r="S18" s="26"/>
      <c r="T18" s="26"/>
      <c r="U18" s="26"/>
      <c r="V18" s="27"/>
    </row>
    <row r="19" ht="66.75" customHeight="1">
      <c r="A19" s="67">
        <f t="shared" si="2"/>
        <v>208420.5</v>
      </c>
      <c r="B19" s="85"/>
      <c r="C19" s="69">
        <f t="shared" si="3"/>
        <v>0</v>
      </c>
      <c r="D19" s="84"/>
      <c r="E19" s="70" t="s">
        <v>520</v>
      </c>
      <c r="F19" s="72">
        <v>11219.0</v>
      </c>
      <c r="G19" s="71" t="s">
        <v>502</v>
      </c>
      <c r="H19" s="73" t="s">
        <v>521</v>
      </c>
      <c r="I19" s="71" t="s">
        <v>58</v>
      </c>
      <c r="J19" s="71" t="s">
        <v>51</v>
      </c>
      <c r="K19" s="74">
        <v>165.0</v>
      </c>
      <c r="L19" s="75">
        <v>180.0</v>
      </c>
      <c r="M19" s="79">
        <v>0.3</v>
      </c>
      <c r="N19" s="77">
        <v>190.0</v>
      </c>
      <c r="O19" s="78">
        <v>0.25</v>
      </c>
      <c r="P19" s="24">
        <f t="shared" si="4"/>
        <v>224259.84</v>
      </c>
      <c r="Q19" s="24">
        <f t="shared" si="5"/>
        <v>208420.5</v>
      </c>
      <c r="R19" s="24">
        <f t="shared" si="6"/>
        <v>208420.5</v>
      </c>
      <c r="S19" s="26"/>
      <c r="T19" s="26"/>
      <c r="U19" s="26"/>
      <c r="V19" s="27"/>
    </row>
    <row r="20" ht="66.75" customHeight="1">
      <c r="A20" s="67">
        <f t="shared" si="2"/>
        <v>307146</v>
      </c>
      <c r="B20" s="68"/>
      <c r="C20" s="69">
        <f t="shared" si="3"/>
        <v>0</v>
      </c>
      <c r="D20" s="81"/>
      <c r="E20" s="82" t="s">
        <v>522</v>
      </c>
      <c r="F20" s="72">
        <v>11220.0</v>
      </c>
      <c r="G20" s="82" t="s">
        <v>502</v>
      </c>
      <c r="H20" s="73" t="s">
        <v>523</v>
      </c>
      <c r="I20" s="82" t="s">
        <v>58</v>
      </c>
      <c r="J20" s="82" t="s">
        <v>79</v>
      </c>
      <c r="K20" s="74">
        <v>33.0</v>
      </c>
      <c r="L20" s="75">
        <v>260.0</v>
      </c>
      <c r="M20" s="79">
        <v>0.3</v>
      </c>
      <c r="N20" s="83">
        <v>280.0</v>
      </c>
      <c r="O20" s="78">
        <v>0.25</v>
      </c>
      <c r="P20" s="24">
        <f t="shared" si="4"/>
        <v>323930.88</v>
      </c>
      <c r="Q20" s="24">
        <f t="shared" si="5"/>
        <v>307146</v>
      </c>
      <c r="R20" s="24">
        <f t="shared" si="6"/>
        <v>307146</v>
      </c>
      <c r="S20" s="26"/>
      <c r="T20" s="26"/>
      <c r="U20" s="26"/>
      <c r="V20" s="27"/>
    </row>
    <row r="21" ht="66.75" customHeight="1">
      <c r="A21" s="67">
        <f t="shared" si="2"/>
        <v>219390</v>
      </c>
      <c r="B21" s="68"/>
      <c r="C21" s="69">
        <f t="shared" si="3"/>
        <v>0</v>
      </c>
      <c r="D21" s="81"/>
      <c r="E21" s="71" t="s">
        <v>524</v>
      </c>
      <c r="F21" s="72">
        <v>11221.0</v>
      </c>
      <c r="G21" s="71" t="s">
        <v>502</v>
      </c>
      <c r="H21" s="73" t="s">
        <v>525</v>
      </c>
      <c r="I21" s="71" t="s">
        <v>58</v>
      </c>
      <c r="J21" s="71" t="s">
        <v>51</v>
      </c>
      <c r="K21" s="74">
        <v>83.0</v>
      </c>
      <c r="L21" s="75">
        <v>180.0</v>
      </c>
      <c r="M21" s="79">
        <v>0.3</v>
      </c>
      <c r="N21" s="77">
        <v>200.0</v>
      </c>
      <c r="O21" s="78">
        <v>0.25</v>
      </c>
      <c r="P21" s="24">
        <f t="shared" si="4"/>
        <v>224259.84</v>
      </c>
      <c r="Q21" s="24">
        <f t="shared" si="5"/>
        <v>219390</v>
      </c>
      <c r="R21" s="24">
        <f t="shared" si="6"/>
        <v>219390</v>
      </c>
      <c r="S21" s="26"/>
      <c r="T21" s="26"/>
      <c r="U21" s="26"/>
      <c r="V21" s="27"/>
    </row>
    <row r="22" ht="66.75" customHeight="1">
      <c r="A22" s="67">
        <f t="shared" si="2"/>
        <v>870247</v>
      </c>
      <c r="B22" s="85"/>
      <c r="C22" s="69">
        <f t="shared" si="3"/>
        <v>0</v>
      </c>
      <c r="D22" s="81"/>
      <c r="E22" s="86" t="s">
        <v>526</v>
      </c>
      <c r="F22" s="72">
        <v>11223.0</v>
      </c>
      <c r="G22" s="82" t="s">
        <v>502</v>
      </c>
      <c r="H22" s="73" t="s">
        <v>527</v>
      </c>
      <c r="I22" s="82" t="s">
        <v>74</v>
      </c>
      <c r="J22" s="82" t="s">
        <v>51</v>
      </c>
      <c r="K22" s="74">
        <v>10.0</v>
      </c>
      <c r="L22" s="75">
        <v>720.0</v>
      </c>
      <c r="M22" s="79">
        <v>0.3</v>
      </c>
      <c r="N22" s="83">
        <v>850.0</v>
      </c>
      <c r="O22" s="78">
        <v>0.3</v>
      </c>
      <c r="P22" s="24">
        <f t="shared" si="4"/>
        <v>897039.36</v>
      </c>
      <c r="Q22" s="24">
        <f t="shared" si="5"/>
        <v>870247</v>
      </c>
      <c r="R22" s="24">
        <f t="shared" si="6"/>
        <v>870247</v>
      </c>
      <c r="S22" s="26"/>
      <c r="T22" s="26"/>
      <c r="U22" s="26"/>
      <c r="V22" s="27"/>
    </row>
    <row r="23" ht="66.75" customHeight="1">
      <c r="A23" s="67">
        <f t="shared" si="2"/>
        <v>208420.5</v>
      </c>
      <c r="B23" s="68"/>
      <c r="C23" s="69">
        <f t="shared" si="3"/>
        <v>0</v>
      </c>
      <c r="D23" s="84"/>
      <c r="E23" s="71" t="s">
        <v>520</v>
      </c>
      <c r="F23" s="72">
        <v>11224.0</v>
      </c>
      <c r="G23" s="71" t="s">
        <v>502</v>
      </c>
      <c r="H23" s="73" t="s">
        <v>528</v>
      </c>
      <c r="I23" s="71" t="s">
        <v>58</v>
      </c>
      <c r="J23" s="71" t="s">
        <v>88</v>
      </c>
      <c r="K23" s="74">
        <v>143.0</v>
      </c>
      <c r="L23" s="75">
        <v>170.0</v>
      </c>
      <c r="M23" s="79">
        <v>0.3</v>
      </c>
      <c r="N23" s="77">
        <v>190.0</v>
      </c>
      <c r="O23" s="78">
        <v>0.25</v>
      </c>
      <c r="P23" s="24">
        <f t="shared" si="4"/>
        <v>211800.96</v>
      </c>
      <c r="Q23" s="24">
        <f t="shared" si="5"/>
        <v>208420.5</v>
      </c>
      <c r="R23" s="24">
        <f t="shared" si="6"/>
        <v>208420.5</v>
      </c>
      <c r="S23" s="26"/>
      <c r="T23" s="26"/>
      <c r="U23" s="26"/>
      <c r="V23" s="27"/>
    </row>
    <row r="24" ht="66.75" customHeight="1">
      <c r="A24" s="67">
        <f t="shared" si="2"/>
        <v>351024</v>
      </c>
      <c r="B24" s="68"/>
      <c r="C24" s="69">
        <f t="shared" si="3"/>
        <v>0</v>
      </c>
      <c r="D24" s="81"/>
      <c r="E24" s="82" t="s">
        <v>529</v>
      </c>
      <c r="F24" s="72">
        <v>11225.0</v>
      </c>
      <c r="G24" s="82" t="s">
        <v>502</v>
      </c>
      <c r="H24" s="73" t="s">
        <v>530</v>
      </c>
      <c r="I24" s="82" t="s">
        <v>58</v>
      </c>
      <c r="J24" s="82" t="s">
        <v>166</v>
      </c>
      <c r="K24" s="74">
        <v>1.0</v>
      </c>
      <c r="L24" s="75">
        <v>290.0</v>
      </c>
      <c r="M24" s="79">
        <v>0.3</v>
      </c>
      <c r="N24" s="83">
        <v>320.0</v>
      </c>
      <c r="O24" s="78">
        <v>0.25</v>
      </c>
      <c r="P24" s="24">
        <f t="shared" si="4"/>
        <v>361307.52</v>
      </c>
      <c r="Q24" s="24">
        <f t="shared" si="5"/>
        <v>351024</v>
      </c>
      <c r="R24" s="24">
        <f t="shared" si="6"/>
        <v>351024</v>
      </c>
      <c r="S24" s="26"/>
      <c r="T24" s="26"/>
      <c r="U24" s="26"/>
      <c r="V24" s="27"/>
    </row>
    <row r="25" ht="66.75" customHeight="1">
      <c r="A25" s="67">
        <f t="shared" si="2"/>
        <v>822712.5</v>
      </c>
      <c r="B25" s="68"/>
      <c r="C25" s="69">
        <f t="shared" si="3"/>
        <v>0</v>
      </c>
      <c r="D25" s="84"/>
      <c r="E25" s="71" t="s">
        <v>531</v>
      </c>
      <c r="F25" s="72">
        <v>11227.0</v>
      </c>
      <c r="G25" s="71" t="s">
        <v>502</v>
      </c>
      <c r="H25" s="73" t="s">
        <v>532</v>
      </c>
      <c r="I25" s="71" t="s">
        <v>74</v>
      </c>
      <c r="J25" s="71" t="s">
        <v>51</v>
      </c>
      <c r="K25" s="74">
        <v>13.0</v>
      </c>
      <c r="L25" s="75">
        <v>680.0</v>
      </c>
      <c r="M25" s="79">
        <v>0.3</v>
      </c>
      <c r="N25" s="77">
        <v>750.0</v>
      </c>
      <c r="O25" s="78">
        <v>0.25</v>
      </c>
      <c r="P25" s="24">
        <f t="shared" si="4"/>
        <v>847203.84</v>
      </c>
      <c r="Q25" s="24">
        <f t="shared" si="5"/>
        <v>822712.5</v>
      </c>
      <c r="R25" s="24">
        <f t="shared" si="6"/>
        <v>822712.5</v>
      </c>
      <c r="S25" s="26"/>
      <c r="T25" s="26"/>
      <c r="U25" s="26"/>
      <c r="V25" s="27"/>
    </row>
    <row r="26" ht="66.75" customHeight="1">
      <c r="A26" s="67">
        <f t="shared" si="2"/>
        <v>1045759</v>
      </c>
      <c r="B26" s="85"/>
      <c r="C26" s="69">
        <f t="shared" si="3"/>
        <v>0</v>
      </c>
      <c r="D26" s="81"/>
      <c r="E26" s="86" t="s">
        <v>533</v>
      </c>
      <c r="F26" s="72">
        <v>11228.0</v>
      </c>
      <c r="G26" s="82" t="s">
        <v>502</v>
      </c>
      <c r="H26" s="73" t="s">
        <v>534</v>
      </c>
      <c r="I26" s="82" t="s">
        <v>50</v>
      </c>
      <c r="J26" s="82" t="s">
        <v>51</v>
      </c>
      <c r="K26" s="74">
        <v>5.0</v>
      </c>
      <c r="L26" s="75">
        <v>890.0</v>
      </c>
      <c r="M26" s="79">
        <v>0.3</v>
      </c>
      <c r="N26" s="83">
        <v>1100.0</v>
      </c>
      <c r="O26" s="78">
        <v>0.35</v>
      </c>
      <c r="P26" s="24">
        <f t="shared" si="4"/>
        <v>1108840.32</v>
      </c>
      <c r="Q26" s="24">
        <f t="shared" si="5"/>
        <v>1045759</v>
      </c>
      <c r="R26" s="24">
        <f t="shared" si="6"/>
        <v>1045759</v>
      </c>
      <c r="S26" s="26"/>
      <c r="T26" s="26"/>
      <c r="U26" s="26"/>
      <c r="V26" s="27"/>
    </row>
    <row r="27" ht="66.75" customHeight="1">
      <c r="A27" s="67">
        <f t="shared" si="2"/>
        <v>208420.5</v>
      </c>
      <c r="B27" s="68"/>
      <c r="C27" s="69">
        <f t="shared" si="3"/>
        <v>0</v>
      </c>
      <c r="D27" s="84"/>
      <c r="E27" s="71" t="s">
        <v>535</v>
      </c>
      <c r="F27" s="72">
        <v>11229.0</v>
      </c>
      <c r="G27" s="71" t="s">
        <v>502</v>
      </c>
      <c r="H27" s="73" t="s">
        <v>536</v>
      </c>
      <c r="I27" s="71" t="s">
        <v>58</v>
      </c>
      <c r="J27" s="71" t="s">
        <v>71</v>
      </c>
      <c r="K27" s="74">
        <v>53.0</v>
      </c>
      <c r="L27" s="75">
        <v>180.0</v>
      </c>
      <c r="M27" s="79">
        <v>0.3</v>
      </c>
      <c r="N27" s="77">
        <v>190.0</v>
      </c>
      <c r="O27" s="78">
        <v>0.25</v>
      </c>
      <c r="P27" s="24">
        <f t="shared" si="4"/>
        <v>224259.84</v>
      </c>
      <c r="Q27" s="24">
        <f t="shared" si="5"/>
        <v>208420.5</v>
      </c>
      <c r="R27" s="24">
        <f t="shared" si="6"/>
        <v>208420.5</v>
      </c>
      <c r="S27" s="26"/>
      <c r="T27" s="26"/>
      <c r="U27" s="26"/>
      <c r="V27" s="27"/>
    </row>
    <row r="28" ht="66.75" customHeight="1">
      <c r="A28" s="67">
        <f t="shared" si="2"/>
        <v>1126202</v>
      </c>
      <c r="B28" s="85"/>
      <c r="C28" s="69">
        <f t="shared" si="3"/>
        <v>0</v>
      </c>
      <c r="D28" s="81"/>
      <c r="E28" s="86" t="s">
        <v>537</v>
      </c>
      <c r="F28" s="72">
        <v>11230.0</v>
      </c>
      <c r="G28" s="82" t="s">
        <v>502</v>
      </c>
      <c r="H28" s="73" t="s">
        <v>538</v>
      </c>
      <c r="I28" s="82" t="s">
        <v>50</v>
      </c>
      <c r="J28" s="82" t="s">
        <v>51</v>
      </c>
      <c r="K28" s="74">
        <v>8.0</v>
      </c>
      <c r="L28" s="75">
        <v>980.0</v>
      </c>
      <c r="M28" s="79">
        <v>0.3</v>
      </c>
      <c r="N28" s="83">
        <v>1100.0</v>
      </c>
      <c r="O28" s="78">
        <v>0.3</v>
      </c>
      <c r="P28" s="24">
        <f t="shared" si="4"/>
        <v>1220970.24</v>
      </c>
      <c r="Q28" s="24">
        <f t="shared" si="5"/>
        <v>1126202</v>
      </c>
      <c r="R28" s="24">
        <f t="shared" si="6"/>
        <v>1126202</v>
      </c>
      <c r="S28" s="26"/>
      <c r="T28" s="26"/>
      <c r="U28" s="26"/>
      <c r="V28" s="27"/>
    </row>
    <row r="29" ht="66.75" customHeight="1">
      <c r="A29" s="67">
        <f t="shared" si="2"/>
        <v>208420.5</v>
      </c>
      <c r="B29" s="68"/>
      <c r="C29" s="69">
        <f t="shared" si="3"/>
        <v>0</v>
      </c>
      <c r="D29" s="84"/>
      <c r="E29" s="71" t="s">
        <v>539</v>
      </c>
      <c r="F29" s="72">
        <v>11231.0</v>
      </c>
      <c r="G29" s="71" t="s">
        <v>502</v>
      </c>
      <c r="H29" s="73" t="s">
        <v>540</v>
      </c>
      <c r="I29" s="71" t="s">
        <v>58</v>
      </c>
      <c r="J29" s="71" t="s">
        <v>71</v>
      </c>
      <c r="K29" s="74">
        <v>90.0</v>
      </c>
      <c r="L29" s="75">
        <v>180.0</v>
      </c>
      <c r="M29" s="79">
        <v>0.3</v>
      </c>
      <c r="N29" s="77">
        <v>190.0</v>
      </c>
      <c r="O29" s="78">
        <v>0.25</v>
      </c>
      <c r="P29" s="24">
        <f t="shared" si="4"/>
        <v>224259.84</v>
      </c>
      <c r="Q29" s="24">
        <f t="shared" si="5"/>
        <v>208420.5</v>
      </c>
      <c r="R29" s="24">
        <f t="shared" si="6"/>
        <v>208420.5</v>
      </c>
      <c r="S29" s="26"/>
      <c r="T29" s="26"/>
      <c r="U29" s="26"/>
      <c r="V29" s="27"/>
    </row>
    <row r="30" ht="66.75" customHeight="1">
      <c r="A30" s="67">
        <f t="shared" si="2"/>
        <v>1316340</v>
      </c>
      <c r="B30" s="68"/>
      <c r="C30" s="69">
        <f t="shared" si="3"/>
        <v>0</v>
      </c>
      <c r="D30" s="81"/>
      <c r="E30" s="82" t="s">
        <v>541</v>
      </c>
      <c r="F30" s="72">
        <v>11232.0</v>
      </c>
      <c r="G30" s="82" t="s">
        <v>502</v>
      </c>
      <c r="H30" s="73" t="s">
        <v>517</v>
      </c>
      <c r="I30" s="82" t="s">
        <v>50</v>
      </c>
      <c r="J30" s="82" t="s">
        <v>79</v>
      </c>
      <c r="K30" s="74">
        <v>13.0</v>
      </c>
      <c r="L30" s="75">
        <v>1100.0</v>
      </c>
      <c r="M30" s="79">
        <v>0.3</v>
      </c>
      <c r="N30" s="83">
        <v>1200.0</v>
      </c>
      <c r="O30" s="78">
        <v>0.25</v>
      </c>
      <c r="P30" s="24">
        <f t="shared" si="4"/>
        <v>1370476.8</v>
      </c>
      <c r="Q30" s="24">
        <f t="shared" si="5"/>
        <v>1316340</v>
      </c>
      <c r="R30" s="24">
        <f t="shared" si="6"/>
        <v>1316340</v>
      </c>
      <c r="S30" s="26"/>
      <c r="T30" s="26"/>
      <c r="U30" s="26"/>
      <c r="V30" s="27"/>
    </row>
    <row r="31" ht="66.75" customHeight="1">
      <c r="A31" s="67">
        <f t="shared" si="2"/>
        <v>2413290</v>
      </c>
      <c r="B31" s="85"/>
      <c r="C31" s="69">
        <f t="shared" si="3"/>
        <v>0</v>
      </c>
      <c r="D31" s="84"/>
      <c r="E31" s="70" t="s">
        <v>542</v>
      </c>
      <c r="F31" s="72">
        <v>11234.0</v>
      </c>
      <c r="G31" s="71" t="s">
        <v>502</v>
      </c>
      <c r="H31" s="73" t="s">
        <v>543</v>
      </c>
      <c r="I31" s="71" t="s">
        <v>50</v>
      </c>
      <c r="J31" s="71" t="s">
        <v>51</v>
      </c>
      <c r="K31" s="74">
        <v>8.0</v>
      </c>
      <c r="L31" s="75">
        <v>1990.0</v>
      </c>
      <c r="M31" s="79">
        <v>0.3</v>
      </c>
      <c r="N31" s="77">
        <v>2200.0</v>
      </c>
      <c r="O31" s="78">
        <v>0.25</v>
      </c>
      <c r="P31" s="24">
        <f t="shared" si="4"/>
        <v>2479317.12</v>
      </c>
      <c r="Q31" s="24">
        <f t="shared" si="5"/>
        <v>2413290</v>
      </c>
      <c r="R31" s="24">
        <f t="shared" si="6"/>
        <v>2413290</v>
      </c>
      <c r="S31" s="26"/>
      <c r="T31" s="26"/>
      <c r="U31" s="26"/>
      <c r="V31" s="27"/>
    </row>
    <row r="32" ht="66.75" customHeight="1">
      <c r="A32" s="67">
        <f t="shared" si="2"/>
        <v>241329</v>
      </c>
      <c r="B32" s="68"/>
      <c r="C32" s="69">
        <f t="shared" si="3"/>
        <v>0</v>
      </c>
      <c r="D32" s="81"/>
      <c r="E32" s="82" t="s">
        <v>544</v>
      </c>
      <c r="F32" s="72">
        <v>11235.0</v>
      </c>
      <c r="G32" s="82" t="s">
        <v>502</v>
      </c>
      <c r="H32" s="73" t="s">
        <v>545</v>
      </c>
      <c r="I32" s="82" t="s">
        <v>58</v>
      </c>
      <c r="J32" s="82" t="s">
        <v>51</v>
      </c>
      <c r="K32" s="74">
        <v>25.0</v>
      </c>
      <c r="L32" s="75">
        <v>200.0</v>
      </c>
      <c r="M32" s="79">
        <v>0.3</v>
      </c>
      <c r="N32" s="83">
        <v>220.0</v>
      </c>
      <c r="O32" s="78">
        <v>0.25</v>
      </c>
      <c r="P32" s="24">
        <f t="shared" si="4"/>
        <v>249177.6</v>
      </c>
      <c r="Q32" s="24">
        <f t="shared" si="5"/>
        <v>241329</v>
      </c>
      <c r="R32" s="24">
        <f t="shared" si="6"/>
        <v>241329</v>
      </c>
      <c r="S32" s="26"/>
      <c r="T32" s="26"/>
      <c r="U32" s="26"/>
      <c r="V32" s="27"/>
    </row>
    <row r="33" ht="66.75" customHeight="1">
      <c r="A33" s="67">
        <f t="shared" si="2"/>
        <v>1316340</v>
      </c>
      <c r="B33" s="68"/>
      <c r="C33" s="69">
        <f t="shared" si="3"/>
        <v>0</v>
      </c>
      <c r="D33" s="84"/>
      <c r="E33" s="71" t="s">
        <v>546</v>
      </c>
      <c r="F33" s="72">
        <v>11236.0</v>
      </c>
      <c r="G33" s="82" t="s">
        <v>502</v>
      </c>
      <c r="H33" s="73" t="s">
        <v>547</v>
      </c>
      <c r="I33" s="71" t="s">
        <v>50</v>
      </c>
      <c r="J33" s="71" t="s">
        <v>59</v>
      </c>
      <c r="K33" s="74">
        <v>8.0</v>
      </c>
      <c r="L33" s="75">
        <v>1100.0</v>
      </c>
      <c r="M33" s="79">
        <v>0.3</v>
      </c>
      <c r="N33" s="77">
        <v>1200.0</v>
      </c>
      <c r="O33" s="78">
        <v>0.25</v>
      </c>
      <c r="P33" s="24">
        <f t="shared" si="4"/>
        <v>1370476.8</v>
      </c>
      <c r="Q33" s="24">
        <f t="shared" si="5"/>
        <v>1316340</v>
      </c>
      <c r="R33" s="24">
        <f t="shared" si="6"/>
        <v>1316340</v>
      </c>
      <c r="S33" s="26"/>
      <c r="T33" s="26"/>
      <c r="U33" s="26"/>
      <c r="V33" s="27"/>
    </row>
    <row r="34" ht="66.75" customHeight="1">
      <c r="A34" s="67">
        <f t="shared" si="2"/>
        <v>2742375</v>
      </c>
      <c r="B34" s="68"/>
      <c r="C34" s="69">
        <f t="shared" si="3"/>
        <v>0</v>
      </c>
      <c r="D34" s="81"/>
      <c r="E34" s="82" t="s">
        <v>548</v>
      </c>
      <c r="F34" s="72">
        <v>11237.0</v>
      </c>
      <c r="G34" s="82" t="s">
        <v>502</v>
      </c>
      <c r="H34" s="73" t="s">
        <v>549</v>
      </c>
      <c r="I34" s="82" t="s">
        <v>50</v>
      </c>
      <c r="J34" s="82" t="s">
        <v>51</v>
      </c>
      <c r="K34" s="74">
        <v>5.0</v>
      </c>
      <c r="L34" s="75">
        <v>2290.0</v>
      </c>
      <c r="M34" s="79">
        <v>0.3</v>
      </c>
      <c r="N34" s="83">
        <v>2500.0</v>
      </c>
      <c r="O34" s="78">
        <v>0.25</v>
      </c>
      <c r="P34" s="24">
        <f t="shared" si="4"/>
        <v>2853083.52</v>
      </c>
      <c r="Q34" s="24">
        <f t="shared" si="5"/>
        <v>2742375</v>
      </c>
      <c r="R34" s="24">
        <f t="shared" si="6"/>
        <v>2742375</v>
      </c>
      <c r="S34" s="26"/>
      <c r="T34" s="26"/>
      <c r="U34" s="26"/>
      <c r="V34" s="27"/>
    </row>
    <row r="35" ht="66.75" customHeight="1">
      <c r="A35" s="67">
        <f t="shared" si="2"/>
        <v>2029357.5</v>
      </c>
      <c r="B35" s="85"/>
      <c r="C35" s="69">
        <f t="shared" si="3"/>
        <v>0</v>
      </c>
      <c r="D35" s="84"/>
      <c r="E35" s="70" t="s">
        <v>550</v>
      </c>
      <c r="F35" s="72">
        <v>11238.0</v>
      </c>
      <c r="G35" s="71" t="s">
        <v>502</v>
      </c>
      <c r="H35" s="73" t="s">
        <v>551</v>
      </c>
      <c r="I35" s="71" t="s">
        <v>50</v>
      </c>
      <c r="J35" s="71" t="s">
        <v>51</v>
      </c>
      <c r="K35" s="74">
        <v>5.0</v>
      </c>
      <c r="L35" s="75">
        <v>1690.0</v>
      </c>
      <c r="M35" s="79">
        <v>0.3</v>
      </c>
      <c r="N35" s="77">
        <v>1850.0</v>
      </c>
      <c r="O35" s="78">
        <v>0.25</v>
      </c>
      <c r="P35" s="24">
        <f t="shared" si="4"/>
        <v>2105550.72</v>
      </c>
      <c r="Q35" s="24">
        <f t="shared" si="5"/>
        <v>2029357.5</v>
      </c>
      <c r="R35" s="24">
        <f t="shared" si="6"/>
        <v>2029357.5</v>
      </c>
      <c r="S35" s="26"/>
      <c r="T35" s="26"/>
      <c r="U35" s="26"/>
      <c r="V35" s="27"/>
    </row>
    <row r="36" ht="66.75" customHeight="1">
      <c r="A36" s="67">
        <f t="shared" si="2"/>
        <v>2742375</v>
      </c>
      <c r="B36" s="85"/>
      <c r="C36" s="69">
        <f t="shared" si="3"/>
        <v>0</v>
      </c>
      <c r="D36" s="81"/>
      <c r="E36" s="86" t="s">
        <v>552</v>
      </c>
      <c r="F36" s="72">
        <v>11240.0</v>
      </c>
      <c r="G36" s="82" t="s">
        <v>502</v>
      </c>
      <c r="H36" s="73" t="s">
        <v>553</v>
      </c>
      <c r="I36" s="82" t="s">
        <v>50</v>
      </c>
      <c r="J36" s="82" t="s">
        <v>51</v>
      </c>
      <c r="K36" s="74">
        <v>10.0</v>
      </c>
      <c r="L36" s="75">
        <v>2290.0</v>
      </c>
      <c r="M36" s="79">
        <v>0.3</v>
      </c>
      <c r="N36" s="83">
        <v>2500.0</v>
      </c>
      <c r="O36" s="78">
        <v>0.25</v>
      </c>
      <c r="P36" s="24">
        <f t="shared" si="4"/>
        <v>2853083.52</v>
      </c>
      <c r="Q36" s="24">
        <f t="shared" si="5"/>
        <v>2742375</v>
      </c>
      <c r="R36" s="24">
        <f t="shared" si="6"/>
        <v>2742375</v>
      </c>
      <c r="S36" s="26"/>
      <c r="T36" s="26"/>
      <c r="U36" s="26"/>
      <c r="V36" s="27"/>
    </row>
    <row r="37" ht="66.75" customHeight="1">
      <c r="A37" s="67">
        <f t="shared" si="2"/>
        <v>351024</v>
      </c>
      <c r="B37" s="68"/>
      <c r="C37" s="69">
        <f t="shared" si="3"/>
        <v>0</v>
      </c>
      <c r="D37" s="84"/>
      <c r="E37" s="71" t="s">
        <v>554</v>
      </c>
      <c r="F37" s="72">
        <v>11241.0</v>
      </c>
      <c r="G37" s="71" t="s">
        <v>502</v>
      </c>
      <c r="H37" s="73" t="s">
        <v>555</v>
      </c>
      <c r="I37" s="71" t="s">
        <v>58</v>
      </c>
      <c r="J37" s="71" t="s">
        <v>71</v>
      </c>
      <c r="K37" s="74">
        <v>13.0</v>
      </c>
      <c r="L37" s="75">
        <v>290.0</v>
      </c>
      <c r="M37" s="79">
        <v>0.3</v>
      </c>
      <c r="N37" s="77">
        <v>320.0</v>
      </c>
      <c r="O37" s="78">
        <v>0.25</v>
      </c>
      <c r="P37" s="24">
        <f t="shared" si="4"/>
        <v>361307.52</v>
      </c>
      <c r="Q37" s="24">
        <f t="shared" si="5"/>
        <v>351024</v>
      </c>
      <c r="R37" s="24">
        <f t="shared" si="6"/>
        <v>351024</v>
      </c>
      <c r="S37" s="26"/>
      <c r="T37" s="26"/>
      <c r="U37" s="26"/>
      <c r="V37" s="27"/>
    </row>
    <row r="38" ht="66.75" customHeight="1">
      <c r="A38" s="87">
        <f t="shared" si="2"/>
        <v>219390</v>
      </c>
      <c r="B38" s="88"/>
      <c r="C38" s="89">
        <f t="shared" si="3"/>
        <v>0</v>
      </c>
      <c r="D38" s="90"/>
      <c r="E38" s="91" t="s">
        <v>556</v>
      </c>
      <c r="F38" s="92">
        <v>11243.0</v>
      </c>
      <c r="G38" s="91" t="s">
        <v>502</v>
      </c>
      <c r="H38" s="93" t="s">
        <v>557</v>
      </c>
      <c r="I38" s="91" t="s">
        <v>58</v>
      </c>
      <c r="J38" s="91" t="s">
        <v>166</v>
      </c>
      <c r="K38" s="94">
        <v>5.0</v>
      </c>
      <c r="L38" s="95">
        <v>180.0</v>
      </c>
      <c r="M38" s="96">
        <v>0.3</v>
      </c>
      <c r="N38" s="97">
        <v>200.0</v>
      </c>
      <c r="O38" s="78">
        <v>0.25</v>
      </c>
      <c r="P38" s="24">
        <f t="shared" si="4"/>
        <v>224259.84</v>
      </c>
      <c r="Q38" s="24">
        <f t="shared" si="5"/>
        <v>219390</v>
      </c>
      <c r="R38" s="24">
        <f t="shared" si="6"/>
        <v>219390</v>
      </c>
      <c r="S38" s="26"/>
      <c r="T38" s="26"/>
      <c r="U38" s="26"/>
      <c r="V38" s="27"/>
    </row>
    <row r="39" ht="66.75" customHeight="1">
      <c r="A39" s="67">
        <f t="shared" si="2"/>
        <v>1963540.5</v>
      </c>
      <c r="B39" s="68"/>
      <c r="C39" s="69">
        <f t="shared" si="3"/>
        <v>0</v>
      </c>
      <c r="D39" s="84"/>
      <c r="E39" s="71" t="s">
        <v>558</v>
      </c>
      <c r="F39" s="72">
        <v>11246.0</v>
      </c>
      <c r="G39" s="71" t="s">
        <v>502</v>
      </c>
      <c r="H39" s="73" t="s">
        <v>559</v>
      </c>
      <c r="I39" s="71" t="s">
        <v>50</v>
      </c>
      <c r="J39" s="71" t="s">
        <v>51</v>
      </c>
      <c r="K39" s="74">
        <v>2.0</v>
      </c>
      <c r="L39" s="75">
        <v>1640.0</v>
      </c>
      <c r="M39" s="79">
        <v>0.3</v>
      </c>
      <c r="N39" s="77">
        <v>1790.0</v>
      </c>
      <c r="O39" s="98">
        <v>0.25</v>
      </c>
      <c r="P39" s="24">
        <f t="shared" si="4"/>
        <v>2043256.32</v>
      </c>
      <c r="Q39" s="24">
        <f t="shared" si="5"/>
        <v>1963540.5</v>
      </c>
      <c r="R39" s="24">
        <f t="shared" si="6"/>
        <v>1963540.5</v>
      </c>
      <c r="S39" s="26"/>
      <c r="T39" s="26"/>
      <c r="U39" s="26"/>
      <c r="V39" s="27"/>
    </row>
    <row r="40" ht="66.75" customHeight="1">
      <c r="A40" s="99">
        <f t="shared" si="2"/>
        <v>1075011</v>
      </c>
      <c r="B40" s="100"/>
      <c r="C40" s="101">
        <f t="shared" si="3"/>
        <v>0</v>
      </c>
      <c r="D40" s="102"/>
      <c r="E40" s="103" t="s">
        <v>560</v>
      </c>
      <c r="F40" s="104">
        <v>11247.0</v>
      </c>
      <c r="G40" s="105" t="s">
        <v>502</v>
      </c>
      <c r="H40" s="106" t="s">
        <v>561</v>
      </c>
      <c r="I40" s="105" t="s">
        <v>50</v>
      </c>
      <c r="J40" s="105" t="s">
        <v>139</v>
      </c>
      <c r="K40" s="107">
        <v>13.0</v>
      </c>
      <c r="L40" s="108">
        <v>890.0</v>
      </c>
      <c r="M40" s="109">
        <v>0.3</v>
      </c>
      <c r="N40" s="110">
        <v>980.0</v>
      </c>
      <c r="O40" s="78">
        <v>0.25</v>
      </c>
      <c r="P40" s="24">
        <f t="shared" si="4"/>
        <v>1108840.32</v>
      </c>
      <c r="Q40" s="24">
        <f t="shared" si="5"/>
        <v>1075011</v>
      </c>
      <c r="R40" s="24">
        <f t="shared" si="6"/>
        <v>1075011</v>
      </c>
      <c r="S40" s="26"/>
      <c r="T40" s="26"/>
      <c r="U40" s="26"/>
      <c r="V40" s="27"/>
    </row>
    <row r="41" ht="66.75" customHeight="1">
      <c r="A41" s="67">
        <f>HYPERLINK("https://mustit.co.kr/product/search?search_action=search&amp;event=0&amp;event_no=1004&amp;keyword="&amp;iferror(E41,""),R41)</f>
        <v>1075011</v>
      </c>
      <c r="B41" s="68"/>
      <c r="C41" s="69">
        <f t="shared" si="3"/>
        <v>0</v>
      </c>
      <c r="D41" s="84"/>
      <c r="E41" s="71" t="s">
        <v>562</v>
      </c>
      <c r="F41" s="72">
        <v>11248.0</v>
      </c>
      <c r="G41" s="71" t="s">
        <v>502</v>
      </c>
      <c r="H41" s="73" t="s">
        <v>563</v>
      </c>
      <c r="I41" s="71" t="s">
        <v>50</v>
      </c>
      <c r="J41" s="71" t="s">
        <v>88</v>
      </c>
      <c r="K41" s="74">
        <v>5.0</v>
      </c>
      <c r="L41" s="75">
        <v>890.0</v>
      </c>
      <c r="M41" s="79">
        <v>0.3</v>
      </c>
      <c r="N41" s="77">
        <v>980.0</v>
      </c>
      <c r="O41" s="78">
        <v>0.25</v>
      </c>
      <c r="P41" s="24">
        <f t="shared" si="4"/>
        <v>1108840.32</v>
      </c>
      <c r="Q41" s="24">
        <f t="shared" si="5"/>
        <v>1075011</v>
      </c>
      <c r="R41" s="24">
        <f t="shared" si="6"/>
        <v>1075011</v>
      </c>
      <c r="S41" s="111"/>
      <c r="T41" s="26"/>
      <c r="U41" s="26"/>
      <c r="V41" s="27"/>
    </row>
    <row r="42" ht="68.25" customHeight="1">
      <c r="A42" s="67">
        <f t="shared" ref="A42:A189" si="7">HYPERLINK("https://mustit.co.kr/product/search?search_action=search&amp;event=0&amp;event_no=1004&amp;keyword="&amp;iferror(LEFT(E42,6),""),R42)</f>
        <v>2303595</v>
      </c>
      <c r="B42" s="80"/>
      <c r="C42" s="69">
        <f t="shared" si="3"/>
        <v>0</v>
      </c>
      <c r="D42" s="81"/>
      <c r="E42" s="112" t="s">
        <v>564</v>
      </c>
      <c r="F42" s="72">
        <v>11250.0</v>
      </c>
      <c r="G42" s="82" t="s">
        <v>502</v>
      </c>
      <c r="H42" s="73" t="s">
        <v>565</v>
      </c>
      <c r="I42" s="82" t="s">
        <v>50</v>
      </c>
      <c r="J42" s="82" t="s">
        <v>51</v>
      </c>
      <c r="K42" s="74">
        <v>3.0</v>
      </c>
      <c r="L42" s="75">
        <v>1900.0</v>
      </c>
      <c r="M42" s="79">
        <v>0.3</v>
      </c>
      <c r="N42" s="83">
        <v>2100.0</v>
      </c>
      <c r="O42" s="78">
        <v>0.25</v>
      </c>
      <c r="P42" s="24">
        <f t="shared" si="4"/>
        <v>2367187.2</v>
      </c>
      <c r="Q42" s="24">
        <f t="shared" si="5"/>
        <v>2303595</v>
      </c>
      <c r="R42" s="24">
        <f t="shared" si="6"/>
        <v>2303595</v>
      </c>
      <c r="S42" s="26"/>
      <c r="T42" s="26"/>
      <c r="U42" s="26"/>
      <c r="V42" s="27"/>
    </row>
    <row r="43" ht="68.25" customHeight="1">
      <c r="A43" s="67">
        <f t="shared" si="7"/>
        <v>932407.5</v>
      </c>
      <c r="B43" s="80"/>
      <c r="C43" s="69">
        <f t="shared" si="3"/>
        <v>0</v>
      </c>
      <c r="D43" s="81"/>
      <c r="E43" s="80" t="s">
        <v>566</v>
      </c>
      <c r="F43" s="72">
        <v>11251.0</v>
      </c>
      <c r="G43" s="82" t="s">
        <v>502</v>
      </c>
      <c r="H43" s="73" t="s">
        <v>527</v>
      </c>
      <c r="I43" s="82" t="s">
        <v>74</v>
      </c>
      <c r="J43" s="82" t="s">
        <v>79</v>
      </c>
      <c r="K43" s="74">
        <v>5.0</v>
      </c>
      <c r="L43" s="75">
        <v>780.0</v>
      </c>
      <c r="M43" s="79">
        <v>0.3</v>
      </c>
      <c r="N43" s="83">
        <v>850.0</v>
      </c>
      <c r="O43" s="78">
        <v>0.25</v>
      </c>
      <c r="P43" s="24">
        <f t="shared" si="4"/>
        <v>971792.64</v>
      </c>
      <c r="Q43" s="24">
        <f t="shared" si="5"/>
        <v>932407.5</v>
      </c>
      <c r="R43" s="24">
        <f t="shared" si="6"/>
        <v>932407.5</v>
      </c>
      <c r="S43" s="113"/>
      <c r="T43" s="113"/>
      <c r="U43" s="113"/>
      <c r="V43" s="114"/>
    </row>
    <row r="44" ht="68.25" customHeight="1">
      <c r="A44" s="67">
        <f t="shared" si="7"/>
        <v>493627.5</v>
      </c>
      <c r="B44" s="80"/>
      <c r="C44" s="69">
        <f t="shared" si="3"/>
        <v>0</v>
      </c>
      <c r="D44" s="81"/>
      <c r="E44" s="112" t="s">
        <v>567</v>
      </c>
      <c r="F44" s="72">
        <v>11255.0</v>
      </c>
      <c r="G44" s="82" t="s">
        <v>502</v>
      </c>
      <c r="H44" s="73" t="s">
        <v>568</v>
      </c>
      <c r="I44" s="82" t="s">
        <v>74</v>
      </c>
      <c r="J44" s="82" t="s">
        <v>160</v>
      </c>
      <c r="K44" s="74">
        <v>95.0</v>
      </c>
      <c r="L44" s="75">
        <v>410.0</v>
      </c>
      <c r="M44" s="79">
        <v>0.3</v>
      </c>
      <c r="N44" s="83">
        <v>450.0</v>
      </c>
      <c r="O44" s="78">
        <v>0.25</v>
      </c>
      <c r="P44" s="24">
        <f t="shared" si="4"/>
        <v>510814.08</v>
      </c>
      <c r="Q44" s="24">
        <f t="shared" si="5"/>
        <v>493627.5</v>
      </c>
      <c r="R44" s="24">
        <f t="shared" si="6"/>
        <v>493627.5</v>
      </c>
      <c r="S44" s="115"/>
      <c r="T44" s="115"/>
      <c r="U44" s="115"/>
      <c r="V44" s="115"/>
    </row>
    <row r="45" ht="68.25" customHeight="1">
      <c r="A45" s="67">
        <f t="shared" si="7"/>
        <v>2742375</v>
      </c>
      <c r="B45" s="80"/>
      <c r="C45" s="69">
        <f t="shared" si="3"/>
        <v>0</v>
      </c>
      <c r="D45" s="81"/>
      <c r="E45" s="80" t="s">
        <v>569</v>
      </c>
      <c r="F45" s="72">
        <v>11256.0</v>
      </c>
      <c r="G45" s="82" t="s">
        <v>502</v>
      </c>
      <c r="H45" s="73" t="s">
        <v>570</v>
      </c>
      <c r="I45" s="82" t="s">
        <v>50</v>
      </c>
      <c r="J45" s="82" t="s">
        <v>51</v>
      </c>
      <c r="K45" s="74">
        <v>3.0</v>
      </c>
      <c r="L45" s="75">
        <v>2290.0</v>
      </c>
      <c r="M45" s="79">
        <v>0.3</v>
      </c>
      <c r="N45" s="83">
        <v>2500.0</v>
      </c>
      <c r="O45" s="78">
        <v>0.25</v>
      </c>
      <c r="P45" s="24">
        <f t="shared" si="4"/>
        <v>2853083.52</v>
      </c>
      <c r="Q45" s="24">
        <f t="shared" si="5"/>
        <v>2742375</v>
      </c>
      <c r="R45" s="24">
        <f t="shared" si="6"/>
        <v>2742375</v>
      </c>
      <c r="S45" s="115"/>
      <c r="T45" s="115"/>
      <c r="U45" s="115"/>
      <c r="V45" s="115"/>
    </row>
    <row r="46" ht="68.25" customHeight="1">
      <c r="A46" s="67">
        <f t="shared" si="7"/>
        <v>2084205</v>
      </c>
      <c r="B46" s="80"/>
      <c r="C46" s="69">
        <f t="shared" si="3"/>
        <v>0</v>
      </c>
      <c r="D46" s="81"/>
      <c r="E46" s="112" t="s">
        <v>571</v>
      </c>
      <c r="F46" s="72">
        <v>11258.0</v>
      </c>
      <c r="G46" s="82" t="s">
        <v>502</v>
      </c>
      <c r="H46" s="73" t="s">
        <v>572</v>
      </c>
      <c r="I46" s="82" t="s">
        <v>50</v>
      </c>
      <c r="J46" s="82" t="s">
        <v>51</v>
      </c>
      <c r="K46" s="74">
        <v>5.0</v>
      </c>
      <c r="L46" s="75">
        <v>1750.0</v>
      </c>
      <c r="M46" s="79">
        <v>0.3</v>
      </c>
      <c r="N46" s="83">
        <v>1900.0</v>
      </c>
      <c r="O46" s="78">
        <v>0.25</v>
      </c>
      <c r="P46" s="24">
        <f t="shared" si="4"/>
        <v>2180304</v>
      </c>
      <c r="Q46" s="24">
        <f t="shared" si="5"/>
        <v>2084205</v>
      </c>
      <c r="R46" s="24">
        <f t="shared" si="6"/>
        <v>2084205</v>
      </c>
      <c r="S46" s="115"/>
      <c r="T46" s="115"/>
      <c r="U46" s="115"/>
      <c r="V46" s="115"/>
    </row>
    <row r="47" ht="68.25" customHeight="1">
      <c r="A47" s="67">
        <f t="shared" si="7"/>
        <v>1042102.5</v>
      </c>
      <c r="B47" s="80"/>
      <c r="C47" s="69">
        <f t="shared" si="3"/>
        <v>0</v>
      </c>
      <c r="D47" s="81"/>
      <c r="E47" s="80" t="s">
        <v>573</v>
      </c>
      <c r="F47" s="72">
        <v>11259.0</v>
      </c>
      <c r="G47" s="82" t="s">
        <v>502</v>
      </c>
      <c r="H47" s="73" t="s">
        <v>574</v>
      </c>
      <c r="I47" s="82" t="s">
        <v>74</v>
      </c>
      <c r="J47" s="82" t="s">
        <v>51</v>
      </c>
      <c r="K47" s="74">
        <v>2.0</v>
      </c>
      <c r="L47" s="75">
        <v>870.0</v>
      </c>
      <c r="M47" s="79">
        <v>0.3</v>
      </c>
      <c r="N47" s="83">
        <v>950.0</v>
      </c>
      <c r="O47" s="78">
        <v>0.25</v>
      </c>
      <c r="P47" s="24">
        <f t="shared" si="4"/>
        <v>1083922.56</v>
      </c>
      <c r="Q47" s="24">
        <f t="shared" si="5"/>
        <v>1042102.5</v>
      </c>
      <c r="R47" s="24">
        <f t="shared" si="6"/>
        <v>1042102.5</v>
      </c>
      <c r="S47" s="115"/>
      <c r="T47" s="115"/>
      <c r="U47" s="115"/>
      <c r="V47" s="115"/>
    </row>
    <row r="48" ht="68.25" customHeight="1">
      <c r="A48" s="67">
        <f t="shared" si="7"/>
        <v>2961765</v>
      </c>
      <c r="B48" s="80"/>
      <c r="C48" s="69">
        <f t="shared" si="3"/>
        <v>0</v>
      </c>
      <c r="D48" s="81"/>
      <c r="E48" s="112" t="s">
        <v>575</v>
      </c>
      <c r="F48" s="72">
        <v>11261.0</v>
      </c>
      <c r="G48" s="82" t="s">
        <v>502</v>
      </c>
      <c r="H48" s="73" t="s">
        <v>576</v>
      </c>
      <c r="I48" s="82" t="s">
        <v>50</v>
      </c>
      <c r="J48" s="82" t="s">
        <v>160</v>
      </c>
      <c r="K48" s="74">
        <v>3.0</v>
      </c>
      <c r="L48" s="75">
        <v>2450.0</v>
      </c>
      <c r="M48" s="79">
        <v>0.3</v>
      </c>
      <c r="N48" s="83">
        <v>2700.0</v>
      </c>
      <c r="O48" s="78">
        <v>0.25</v>
      </c>
      <c r="P48" s="24">
        <f t="shared" si="4"/>
        <v>3052425.6</v>
      </c>
      <c r="Q48" s="24">
        <f t="shared" si="5"/>
        <v>2961765</v>
      </c>
      <c r="R48" s="24">
        <f t="shared" si="6"/>
        <v>2961765</v>
      </c>
      <c r="S48" s="115"/>
      <c r="T48" s="115"/>
      <c r="U48" s="115"/>
      <c r="V48" s="115"/>
    </row>
    <row r="49" ht="68.25" customHeight="1">
      <c r="A49" s="67">
        <f t="shared" si="7"/>
        <v>2084205</v>
      </c>
      <c r="B49" s="80"/>
      <c r="C49" s="69">
        <f t="shared" si="3"/>
        <v>0</v>
      </c>
      <c r="D49" s="81"/>
      <c r="E49" s="80" t="s">
        <v>577</v>
      </c>
      <c r="F49" s="72">
        <v>11262.0</v>
      </c>
      <c r="G49" s="82" t="s">
        <v>502</v>
      </c>
      <c r="H49" s="73" t="s">
        <v>578</v>
      </c>
      <c r="I49" s="82" t="s">
        <v>50</v>
      </c>
      <c r="J49" s="82" t="s">
        <v>160</v>
      </c>
      <c r="K49" s="74">
        <v>1.0</v>
      </c>
      <c r="L49" s="75">
        <v>1750.0</v>
      </c>
      <c r="M49" s="79">
        <v>0.3</v>
      </c>
      <c r="N49" s="83">
        <v>1900.0</v>
      </c>
      <c r="O49" s="78">
        <v>0.25</v>
      </c>
      <c r="P49" s="24">
        <f t="shared" si="4"/>
        <v>2180304</v>
      </c>
      <c r="Q49" s="24">
        <f t="shared" si="5"/>
        <v>2084205</v>
      </c>
      <c r="R49" s="24">
        <f t="shared" si="6"/>
        <v>2084205</v>
      </c>
      <c r="S49" s="115"/>
      <c r="T49" s="115"/>
      <c r="U49" s="115"/>
      <c r="V49" s="115"/>
    </row>
    <row r="50" ht="68.25" customHeight="1">
      <c r="A50" s="67">
        <f t="shared" si="7"/>
        <v>2764314</v>
      </c>
      <c r="B50" s="80"/>
      <c r="C50" s="69">
        <f t="shared" si="3"/>
        <v>0</v>
      </c>
      <c r="D50" s="81"/>
      <c r="E50" s="112" t="s">
        <v>579</v>
      </c>
      <c r="F50" s="72">
        <v>11263.0</v>
      </c>
      <c r="G50" s="82" t="s">
        <v>502</v>
      </c>
      <c r="H50" s="73" t="s">
        <v>580</v>
      </c>
      <c r="I50" s="82" t="s">
        <v>50</v>
      </c>
      <c r="J50" s="82" t="s">
        <v>51</v>
      </c>
      <c r="K50" s="74">
        <v>3.0</v>
      </c>
      <c r="L50" s="75">
        <v>2290.0</v>
      </c>
      <c r="M50" s="79">
        <v>0.3</v>
      </c>
      <c r="N50" s="83">
        <v>2700.0</v>
      </c>
      <c r="O50" s="78">
        <v>0.3</v>
      </c>
      <c r="P50" s="24">
        <f t="shared" si="4"/>
        <v>2853083.52</v>
      </c>
      <c r="Q50" s="24">
        <f t="shared" si="5"/>
        <v>2764314</v>
      </c>
      <c r="R50" s="24">
        <f t="shared" si="6"/>
        <v>2764314</v>
      </c>
      <c r="S50" s="115"/>
      <c r="T50" s="115"/>
      <c r="U50" s="115"/>
      <c r="V50" s="115"/>
    </row>
    <row r="51" ht="68.25" customHeight="1">
      <c r="A51" s="67">
        <f t="shared" si="7"/>
        <v>515566.5</v>
      </c>
      <c r="B51" s="80"/>
      <c r="C51" s="69">
        <f t="shared" si="3"/>
        <v>0</v>
      </c>
      <c r="D51" s="81"/>
      <c r="E51" s="80" t="s">
        <v>581</v>
      </c>
      <c r="F51" s="72">
        <v>11269.0</v>
      </c>
      <c r="G51" s="82" t="s">
        <v>502</v>
      </c>
      <c r="H51" s="73" t="s">
        <v>582</v>
      </c>
      <c r="I51" s="82" t="s">
        <v>165</v>
      </c>
      <c r="J51" s="82" t="s">
        <v>160</v>
      </c>
      <c r="K51" s="74">
        <v>5.0</v>
      </c>
      <c r="L51" s="75">
        <v>430.0</v>
      </c>
      <c r="M51" s="79">
        <v>0.3</v>
      </c>
      <c r="N51" s="83">
        <v>470.0</v>
      </c>
      <c r="O51" s="78">
        <v>0.25</v>
      </c>
      <c r="P51" s="24">
        <f t="shared" si="4"/>
        <v>535731.84</v>
      </c>
      <c r="Q51" s="24">
        <f t="shared" si="5"/>
        <v>515566.5</v>
      </c>
      <c r="R51" s="24">
        <f t="shared" si="6"/>
        <v>515566.5</v>
      </c>
      <c r="S51" s="115"/>
      <c r="T51" s="115"/>
      <c r="U51" s="115"/>
      <c r="V51" s="115"/>
    </row>
    <row r="52" ht="68.25" customHeight="1">
      <c r="A52" s="67">
        <f t="shared" si="7"/>
        <v>537505.5</v>
      </c>
      <c r="B52" s="80"/>
      <c r="C52" s="69">
        <f t="shared" si="3"/>
        <v>0</v>
      </c>
      <c r="D52" s="81"/>
      <c r="E52" s="112" t="s">
        <v>583</v>
      </c>
      <c r="F52" s="72">
        <v>11270.0</v>
      </c>
      <c r="G52" s="82" t="s">
        <v>502</v>
      </c>
      <c r="H52" s="73" t="s">
        <v>584</v>
      </c>
      <c r="I52" s="82" t="s">
        <v>165</v>
      </c>
      <c r="J52" s="82" t="s">
        <v>166</v>
      </c>
      <c r="K52" s="74">
        <v>5.0</v>
      </c>
      <c r="L52" s="75">
        <v>450.0</v>
      </c>
      <c r="M52" s="79">
        <v>0.3</v>
      </c>
      <c r="N52" s="83">
        <v>490.0</v>
      </c>
      <c r="O52" s="78">
        <v>0.25</v>
      </c>
      <c r="P52" s="24">
        <f t="shared" si="4"/>
        <v>560649.6</v>
      </c>
      <c r="Q52" s="24">
        <f t="shared" si="5"/>
        <v>537505.5</v>
      </c>
      <c r="R52" s="24">
        <f t="shared" si="6"/>
        <v>537505.5</v>
      </c>
      <c r="S52" s="115"/>
      <c r="T52" s="115"/>
      <c r="U52" s="115"/>
      <c r="V52" s="115"/>
    </row>
    <row r="53" ht="68.25" customHeight="1">
      <c r="A53" s="67">
        <f t="shared" si="7"/>
        <v>383932.5</v>
      </c>
      <c r="B53" s="80"/>
      <c r="C53" s="69">
        <f t="shared" si="3"/>
        <v>0</v>
      </c>
      <c r="D53" s="81"/>
      <c r="E53" s="80" t="s">
        <v>585</v>
      </c>
      <c r="F53" s="72">
        <v>11271.0</v>
      </c>
      <c r="G53" s="82" t="s">
        <v>502</v>
      </c>
      <c r="H53" s="73" t="s">
        <v>586</v>
      </c>
      <c r="I53" s="82" t="s">
        <v>165</v>
      </c>
      <c r="J53" s="82" t="s">
        <v>51</v>
      </c>
      <c r="K53" s="74">
        <v>3.0</v>
      </c>
      <c r="L53" s="75">
        <v>320.0</v>
      </c>
      <c r="M53" s="79">
        <v>0.3</v>
      </c>
      <c r="N53" s="83">
        <v>350.0</v>
      </c>
      <c r="O53" s="78">
        <v>0.25</v>
      </c>
      <c r="P53" s="24">
        <f t="shared" si="4"/>
        <v>398684.16</v>
      </c>
      <c r="Q53" s="24">
        <f t="shared" si="5"/>
        <v>383932.5</v>
      </c>
      <c r="R53" s="24">
        <f t="shared" si="6"/>
        <v>383932.5</v>
      </c>
      <c r="S53" s="115"/>
      <c r="T53" s="115"/>
      <c r="U53" s="115"/>
      <c r="V53" s="115"/>
    </row>
    <row r="54" ht="68.25" customHeight="1">
      <c r="A54" s="67">
        <f t="shared" si="7"/>
        <v>383932.5</v>
      </c>
      <c r="B54" s="80"/>
      <c r="C54" s="69">
        <f t="shared" si="3"/>
        <v>0</v>
      </c>
      <c r="D54" s="81"/>
      <c r="E54" s="112" t="s">
        <v>587</v>
      </c>
      <c r="F54" s="72">
        <v>11272.0</v>
      </c>
      <c r="G54" s="82" t="s">
        <v>502</v>
      </c>
      <c r="H54" s="73" t="s">
        <v>588</v>
      </c>
      <c r="I54" s="82" t="s">
        <v>165</v>
      </c>
      <c r="J54" s="82" t="s">
        <v>51</v>
      </c>
      <c r="K54" s="74">
        <v>3.0</v>
      </c>
      <c r="L54" s="75">
        <v>320.0</v>
      </c>
      <c r="M54" s="79">
        <v>0.3</v>
      </c>
      <c r="N54" s="83">
        <v>350.0</v>
      </c>
      <c r="O54" s="78">
        <v>0.25</v>
      </c>
      <c r="P54" s="24">
        <f t="shared" si="4"/>
        <v>398684.16</v>
      </c>
      <c r="Q54" s="24">
        <f t="shared" si="5"/>
        <v>383932.5</v>
      </c>
      <c r="R54" s="24">
        <f t="shared" si="6"/>
        <v>383932.5</v>
      </c>
      <c r="S54" s="115"/>
      <c r="T54" s="115"/>
      <c r="U54" s="115"/>
      <c r="V54" s="115"/>
    </row>
    <row r="55" ht="68.25" customHeight="1">
      <c r="A55" s="67">
        <f t="shared" si="7"/>
        <v>537505.5</v>
      </c>
      <c r="B55" s="80"/>
      <c r="C55" s="69">
        <f t="shared" si="3"/>
        <v>0</v>
      </c>
      <c r="D55" s="81"/>
      <c r="E55" s="80" t="s">
        <v>589</v>
      </c>
      <c r="F55" s="72">
        <v>11273.0</v>
      </c>
      <c r="G55" s="82" t="s">
        <v>502</v>
      </c>
      <c r="H55" s="73" t="s">
        <v>590</v>
      </c>
      <c r="I55" s="82" t="s">
        <v>165</v>
      </c>
      <c r="J55" s="82" t="s">
        <v>166</v>
      </c>
      <c r="K55" s="74">
        <v>4.0</v>
      </c>
      <c r="L55" s="75">
        <v>450.0</v>
      </c>
      <c r="M55" s="79">
        <v>0.3</v>
      </c>
      <c r="N55" s="83">
        <v>490.0</v>
      </c>
      <c r="O55" s="78">
        <v>0.25</v>
      </c>
      <c r="P55" s="24">
        <f t="shared" si="4"/>
        <v>560649.6</v>
      </c>
      <c r="Q55" s="24">
        <f t="shared" si="5"/>
        <v>537505.5</v>
      </c>
      <c r="R55" s="24">
        <f t="shared" si="6"/>
        <v>537505.5</v>
      </c>
      <c r="S55" s="115"/>
      <c r="T55" s="115"/>
      <c r="U55" s="115"/>
      <c r="V55" s="115"/>
    </row>
    <row r="56" ht="68.25" customHeight="1">
      <c r="A56" s="67">
        <f t="shared" si="7"/>
        <v>2084205</v>
      </c>
      <c r="B56" s="80"/>
      <c r="C56" s="69">
        <f t="shared" si="3"/>
        <v>0</v>
      </c>
      <c r="D56" s="116"/>
      <c r="E56" s="117" t="s">
        <v>591</v>
      </c>
      <c r="F56" s="118">
        <v>11280.0</v>
      </c>
      <c r="G56" s="119" t="s">
        <v>502</v>
      </c>
      <c r="H56" s="120" t="s">
        <v>592</v>
      </c>
      <c r="I56" s="119" t="s">
        <v>50</v>
      </c>
      <c r="J56" s="119" t="s">
        <v>51</v>
      </c>
      <c r="K56" s="121">
        <v>5.0</v>
      </c>
      <c r="L56" s="122">
        <v>1750.0</v>
      </c>
      <c r="M56" s="76">
        <v>0.3</v>
      </c>
      <c r="N56" s="123">
        <v>1900.0</v>
      </c>
      <c r="O56" s="76">
        <v>0.25</v>
      </c>
      <c r="P56" s="24">
        <f t="shared" si="4"/>
        <v>2180304</v>
      </c>
      <c r="Q56" s="24">
        <f t="shared" si="5"/>
        <v>2084205</v>
      </c>
      <c r="R56" s="24">
        <f t="shared" si="6"/>
        <v>2084205</v>
      </c>
      <c r="S56" s="115"/>
      <c r="T56" s="115"/>
      <c r="U56" s="115"/>
      <c r="V56" s="115"/>
    </row>
    <row r="57" ht="68.25" customHeight="1">
      <c r="A57" s="67">
        <f t="shared" si="7"/>
        <v>2171961</v>
      </c>
      <c r="B57" s="80"/>
      <c r="C57" s="69">
        <f t="shared" si="3"/>
        <v>0</v>
      </c>
      <c r="D57" s="116"/>
      <c r="E57" s="124" t="s">
        <v>593</v>
      </c>
      <c r="F57" s="118">
        <v>11281.0</v>
      </c>
      <c r="G57" s="119" t="s">
        <v>502</v>
      </c>
      <c r="H57" s="120" t="s">
        <v>594</v>
      </c>
      <c r="I57" s="119" t="s">
        <v>50</v>
      </c>
      <c r="J57" s="119" t="s">
        <v>59</v>
      </c>
      <c r="K57" s="121">
        <v>1.0</v>
      </c>
      <c r="L57" s="122">
        <v>1790.0</v>
      </c>
      <c r="M57" s="76">
        <v>0.3</v>
      </c>
      <c r="N57" s="123">
        <v>1980.0</v>
      </c>
      <c r="O57" s="76">
        <v>0.25</v>
      </c>
      <c r="P57" s="24">
        <f t="shared" si="4"/>
        <v>2230139.52</v>
      </c>
      <c r="Q57" s="24">
        <f t="shared" si="5"/>
        <v>2171961</v>
      </c>
      <c r="R57" s="24">
        <f t="shared" si="6"/>
        <v>2171961</v>
      </c>
      <c r="S57" s="115"/>
      <c r="T57" s="115"/>
      <c r="U57" s="115"/>
      <c r="V57" s="115"/>
    </row>
    <row r="58" ht="68.25" customHeight="1">
      <c r="A58" s="67">
        <f t="shared" si="7"/>
        <v>976285.5</v>
      </c>
      <c r="B58" s="80"/>
      <c r="C58" s="69">
        <f t="shared" si="3"/>
        <v>0</v>
      </c>
      <c r="D58" s="116"/>
      <c r="E58" s="117" t="s">
        <v>595</v>
      </c>
      <c r="F58" s="118">
        <v>11282.0</v>
      </c>
      <c r="G58" s="119" t="s">
        <v>502</v>
      </c>
      <c r="H58" s="120" t="s">
        <v>596</v>
      </c>
      <c r="I58" s="119" t="s">
        <v>50</v>
      </c>
      <c r="J58" s="119" t="s">
        <v>59</v>
      </c>
      <c r="K58" s="121">
        <v>4.0</v>
      </c>
      <c r="L58" s="122">
        <v>810.0</v>
      </c>
      <c r="M58" s="76">
        <v>0.3</v>
      </c>
      <c r="N58" s="123">
        <v>890.0</v>
      </c>
      <c r="O58" s="76">
        <v>0.25</v>
      </c>
      <c r="P58" s="24">
        <f t="shared" si="4"/>
        <v>1009169.28</v>
      </c>
      <c r="Q58" s="24">
        <f t="shared" si="5"/>
        <v>976285.5</v>
      </c>
      <c r="R58" s="24">
        <f t="shared" si="6"/>
        <v>976285.5</v>
      </c>
      <c r="S58" s="115"/>
      <c r="T58" s="115"/>
      <c r="U58" s="115"/>
      <c r="V58" s="115"/>
    </row>
    <row r="59" ht="68.25" customHeight="1">
      <c r="A59" s="67">
        <f t="shared" si="7"/>
        <v>2303595</v>
      </c>
      <c r="B59" s="80"/>
      <c r="C59" s="69">
        <f t="shared" si="3"/>
        <v>0</v>
      </c>
      <c r="D59" s="116"/>
      <c r="E59" s="124" t="s">
        <v>597</v>
      </c>
      <c r="F59" s="118">
        <v>11283.0</v>
      </c>
      <c r="G59" s="119" t="s">
        <v>502</v>
      </c>
      <c r="H59" s="120" t="s">
        <v>598</v>
      </c>
      <c r="I59" s="119" t="s">
        <v>50</v>
      </c>
      <c r="J59" s="119" t="s">
        <v>79</v>
      </c>
      <c r="K59" s="121">
        <v>3.0</v>
      </c>
      <c r="L59" s="122">
        <v>1890.0</v>
      </c>
      <c r="M59" s="76">
        <v>0.3</v>
      </c>
      <c r="N59" s="123">
        <v>2100.0</v>
      </c>
      <c r="O59" s="76">
        <v>0.25</v>
      </c>
      <c r="P59" s="24">
        <f t="shared" si="4"/>
        <v>2354728.32</v>
      </c>
      <c r="Q59" s="24">
        <f t="shared" si="5"/>
        <v>2303595</v>
      </c>
      <c r="R59" s="24">
        <f t="shared" si="6"/>
        <v>2303595</v>
      </c>
      <c r="S59" s="115"/>
      <c r="T59" s="115"/>
      <c r="U59" s="115"/>
      <c r="V59" s="115"/>
    </row>
    <row r="60" ht="68.25" customHeight="1">
      <c r="A60" s="67">
        <f t="shared" si="7"/>
        <v>1864815</v>
      </c>
      <c r="B60" s="80"/>
      <c r="C60" s="69">
        <f t="shared" si="3"/>
        <v>0</v>
      </c>
      <c r="D60" s="116"/>
      <c r="E60" s="117" t="s">
        <v>599</v>
      </c>
      <c r="F60" s="118">
        <v>11284.0</v>
      </c>
      <c r="G60" s="119" t="s">
        <v>502</v>
      </c>
      <c r="H60" s="120" t="s">
        <v>600</v>
      </c>
      <c r="I60" s="119" t="s">
        <v>50</v>
      </c>
      <c r="J60" s="119" t="s">
        <v>51</v>
      </c>
      <c r="K60" s="121">
        <v>4.0</v>
      </c>
      <c r="L60" s="122">
        <v>1550.0</v>
      </c>
      <c r="M60" s="76">
        <v>0.3</v>
      </c>
      <c r="N60" s="123">
        <v>1700.0</v>
      </c>
      <c r="O60" s="76">
        <v>0.25</v>
      </c>
      <c r="P60" s="24">
        <f t="shared" si="4"/>
        <v>1931126.4</v>
      </c>
      <c r="Q60" s="24">
        <f t="shared" si="5"/>
        <v>1864815</v>
      </c>
      <c r="R60" s="24">
        <f t="shared" si="6"/>
        <v>1864815</v>
      </c>
      <c r="S60" s="115"/>
      <c r="T60" s="115"/>
      <c r="U60" s="115"/>
      <c r="V60" s="115"/>
    </row>
    <row r="61" ht="68.25" customHeight="1">
      <c r="A61" s="67">
        <f t="shared" si="7"/>
        <v>2961765</v>
      </c>
      <c r="B61" s="80"/>
      <c r="C61" s="69">
        <f t="shared" si="3"/>
        <v>0</v>
      </c>
      <c r="D61" s="116"/>
      <c r="E61" s="124" t="s">
        <v>601</v>
      </c>
      <c r="F61" s="118">
        <v>11286.0</v>
      </c>
      <c r="G61" s="119" t="s">
        <v>502</v>
      </c>
      <c r="H61" s="120" t="s">
        <v>602</v>
      </c>
      <c r="I61" s="119" t="s">
        <v>50</v>
      </c>
      <c r="J61" s="119" t="s">
        <v>160</v>
      </c>
      <c r="K61" s="121">
        <v>1.0</v>
      </c>
      <c r="L61" s="122">
        <v>2450.0</v>
      </c>
      <c r="M61" s="76">
        <v>0.3</v>
      </c>
      <c r="N61" s="123">
        <v>2700.0</v>
      </c>
      <c r="O61" s="76">
        <v>0.25</v>
      </c>
      <c r="P61" s="24">
        <f t="shared" si="4"/>
        <v>3052425.6</v>
      </c>
      <c r="Q61" s="24">
        <f t="shared" si="5"/>
        <v>2961765</v>
      </c>
      <c r="R61" s="24">
        <f t="shared" si="6"/>
        <v>2961765</v>
      </c>
      <c r="S61" s="115"/>
      <c r="T61" s="115"/>
      <c r="U61" s="115"/>
      <c r="V61" s="115"/>
    </row>
    <row r="62" ht="68.25" customHeight="1">
      <c r="A62" s="67">
        <f t="shared" si="7"/>
        <v>1535730</v>
      </c>
      <c r="B62" s="80"/>
      <c r="C62" s="69">
        <f t="shared" si="3"/>
        <v>0</v>
      </c>
      <c r="D62" s="116"/>
      <c r="E62" s="117" t="s">
        <v>603</v>
      </c>
      <c r="F62" s="118">
        <v>11287.0</v>
      </c>
      <c r="G62" s="119" t="s">
        <v>502</v>
      </c>
      <c r="H62" s="120" t="s">
        <v>604</v>
      </c>
      <c r="I62" s="119" t="s">
        <v>50</v>
      </c>
      <c r="J62" s="119" t="s">
        <v>139</v>
      </c>
      <c r="K62" s="121">
        <v>3.0</v>
      </c>
      <c r="L62" s="122">
        <v>1290.0</v>
      </c>
      <c r="M62" s="76">
        <v>0.3</v>
      </c>
      <c r="N62" s="123">
        <v>1400.0</v>
      </c>
      <c r="O62" s="76">
        <v>0.25</v>
      </c>
      <c r="P62" s="24">
        <f t="shared" si="4"/>
        <v>1607195.52</v>
      </c>
      <c r="Q62" s="24">
        <f t="shared" si="5"/>
        <v>1535730</v>
      </c>
      <c r="R62" s="24">
        <f t="shared" si="6"/>
        <v>1535730</v>
      </c>
      <c r="S62" s="115"/>
      <c r="T62" s="115"/>
      <c r="U62" s="115"/>
      <c r="V62" s="115"/>
    </row>
    <row r="63" ht="68.25" customHeight="1">
      <c r="A63" s="67">
        <f t="shared" si="7"/>
        <v>1535730</v>
      </c>
      <c r="B63" s="80"/>
      <c r="C63" s="69">
        <f t="shared" si="3"/>
        <v>0</v>
      </c>
      <c r="D63" s="116"/>
      <c r="E63" s="124" t="s">
        <v>605</v>
      </c>
      <c r="F63" s="118">
        <v>11288.0</v>
      </c>
      <c r="G63" s="119" t="s">
        <v>502</v>
      </c>
      <c r="H63" s="120" t="s">
        <v>606</v>
      </c>
      <c r="I63" s="119" t="s">
        <v>50</v>
      </c>
      <c r="J63" s="119" t="s">
        <v>79</v>
      </c>
      <c r="K63" s="121">
        <v>3.0</v>
      </c>
      <c r="L63" s="122">
        <v>1290.0</v>
      </c>
      <c r="M63" s="76">
        <v>0.3</v>
      </c>
      <c r="N63" s="123">
        <v>1400.0</v>
      </c>
      <c r="O63" s="76">
        <v>0.25</v>
      </c>
      <c r="P63" s="24">
        <f t="shared" si="4"/>
        <v>1607195.52</v>
      </c>
      <c r="Q63" s="24">
        <f t="shared" si="5"/>
        <v>1535730</v>
      </c>
      <c r="R63" s="24">
        <f t="shared" si="6"/>
        <v>1535730</v>
      </c>
      <c r="S63" s="115"/>
      <c r="T63" s="115"/>
      <c r="U63" s="115"/>
      <c r="V63" s="115"/>
    </row>
    <row r="64" ht="68.25" customHeight="1">
      <c r="A64" s="67">
        <f t="shared" si="7"/>
        <v>2029357.5</v>
      </c>
      <c r="B64" s="80"/>
      <c r="C64" s="69">
        <f t="shared" si="3"/>
        <v>0</v>
      </c>
      <c r="D64" s="116"/>
      <c r="E64" s="117" t="s">
        <v>607</v>
      </c>
      <c r="F64" s="118">
        <v>11289.0</v>
      </c>
      <c r="G64" s="82" t="s">
        <v>502</v>
      </c>
      <c r="H64" s="120" t="s">
        <v>608</v>
      </c>
      <c r="I64" s="119" t="s">
        <v>50</v>
      </c>
      <c r="J64" s="119" t="s">
        <v>79</v>
      </c>
      <c r="K64" s="121">
        <v>5.0</v>
      </c>
      <c r="L64" s="122">
        <v>1690.0</v>
      </c>
      <c r="M64" s="76">
        <v>0.3</v>
      </c>
      <c r="N64" s="123">
        <v>1850.0</v>
      </c>
      <c r="O64" s="76">
        <v>0.25</v>
      </c>
      <c r="P64" s="24">
        <f t="shared" si="4"/>
        <v>2105550.72</v>
      </c>
      <c r="Q64" s="24">
        <f t="shared" si="5"/>
        <v>2029357.5</v>
      </c>
      <c r="R64" s="24">
        <f t="shared" si="6"/>
        <v>2029357.5</v>
      </c>
      <c r="S64" s="115"/>
      <c r="T64" s="115"/>
      <c r="U64" s="115"/>
      <c r="V64" s="115"/>
    </row>
    <row r="65" ht="68.25" customHeight="1">
      <c r="A65" s="67">
        <f t="shared" si="7"/>
        <v>2171961</v>
      </c>
      <c r="B65" s="80"/>
      <c r="C65" s="69">
        <f t="shared" si="3"/>
        <v>0</v>
      </c>
      <c r="D65" s="116"/>
      <c r="E65" s="124" t="s">
        <v>609</v>
      </c>
      <c r="F65" s="118">
        <v>11290.0</v>
      </c>
      <c r="G65" s="82" t="s">
        <v>502</v>
      </c>
      <c r="H65" s="120" t="s">
        <v>604</v>
      </c>
      <c r="I65" s="119" t="s">
        <v>50</v>
      </c>
      <c r="J65" s="119" t="s">
        <v>59</v>
      </c>
      <c r="K65" s="121">
        <v>5.0</v>
      </c>
      <c r="L65" s="122">
        <v>1800.0</v>
      </c>
      <c r="M65" s="76">
        <v>0.3</v>
      </c>
      <c r="N65" s="123">
        <v>1980.0</v>
      </c>
      <c r="O65" s="76">
        <v>0.25</v>
      </c>
      <c r="P65" s="24">
        <f t="shared" si="4"/>
        <v>2242598.4</v>
      </c>
      <c r="Q65" s="24">
        <f t="shared" si="5"/>
        <v>2171961</v>
      </c>
      <c r="R65" s="24">
        <f t="shared" si="6"/>
        <v>2171961</v>
      </c>
      <c r="S65" s="115"/>
      <c r="T65" s="115"/>
      <c r="U65" s="115"/>
      <c r="V65" s="115"/>
    </row>
    <row r="66" ht="68.25" customHeight="1">
      <c r="A66" s="67">
        <f t="shared" si="7"/>
        <v>2413290</v>
      </c>
      <c r="B66" s="80"/>
      <c r="C66" s="69">
        <f t="shared" si="3"/>
        <v>0</v>
      </c>
      <c r="D66" s="116"/>
      <c r="E66" s="117" t="s">
        <v>610</v>
      </c>
      <c r="F66" s="118">
        <v>11291.0</v>
      </c>
      <c r="G66" s="82" t="s">
        <v>502</v>
      </c>
      <c r="H66" s="120" t="s">
        <v>611</v>
      </c>
      <c r="I66" s="119" t="s">
        <v>50</v>
      </c>
      <c r="J66" s="119" t="s">
        <v>79</v>
      </c>
      <c r="K66" s="121">
        <v>5.0</v>
      </c>
      <c r="L66" s="122">
        <v>2100.0</v>
      </c>
      <c r="M66" s="76">
        <v>0.3</v>
      </c>
      <c r="N66" s="123">
        <v>2200.0</v>
      </c>
      <c r="O66" s="76">
        <v>0.25</v>
      </c>
      <c r="P66" s="24">
        <f t="shared" si="4"/>
        <v>2616364.8</v>
      </c>
      <c r="Q66" s="24">
        <f t="shared" si="5"/>
        <v>2413290</v>
      </c>
      <c r="R66" s="24">
        <f t="shared" si="6"/>
        <v>2413290</v>
      </c>
      <c r="S66" s="115"/>
      <c r="T66" s="115"/>
      <c r="U66" s="115"/>
      <c r="V66" s="115"/>
    </row>
    <row r="67" ht="68.25" customHeight="1">
      <c r="A67" s="67">
        <f t="shared" si="7"/>
        <v>1075011</v>
      </c>
      <c r="B67" s="80"/>
      <c r="C67" s="69">
        <f t="shared" si="3"/>
        <v>0</v>
      </c>
      <c r="D67" s="116"/>
      <c r="E67" s="117" t="s">
        <v>612</v>
      </c>
      <c r="F67" s="118">
        <v>11292.0</v>
      </c>
      <c r="G67" s="119" t="s">
        <v>502</v>
      </c>
      <c r="H67" s="120" t="s">
        <v>613</v>
      </c>
      <c r="I67" s="119" t="s">
        <v>50</v>
      </c>
      <c r="J67" s="119" t="s">
        <v>139</v>
      </c>
      <c r="K67" s="121">
        <v>4.0</v>
      </c>
      <c r="L67" s="122">
        <v>890.0</v>
      </c>
      <c r="M67" s="76">
        <v>0.3</v>
      </c>
      <c r="N67" s="123">
        <v>980.0</v>
      </c>
      <c r="O67" s="76">
        <v>0.25</v>
      </c>
      <c r="P67" s="24">
        <f t="shared" si="4"/>
        <v>1108840.32</v>
      </c>
      <c r="Q67" s="24">
        <f t="shared" si="5"/>
        <v>1075011</v>
      </c>
      <c r="R67" s="24">
        <f t="shared" si="6"/>
        <v>1075011</v>
      </c>
      <c r="S67" s="115"/>
      <c r="T67" s="115"/>
      <c r="U67" s="115"/>
      <c r="V67" s="115"/>
    </row>
    <row r="68" ht="68.25" customHeight="1">
      <c r="A68" s="67">
        <f t="shared" si="7"/>
        <v>1535730</v>
      </c>
      <c r="B68" s="80"/>
      <c r="C68" s="69">
        <f t="shared" si="3"/>
        <v>0</v>
      </c>
      <c r="D68" s="116"/>
      <c r="E68" s="117" t="s">
        <v>614</v>
      </c>
      <c r="F68" s="118">
        <v>11293.0</v>
      </c>
      <c r="G68" s="119" t="s">
        <v>502</v>
      </c>
      <c r="H68" s="120" t="s">
        <v>615</v>
      </c>
      <c r="I68" s="119" t="s">
        <v>50</v>
      </c>
      <c r="J68" s="119" t="s">
        <v>88</v>
      </c>
      <c r="K68" s="121">
        <v>4.0</v>
      </c>
      <c r="L68" s="122">
        <v>1290.0</v>
      </c>
      <c r="M68" s="76">
        <v>0.3</v>
      </c>
      <c r="N68" s="123">
        <v>1400.0</v>
      </c>
      <c r="O68" s="76">
        <v>0.25</v>
      </c>
      <c r="P68" s="24">
        <f t="shared" si="4"/>
        <v>1607195.52</v>
      </c>
      <c r="Q68" s="24">
        <f t="shared" si="5"/>
        <v>1535730</v>
      </c>
      <c r="R68" s="24">
        <f t="shared" si="6"/>
        <v>1535730</v>
      </c>
      <c r="S68" s="115"/>
      <c r="T68" s="115"/>
      <c r="U68" s="115"/>
      <c r="V68" s="115"/>
    </row>
    <row r="69" ht="68.25" customHeight="1">
      <c r="A69" s="67">
        <f t="shared" si="7"/>
        <v>1075011</v>
      </c>
      <c r="B69" s="80"/>
      <c r="C69" s="69">
        <f t="shared" si="3"/>
        <v>0</v>
      </c>
      <c r="D69" s="116"/>
      <c r="E69" s="117" t="s">
        <v>616</v>
      </c>
      <c r="F69" s="118">
        <v>11294.0</v>
      </c>
      <c r="G69" s="119" t="s">
        <v>502</v>
      </c>
      <c r="H69" s="120" t="s">
        <v>613</v>
      </c>
      <c r="I69" s="119" t="s">
        <v>50</v>
      </c>
      <c r="J69" s="119" t="s">
        <v>51</v>
      </c>
      <c r="K69" s="121">
        <v>13.0</v>
      </c>
      <c r="L69" s="122">
        <v>890.0</v>
      </c>
      <c r="M69" s="76">
        <v>0.3</v>
      </c>
      <c r="N69" s="123">
        <v>980.0</v>
      </c>
      <c r="O69" s="76">
        <v>0.25</v>
      </c>
      <c r="P69" s="24">
        <f t="shared" si="4"/>
        <v>1108840.32</v>
      </c>
      <c r="Q69" s="24">
        <f t="shared" si="5"/>
        <v>1075011</v>
      </c>
      <c r="R69" s="24">
        <f t="shared" si="6"/>
        <v>1075011</v>
      </c>
      <c r="S69" s="115"/>
      <c r="T69" s="115"/>
      <c r="U69" s="115"/>
      <c r="V69" s="115"/>
    </row>
    <row r="70" ht="68.25" customHeight="1">
      <c r="A70" s="67">
        <f t="shared" si="7"/>
        <v>1755120</v>
      </c>
      <c r="B70" s="80"/>
      <c r="C70" s="69">
        <f t="shared" si="3"/>
        <v>0</v>
      </c>
      <c r="D70" s="116"/>
      <c r="E70" s="117" t="s">
        <v>617</v>
      </c>
      <c r="F70" s="118">
        <v>11295.0</v>
      </c>
      <c r="G70" s="119" t="s">
        <v>502</v>
      </c>
      <c r="H70" s="120" t="s">
        <v>618</v>
      </c>
      <c r="I70" s="119" t="s">
        <v>50</v>
      </c>
      <c r="J70" s="119" t="s">
        <v>166</v>
      </c>
      <c r="K70" s="121">
        <v>1.0</v>
      </c>
      <c r="L70" s="122">
        <v>1450.0</v>
      </c>
      <c r="M70" s="76">
        <v>0.3</v>
      </c>
      <c r="N70" s="123">
        <v>1600.0</v>
      </c>
      <c r="O70" s="76">
        <v>0.25</v>
      </c>
      <c r="P70" s="24">
        <f t="shared" si="4"/>
        <v>1806537.6</v>
      </c>
      <c r="Q70" s="24">
        <f t="shared" si="5"/>
        <v>1755120</v>
      </c>
      <c r="R70" s="24">
        <f t="shared" si="6"/>
        <v>1755120</v>
      </c>
      <c r="S70" s="115"/>
      <c r="T70" s="115"/>
      <c r="U70" s="115"/>
      <c r="V70" s="115"/>
    </row>
    <row r="71" ht="68.25" customHeight="1">
      <c r="A71" s="67">
        <f t="shared" si="7"/>
        <v>2742375</v>
      </c>
      <c r="B71" s="80"/>
      <c r="C71" s="69">
        <f t="shared" si="3"/>
        <v>0</v>
      </c>
      <c r="D71" s="116"/>
      <c r="E71" s="117" t="s">
        <v>619</v>
      </c>
      <c r="F71" s="118">
        <v>11296.0</v>
      </c>
      <c r="G71" s="119" t="s">
        <v>502</v>
      </c>
      <c r="H71" s="120" t="s">
        <v>620</v>
      </c>
      <c r="I71" s="119" t="s">
        <v>50</v>
      </c>
      <c r="J71" s="119" t="s">
        <v>88</v>
      </c>
      <c r="K71" s="121">
        <v>2.0</v>
      </c>
      <c r="L71" s="122">
        <v>2290.0</v>
      </c>
      <c r="M71" s="76">
        <v>0.3</v>
      </c>
      <c r="N71" s="123">
        <v>2500.0</v>
      </c>
      <c r="O71" s="76">
        <v>0.25</v>
      </c>
      <c r="P71" s="24">
        <f t="shared" si="4"/>
        <v>2853083.52</v>
      </c>
      <c r="Q71" s="24">
        <f t="shared" si="5"/>
        <v>2742375</v>
      </c>
      <c r="R71" s="24">
        <f t="shared" si="6"/>
        <v>2742375</v>
      </c>
      <c r="S71" s="115"/>
      <c r="T71" s="115"/>
      <c r="U71" s="115"/>
      <c r="V71" s="115"/>
    </row>
    <row r="72" ht="68.25" customHeight="1">
      <c r="A72" s="67">
        <f t="shared" si="7"/>
        <v>2852070</v>
      </c>
      <c r="B72" s="80"/>
      <c r="C72" s="69">
        <f t="shared" si="3"/>
        <v>0</v>
      </c>
      <c r="D72" s="116"/>
      <c r="E72" s="117" t="s">
        <v>621</v>
      </c>
      <c r="F72" s="118">
        <v>11297.0</v>
      </c>
      <c r="G72" s="82" t="s">
        <v>502</v>
      </c>
      <c r="H72" s="120" t="s">
        <v>622</v>
      </c>
      <c r="I72" s="119" t="s">
        <v>50</v>
      </c>
      <c r="J72" s="119" t="s">
        <v>51</v>
      </c>
      <c r="K72" s="121">
        <v>2.0</v>
      </c>
      <c r="L72" s="122">
        <v>2390.0</v>
      </c>
      <c r="M72" s="76">
        <v>0.3</v>
      </c>
      <c r="N72" s="123">
        <v>2600.0</v>
      </c>
      <c r="O72" s="76">
        <v>0.25</v>
      </c>
      <c r="P72" s="24">
        <f t="shared" si="4"/>
        <v>2977672.32</v>
      </c>
      <c r="Q72" s="24">
        <f t="shared" si="5"/>
        <v>2852070</v>
      </c>
      <c r="R72" s="24">
        <f t="shared" si="6"/>
        <v>2852070</v>
      </c>
      <c r="S72" s="115"/>
      <c r="T72" s="115"/>
      <c r="U72" s="115"/>
      <c r="V72" s="115"/>
    </row>
    <row r="73" ht="68.25" customHeight="1">
      <c r="A73" s="67">
        <f t="shared" si="7"/>
        <v>2084205</v>
      </c>
      <c r="B73" s="80"/>
      <c r="C73" s="69">
        <f t="shared" si="3"/>
        <v>0</v>
      </c>
      <c r="D73" s="116"/>
      <c r="E73" s="117" t="s">
        <v>623</v>
      </c>
      <c r="F73" s="118">
        <v>11298.0</v>
      </c>
      <c r="G73" s="82" t="s">
        <v>502</v>
      </c>
      <c r="H73" s="120" t="s">
        <v>592</v>
      </c>
      <c r="I73" s="119" t="s">
        <v>50</v>
      </c>
      <c r="J73" s="119" t="s">
        <v>59</v>
      </c>
      <c r="K73" s="121">
        <v>2.0</v>
      </c>
      <c r="L73" s="122">
        <v>1750.0</v>
      </c>
      <c r="M73" s="76">
        <v>0.3</v>
      </c>
      <c r="N73" s="123">
        <v>1900.0</v>
      </c>
      <c r="O73" s="76">
        <v>0.25</v>
      </c>
      <c r="P73" s="24">
        <f t="shared" si="4"/>
        <v>2180304</v>
      </c>
      <c r="Q73" s="24">
        <f t="shared" si="5"/>
        <v>2084205</v>
      </c>
      <c r="R73" s="24">
        <f t="shared" si="6"/>
        <v>2084205</v>
      </c>
      <c r="S73" s="115"/>
      <c r="T73" s="115"/>
      <c r="U73" s="115"/>
      <c r="V73" s="115"/>
    </row>
    <row r="74" ht="68.25" customHeight="1">
      <c r="A74" s="67">
        <f t="shared" si="7"/>
        <v>2084205</v>
      </c>
      <c r="B74" s="80"/>
      <c r="C74" s="69">
        <f t="shared" si="3"/>
        <v>0</v>
      </c>
      <c r="D74" s="116"/>
      <c r="E74" s="117" t="s">
        <v>624</v>
      </c>
      <c r="F74" s="118">
        <v>11299.0</v>
      </c>
      <c r="G74" s="119" t="s">
        <v>502</v>
      </c>
      <c r="H74" s="120" t="s">
        <v>625</v>
      </c>
      <c r="I74" s="119" t="s">
        <v>50</v>
      </c>
      <c r="J74" s="119" t="s">
        <v>166</v>
      </c>
      <c r="K74" s="121">
        <v>1.0</v>
      </c>
      <c r="L74" s="122">
        <v>1750.0</v>
      </c>
      <c r="M74" s="76">
        <v>0.3</v>
      </c>
      <c r="N74" s="123">
        <v>1900.0</v>
      </c>
      <c r="O74" s="76">
        <v>0.25</v>
      </c>
      <c r="P74" s="24">
        <f t="shared" si="4"/>
        <v>2180304</v>
      </c>
      <c r="Q74" s="24">
        <f t="shared" si="5"/>
        <v>2084205</v>
      </c>
      <c r="R74" s="24">
        <f t="shared" si="6"/>
        <v>2084205</v>
      </c>
      <c r="S74" s="115"/>
      <c r="T74" s="115"/>
      <c r="U74" s="115"/>
      <c r="V74" s="115"/>
    </row>
    <row r="75" ht="68.25" customHeight="1">
      <c r="A75" s="67">
        <f t="shared" si="7"/>
        <v>2522985</v>
      </c>
      <c r="B75" s="80"/>
      <c r="C75" s="69">
        <f t="shared" si="3"/>
        <v>0</v>
      </c>
      <c r="D75" s="116"/>
      <c r="E75" s="117" t="s">
        <v>626</v>
      </c>
      <c r="F75" s="118">
        <v>11300.0</v>
      </c>
      <c r="G75" s="119" t="s">
        <v>502</v>
      </c>
      <c r="H75" s="120" t="s">
        <v>625</v>
      </c>
      <c r="I75" s="119" t="s">
        <v>50</v>
      </c>
      <c r="J75" s="119" t="s">
        <v>88</v>
      </c>
      <c r="K75" s="121">
        <v>4.0</v>
      </c>
      <c r="L75" s="122">
        <v>2100.0</v>
      </c>
      <c r="M75" s="76">
        <v>0.3</v>
      </c>
      <c r="N75" s="123">
        <v>2300.0</v>
      </c>
      <c r="O75" s="76">
        <v>0.25</v>
      </c>
      <c r="P75" s="24">
        <f t="shared" si="4"/>
        <v>2616364.8</v>
      </c>
      <c r="Q75" s="24">
        <f t="shared" si="5"/>
        <v>2522985</v>
      </c>
      <c r="R75" s="24">
        <f t="shared" si="6"/>
        <v>2522985</v>
      </c>
      <c r="S75" s="115"/>
      <c r="T75" s="115"/>
      <c r="U75" s="115"/>
      <c r="V75" s="115"/>
    </row>
    <row r="76" ht="68.25" customHeight="1">
      <c r="A76" s="67">
        <f t="shared" si="7"/>
        <v>1864815</v>
      </c>
      <c r="B76" s="80"/>
      <c r="C76" s="69">
        <f t="shared" si="3"/>
        <v>0</v>
      </c>
      <c r="D76" s="116"/>
      <c r="E76" s="117" t="s">
        <v>627</v>
      </c>
      <c r="F76" s="118">
        <v>11301.0</v>
      </c>
      <c r="G76" s="119" t="s">
        <v>502</v>
      </c>
      <c r="H76" s="120" t="s">
        <v>600</v>
      </c>
      <c r="I76" s="119" t="s">
        <v>50</v>
      </c>
      <c r="J76" s="119" t="s">
        <v>139</v>
      </c>
      <c r="K76" s="121">
        <v>1.0</v>
      </c>
      <c r="L76" s="122">
        <v>1550.0</v>
      </c>
      <c r="M76" s="76">
        <v>0.3</v>
      </c>
      <c r="N76" s="123">
        <v>1700.0</v>
      </c>
      <c r="O76" s="76">
        <v>0.25</v>
      </c>
      <c r="P76" s="24">
        <f t="shared" si="4"/>
        <v>1931126.4</v>
      </c>
      <c r="Q76" s="24">
        <f t="shared" si="5"/>
        <v>1864815</v>
      </c>
      <c r="R76" s="24">
        <f t="shared" si="6"/>
        <v>1864815</v>
      </c>
      <c r="S76" s="115"/>
      <c r="T76" s="115"/>
      <c r="U76" s="115"/>
      <c r="V76" s="115"/>
    </row>
    <row r="77" ht="68.25" customHeight="1">
      <c r="A77" s="67">
        <f t="shared" si="7"/>
        <v>2961765</v>
      </c>
      <c r="B77" s="80"/>
      <c r="C77" s="69">
        <f t="shared" si="3"/>
        <v>0</v>
      </c>
      <c r="D77" s="116"/>
      <c r="E77" s="117" t="s">
        <v>628</v>
      </c>
      <c r="F77" s="118">
        <v>11302.0</v>
      </c>
      <c r="G77" s="119" t="s">
        <v>502</v>
      </c>
      <c r="H77" s="120" t="s">
        <v>629</v>
      </c>
      <c r="I77" s="119" t="s">
        <v>50</v>
      </c>
      <c r="J77" s="119" t="s">
        <v>51</v>
      </c>
      <c r="K77" s="121">
        <v>1.0</v>
      </c>
      <c r="L77" s="122">
        <v>2450.0</v>
      </c>
      <c r="M77" s="76">
        <v>0.3</v>
      </c>
      <c r="N77" s="123">
        <v>2700.0</v>
      </c>
      <c r="O77" s="76">
        <v>0.25</v>
      </c>
      <c r="P77" s="24">
        <f t="shared" si="4"/>
        <v>3052425.6</v>
      </c>
      <c r="Q77" s="24">
        <f t="shared" si="5"/>
        <v>2961765</v>
      </c>
      <c r="R77" s="24">
        <f t="shared" si="6"/>
        <v>2961765</v>
      </c>
      <c r="S77" s="115"/>
      <c r="T77" s="115"/>
      <c r="U77" s="115"/>
      <c r="V77" s="115"/>
    </row>
    <row r="78" ht="68.25" customHeight="1">
      <c r="A78" s="67">
        <f t="shared" si="7"/>
        <v>2171961</v>
      </c>
      <c r="B78" s="80"/>
      <c r="C78" s="69">
        <f t="shared" si="3"/>
        <v>0</v>
      </c>
      <c r="D78" s="116"/>
      <c r="E78" s="117" t="s">
        <v>630</v>
      </c>
      <c r="F78" s="118">
        <v>11303.0</v>
      </c>
      <c r="G78" s="119" t="s">
        <v>502</v>
      </c>
      <c r="H78" s="120" t="s">
        <v>594</v>
      </c>
      <c r="I78" s="119" t="s">
        <v>50</v>
      </c>
      <c r="J78" s="119" t="s">
        <v>88</v>
      </c>
      <c r="K78" s="121">
        <v>2.0</v>
      </c>
      <c r="L78" s="122">
        <v>1790.0</v>
      </c>
      <c r="M78" s="76">
        <v>0.3</v>
      </c>
      <c r="N78" s="123">
        <v>1980.0</v>
      </c>
      <c r="O78" s="76">
        <v>0.25</v>
      </c>
      <c r="P78" s="24">
        <f t="shared" si="4"/>
        <v>2230139.52</v>
      </c>
      <c r="Q78" s="24">
        <f t="shared" si="5"/>
        <v>2171961</v>
      </c>
      <c r="R78" s="24">
        <f t="shared" si="6"/>
        <v>2171961</v>
      </c>
      <c r="S78" s="115"/>
      <c r="T78" s="115"/>
      <c r="U78" s="115"/>
      <c r="V78" s="115"/>
    </row>
    <row r="79" ht="68.25" customHeight="1">
      <c r="A79" s="67">
        <f t="shared" si="7"/>
        <v>2742375</v>
      </c>
      <c r="B79" s="80"/>
      <c r="C79" s="69">
        <f t="shared" si="3"/>
        <v>0</v>
      </c>
      <c r="D79" s="116"/>
      <c r="E79" s="117" t="s">
        <v>631</v>
      </c>
      <c r="F79" s="118">
        <v>11304.0</v>
      </c>
      <c r="G79" s="119" t="s">
        <v>502</v>
      </c>
      <c r="H79" s="120" t="s">
        <v>632</v>
      </c>
      <c r="I79" s="119" t="s">
        <v>50</v>
      </c>
      <c r="J79" s="119" t="s">
        <v>328</v>
      </c>
      <c r="K79" s="121">
        <v>2.0</v>
      </c>
      <c r="L79" s="122">
        <v>2290.0</v>
      </c>
      <c r="M79" s="76">
        <v>0.3</v>
      </c>
      <c r="N79" s="123">
        <v>2500.0</v>
      </c>
      <c r="O79" s="76">
        <v>0.25</v>
      </c>
      <c r="P79" s="24">
        <f t="shared" si="4"/>
        <v>2853083.52</v>
      </c>
      <c r="Q79" s="24">
        <f t="shared" si="5"/>
        <v>2742375</v>
      </c>
      <c r="R79" s="24">
        <f t="shared" si="6"/>
        <v>2742375</v>
      </c>
      <c r="S79" s="115"/>
      <c r="T79" s="115"/>
      <c r="U79" s="115"/>
      <c r="V79" s="115"/>
    </row>
    <row r="80" ht="68.25" customHeight="1">
      <c r="A80" s="67">
        <f t="shared" si="7"/>
        <v>2742375</v>
      </c>
      <c r="B80" s="80"/>
      <c r="C80" s="69">
        <f t="shared" si="3"/>
        <v>0</v>
      </c>
      <c r="D80" s="116"/>
      <c r="E80" s="117" t="s">
        <v>633</v>
      </c>
      <c r="F80" s="118">
        <v>11305.0</v>
      </c>
      <c r="G80" s="119" t="s">
        <v>502</v>
      </c>
      <c r="H80" s="120" t="s">
        <v>634</v>
      </c>
      <c r="I80" s="119" t="s">
        <v>50</v>
      </c>
      <c r="J80" s="119" t="s">
        <v>289</v>
      </c>
      <c r="K80" s="121">
        <v>2.0</v>
      </c>
      <c r="L80" s="122">
        <v>2290.0</v>
      </c>
      <c r="M80" s="76">
        <v>0.3</v>
      </c>
      <c r="N80" s="123">
        <v>2500.0</v>
      </c>
      <c r="O80" s="76">
        <v>0.25</v>
      </c>
      <c r="P80" s="24">
        <f t="shared" si="4"/>
        <v>2853083.52</v>
      </c>
      <c r="Q80" s="24">
        <f t="shared" si="5"/>
        <v>2742375</v>
      </c>
      <c r="R80" s="24">
        <f t="shared" si="6"/>
        <v>2742375</v>
      </c>
      <c r="S80" s="115"/>
      <c r="T80" s="115"/>
      <c r="U80" s="115"/>
      <c r="V80" s="115"/>
    </row>
    <row r="81" ht="68.25" customHeight="1">
      <c r="A81" s="67">
        <f t="shared" si="7"/>
        <v>2742375</v>
      </c>
      <c r="B81" s="80"/>
      <c r="C81" s="69">
        <f t="shared" si="3"/>
        <v>0</v>
      </c>
      <c r="D81" s="116"/>
      <c r="E81" s="117" t="s">
        <v>635</v>
      </c>
      <c r="F81" s="118">
        <v>11306.0</v>
      </c>
      <c r="G81" s="82" t="s">
        <v>502</v>
      </c>
      <c r="H81" s="120" t="s">
        <v>634</v>
      </c>
      <c r="I81" s="119" t="s">
        <v>50</v>
      </c>
      <c r="J81" s="119" t="s">
        <v>88</v>
      </c>
      <c r="K81" s="121">
        <v>3.0</v>
      </c>
      <c r="L81" s="122">
        <v>2290.0</v>
      </c>
      <c r="M81" s="76">
        <v>0.3</v>
      </c>
      <c r="N81" s="123">
        <v>2500.0</v>
      </c>
      <c r="O81" s="76">
        <v>0.25</v>
      </c>
      <c r="P81" s="24">
        <f t="shared" si="4"/>
        <v>2853083.52</v>
      </c>
      <c r="Q81" s="24">
        <f t="shared" si="5"/>
        <v>2742375</v>
      </c>
      <c r="R81" s="24">
        <f t="shared" si="6"/>
        <v>2742375</v>
      </c>
      <c r="S81" s="115"/>
      <c r="T81" s="115"/>
      <c r="U81" s="115"/>
      <c r="V81" s="115"/>
    </row>
    <row r="82" ht="68.25" customHeight="1">
      <c r="A82" s="67">
        <f t="shared" si="7"/>
        <v>2961765</v>
      </c>
      <c r="B82" s="80"/>
      <c r="C82" s="69">
        <f t="shared" si="3"/>
        <v>0</v>
      </c>
      <c r="D82" s="116"/>
      <c r="E82" s="117" t="s">
        <v>636</v>
      </c>
      <c r="F82" s="118">
        <v>11307.0</v>
      </c>
      <c r="G82" s="119" t="s">
        <v>502</v>
      </c>
      <c r="H82" s="120" t="s">
        <v>637</v>
      </c>
      <c r="I82" s="119" t="s">
        <v>50</v>
      </c>
      <c r="J82" s="119" t="s">
        <v>51</v>
      </c>
      <c r="K82" s="121">
        <v>2.0</v>
      </c>
      <c r="L82" s="122">
        <v>2450.0</v>
      </c>
      <c r="M82" s="76">
        <v>0.3</v>
      </c>
      <c r="N82" s="123">
        <v>2700.0</v>
      </c>
      <c r="O82" s="76">
        <v>0.25</v>
      </c>
      <c r="P82" s="24">
        <f t="shared" si="4"/>
        <v>3052425.6</v>
      </c>
      <c r="Q82" s="24">
        <f t="shared" si="5"/>
        <v>2961765</v>
      </c>
      <c r="R82" s="24">
        <f t="shared" si="6"/>
        <v>2961765</v>
      </c>
      <c r="S82" s="115"/>
      <c r="T82" s="115"/>
      <c r="U82" s="115"/>
      <c r="V82" s="115"/>
    </row>
    <row r="83" ht="68.25" customHeight="1">
      <c r="A83" s="67">
        <f t="shared" si="7"/>
        <v>2852070</v>
      </c>
      <c r="B83" s="80"/>
      <c r="C83" s="69">
        <f t="shared" si="3"/>
        <v>0</v>
      </c>
      <c r="D83" s="116"/>
      <c r="E83" s="117" t="s">
        <v>638</v>
      </c>
      <c r="F83" s="118">
        <v>11309.0</v>
      </c>
      <c r="G83" s="119" t="s">
        <v>502</v>
      </c>
      <c r="H83" s="120" t="s">
        <v>639</v>
      </c>
      <c r="I83" s="119" t="s">
        <v>50</v>
      </c>
      <c r="J83" s="119" t="s">
        <v>51</v>
      </c>
      <c r="K83" s="121">
        <v>2.0</v>
      </c>
      <c r="L83" s="122">
        <v>2390.0</v>
      </c>
      <c r="M83" s="76">
        <v>0.3</v>
      </c>
      <c r="N83" s="123">
        <v>2600.0</v>
      </c>
      <c r="O83" s="76">
        <v>0.25</v>
      </c>
      <c r="P83" s="24">
        <f t="shared" si="4"/>
        <v>2977672.32</v>
      </c>
      <c r="Q83" s="24">
        <f t="shared" si="5"/>
        <v>2852070</v>
      </c>
      <c r="R83" s="24">
        <f t="shared" si="6"/>
        <v>2852070</v>
      </c>
      <c r="S83" s="115"/>
      <c r="T83" s="115"/>
      <c r="U83" s="115"/>
      <c r="V83" s="115"/>
    </row>
    <row r="84" ht="68.25" customHeight="1">
      <c r="A84" s="67">
        <f t="shared" si="7"/>
        <v>866590.5</v>
      </c>
      <c r="B84" s="80"/>
      <c r="C84" s="69">
        <f t="shared" si="3"/>
        <v>0</v>
      </c>
      <c r="D84" s="116"/>
      <c r="E84" s="117" t="s">
        <v>640</v>
      </c>
      <c r="F84" s="118">
        <v>11310.0</v>
      </c>
      <c r="G84" s="119" t="s">
        <v>502</v>
      </c>
      <c r="H84" s="120" t="s">
        <v>641</v>
      </c>
      <c r="I84" s="119" t="s">
        <v>74</v>
      </c>
      <c r="J84" s="119" t="s">
        <v>79</v>
      </c>
      <c r="K84" s="121">
        <v>5.0</v>
      </c>
      <c r="L84" s="122">
        <v>720.0</v>
      </c>
      <c r="M84" s="76">
        <v>0.3</v>
      </c>
      <c r="N84" s="123">
        <v>790.0</v>
      </c>
      <c r="O84" s="76">
        <v>0.25</v>
      </c>
      <c r="P84" s="24">
        <f t="shared" si="4"/>
        <v>897039.36</v>
      </c>
      <c r="Q84" s="24">
        <f t="shared" si="5"/>
        <v>866590.5</v>
      </c>
      <c r="R84" s="24">
        <f t="shared" si="6"/>
        <v>866590.5</v>
      </c>
      <c r="S84" s="115"/>
      <c r="T84" s="115"/>
      <c r="U84" s="115"/>
      <c r="V84" s="115"/>
    </row>
    <row r="85" ht="68.25" customHeight="1">
      <c r="A85" s="67">
        <f t="shared" si="7"/>
        <v>877560</v>
      </c>
      <c r="B85" s="80"/>
      <c r="C85" s="69">
        <f t="shared" si="3"/>
        <v>0</v>
      </c>
      <c r="D85" s="116"/>
      <c r="E85" s="117" t="s">
        <v>642</v>
      </c>
      <c r="F85" s="118">
        <v>11311.0</v>
      </c>
      <c r="G85" s="82" t="s">
        <v>502</v>
      </c>
      <c r="H85" s="120" t="s">
        <v>643</v>
      </c>
      <c r="I85" s="119" t="s">
        <v>74</v>
      </c>
      <c r="J85" s="119" t="s">
        <v>51</v>
      </c>
      <c r="K85" s="121">
        <v>5.0</v>
      </c>
      <c r="L85" s="122">
        <v>720.0</v>
      </c>
      <c r="M85" s="76">
        <v>0.3</v>
      </c>
      <c r="N85" s="123">
        <v>800.0</v>
      </c>
      <c r="O85" s="76">
        <v>0.25</v>
      </c>
      <c r="P85" s="24">
        <f t="shared" si="4"/>
        <v>897039.36</v>
      </c>
      <c r="Q85" s="24">
        <f t="shared" si="5"/>
        <v>877560</v>
      </c>
      <c r="R85" s="24">
        <f t="shared" si="6"/>
        <v>877560</v>
      </c>
      <c r="S85" s="115"/>
      <c r="T85" s="115"/>
      <c r="U85" s="115"/>
      <c r="V85" s="115"/>
    </row>
    <row r="86" ht="68.25" customHeight="1">
      <c r="A86" s="67">
        <f t="shared" si="7"/>
        <v>756895.5</v>
      </c>
      <c r="B86" s="80"/>
      <c r="C86" s="69">
        <f t="shared" si="3"/>
        <v>0</v>
      </c>
      <c r="D86" s="116"/>
      <c r="E86" s="117" t="s">
        <v>644</v>
      </c>
      <c r="F86" s="118">
        <v>11312.0</v>
      </c>
      <c r="G86" s="119" t="s">
        <v>502</v>
      </c>
      <c r="H86" s="120" t="s">
        <v>645</v>
      </c>
      <c r="I86" s="119" t="s">
        <v>74</v>
      </c>
      <c r="J86" s="119" t="s">
        <v>79</v>
      </c>
      <c r="K86" s="121">
        <v>3.0</v>
      </c>
      <c r="L86" s="122">
        <v>620.0</v>
      </c>
      <c r="M86" s="76">
        <v>0.3</v>
      </c>
      <c r="N86" s="123">
        <v>690.0</v>
      </c>
      <c r="O86" s="76">
        <v>0.25</v>
      </c>
      <c r="P86" s="24">
        <f t="shared" si="4"/>
        <v>772450.56</v>
      </c>
      <c r="Q86" s="24">
        <f t="shared" si="5"/>
        <v>756895.5</v>
      </c>
      <c r="R86" s="24">
        <f t="shared" si="6"/>
        <v>756895.5</v>
      </c>
      <c r="S86" s="115"/>
      <c r="T86" s="115"/>
      <c r="U86" s="115"/>
      <c r="V86" s="115"/>
    </row>
    <row r="87" ht="68.25" customHeight="1">
      <c r="A87" s="67">
        <f t="shared" si="7"/>
        <v>870247</v>
      </c>
      <c r="B87" s="80"/>
      <c r="C87" s="69">
        <f t="shared" si="3"/>
        <v>0</v>
      </c>
      <c r="D87" s="116"/>
      <c r="E87" s="117" t="s">
        <v>646</v>
      </c>
      <c r="F87" s="118">
        <v>11313.0</v>
      </c>
      <c r="G87" s="119" t="s">
        <v>502</v>
      </c>
      <c r="H87" s="120" t="s">
        <v>647</v>
      </c>
      <c r="I87" s="119" t="s">
        <v>74</v>
      </c>
      <c r="J87" s="119" t="s">
        <v>59</v>
      </c>
      <c r="K87" s="121">
        <v>4.0</v>
      </c>
      <c r="L87" s="122">
        <v>760.0</v>
      </c>
      <c r="M87" s="76">
        <v>0.3</v>
      </c>
      <c r="N87" s="123">
        <v>850.0</v>
      </c>
      <c r="O87" s="76">
        <v>0.3</v>
      </c>
      <c r="P87" s="24">
        <f t="shared" si="4"/>
        <v>946874.88</v>
      </c>
      <c r="Q87" s="24">
        <f t="shared" si="5"/>
        <v>870247</v>
      </c>
      <c r="R87" s="24">
        <f t="shared" si="6"/>
        <v>870247</v>
      </c>
      <c r="S87" s="115"/>
      <c r="T87" s="115"/>
      <c r="U87" s="115"/>
      <c r="V87" s="115"/>
    </row>
    <row r="88" ht="68.25" customHeight="1">
      <c r="A88" s="67">
        <f t="shared" si="7"/>
        <v>378813.4</v>
      </c>
      <c r="B88" s="80"/>
      <c r="C88" s="69">
        <f t="shared" si="3"/>
        <v>0</v>
      </c>
      <c r="D88" s="116"/>
      <c r="E88" s="117" t="s">
        <v>648</v>
      </c>
      <c r="F88" s="118">
        <v>11314.0</v>
      </c>
      <c r="G88" s="119" t="s">
        <v>502</v>
      </c>
      <c r="H88" s="120" t="s">
        <v>649</v>
      </c>
      <c r="I88" s="119" t="s">
        <v>74</v>
      </c>
      <c r="J88" s="119" t="s">
        <v>139</v>
      </c>
      <c r="K88" s="121">
        <v>5.0</v>
      </c>
      <c r="L88" s="122">
        <v>330.0</v>
      </c>
      <c r="M88" s="76">
        <v>0.3</v>
      </c>
      <c r="N88" s="123">
        <v>370.0</v>
      </c>
      <c r="O88" s="76">
        <v>0.3</v>
      </c>
      <c r="P88" s="24">
        <f t="shared" si="4"/>
        <v>411143.04</v>
      </c>
      <c r="Q88" s="24">
        <f t="shared" si="5"/>
        <v>378813.4</v>
      </c>
      <c r="R88" s="24">
        <f t="shared" si="6"/>
        <v>378813.4</v>
      </c>
      <c r="S88" s="115"/>
      <c r="T88" s="115"/>
      <c r="U88" s="115"/>
      <c r="V88" s="115"/>
    </row>
    <row r="89" ht="68.25" customHeight="1">
      <c r="A89" s="67">
        <f t="shared" si="7"/>
        <v>504597</v>
      </c>
      <c r="B89" s="80"/>
      <c r="C89" s="69">
        <f t="shared" si="3"/>
        <v>0</v>
      </c>
      <c r="D89" s="116"/>
      <c r="E89" s="117" t="s">
        <v>650</v>
      </c>
      <c r="F89" s="118">
        <v>11315.0</v>
      </c>
      <c r="G89" s="119" t="s">
        <v>502</v>
      </c>
      <c r="H89" s="120" t="s">
        <v>643</v>
      </c>
      <c r="I89" s="119" t="s">
        <v>74</v>
      </c>
      <c r="J89" s="119" t="s">
        <v>166</v>
      </c>
      <c r="K89" s="121">
        <v>3.0</v>
      </c>
      <c r="L89" s="122">
        <v>420.0</v>
      </c>
      <c r="M89" s="76">
        <v>0.3</v>
      </c>
      <c r="N89" s="123">
        <v>460.0</v>
      </c>
      <c r="O89" s="76">
        <v>0.25</v>
      </c>
      <c r="P89" s="24">
        <f t="shared" si="4"/>
        <v>523272.96</v>
      </c>
      <c r="Q89" s="24">
        <f t="shared" si="5"/>
        <v>504597</v>
      </c>
      <c r="R89" s="24">
        <f t="shared" si="6"/>
        <v>504597</v>
      </c>
      <c r="S89" s="115"/>
      <c r="T89" s="115"/>
      <c r="U89" s="115"/>
      <c r="V89" s="115"/>
    </row>
    <row r="90" ht="68.25" customHeight="1">
      <c r="A90" s="67">
        <f t="shared" si="7"/>
        <v>665483</v>
      </c>
      <c r="B90" s="80"/>
      <c r="C90" s="69">
        <f t="shared" si="3"/>
        <v>0</v>
      </c>
      <c r="D90" s="116"/>
      <c r="E90" s="117" t="s">
        <v>651</v>
      </c>
      <c r="F90" s="118">
        <v>11316.0</v>
      </c>
      <c r="G90" s="119" t="s">
        <v>502</v>
      </c>
      <c r="H90" s="120" t="s">
        <v>652</v>
      </c>
      <c r="I90" s="119" t="s">
        <v>74</v>
      </c>
      <c r="J90" s="119" t="s">
        <v>79</v>
      </c>
      <c r="K90" s="121">
        <v>5.0</v>
      </c>
      <c r="L90" s="122">
        <v>580.0</v>
      </c>
      <c r="M90" s="76">
        <v>0.3</v>
      </c>
      <c r="N90" s="123">
        <v>650.0</v>
      </c>
      <c r="O90" s="76">
        <v>0.3</v>
      </c>
      <c r="P90" s="24">
        <f t="shared" si="4"/>
        <v>722615.04</v>
      </c>
      <c r="Q90" s="24">
        <f t="shared" si="5"/>
        <v>665483</v>
      </c>
      <c r="R90" s="24">
        <f t="shared" si="6"/>
        <v>665483</v>
      </c>
      <c r="S90" s="115"/>
      <c r="T90" s="115"/>
      <c r="U90" s="115"/>
      <c r="V90" s="115"/>
    </row>
    <row r="91" ht="68.25" customHeight="1">
      <c r="A91" s="67">
        <f t="shared" si="7"/>
        <v>274237.5</v>
      </c>
      <c r="B91" s="80"/>
      <c r="C91" s="69">
        <f t="shared" si="3"/>
        <v>0</v>
      </c>
      <c r="D91" s="116"/>
      <c r="E91" s="117" t="s">
        <v>653</v>
      </c>
      <c r="F91" s="118">
        <v>11317.0</v>
      </c>
      <c r="G91" s="119" t="s">
        <v>502</v>
      </c>
      <c r="H91" s="120" t="s">
        <v>654</v>
      </c>
      <c r="I91" s="119" t="s">
        <v>74</v>
      </c>
      <c r="J91" s="119" t="s">
        <v>51</v>
      </c>
      <c r="K91" s="121">
        <v>5.0</v>
      </c>
      <c r="L91" s="122">
        <v>230.0</v>
      </c>
      <c r="M91" s="76">
        <v>0.3</v>
      </c>
      <c r="N91" s="123">
        <v>250.0</v>
      </c>
      <c r="O91" s="76">
        <v>0.25</v>
      </c>
      <c r="P91" s="24">
        <f t="shared" si="4"/>
        <v>286554.24</v>
      </c>
      <c r="Q91" s="24">
        <f t="shared" si="5"/>
        <v>274237.5</v>
      </c>
      <c r="R91" s="24">
        <f t="shared" si="6"/>
        <v>274237.5</v>
      </c>
      <c r="S91" s="115"/>
      <c r="T91" s="115"/>
      <c r="U91" s="115"/>
      <c r="V91" s="115"/>
    </row>
    <row r="92" ht="68.25" customHeight="1">
      <c r="A92" s="67">
        <f t="shared" si="7"/>
        <v>318115.5</v>
      </c>
      <c r="B92" s="80"/>
      <c r="C92" s="69">
        <f t="shared" si="3"/>
        <v>0</v>
      </c>
      <c r="D92" s="116"/>
      <c r="E92" s="117" t="s">
        <v>655</v>
      </c>
      <c r="F92" s="118">
        <v>11318.0</v>
      </c>
      <c r="G92" s="119" t="s">
        <v>502</v>
      </c>
      <c r="H92" s="120" t="s">
        <v>656</v>
      </c>
      <c r="I92" s="119" t="s">
        <v>74</v>
      </c>
      <c r="J92" s="119" t="s">
        <v>88</v>
      </c>
      <c r="K92" s="121">
        <v>3.0</v>
      </c>
      <c r="L92" s="122">
        <v>270.0</v>
      </c>
      <c r="M92" s="76">
        <v>0.3</v>
      </c>
      <c r="N92" s="123">
        <v>290.0</v>
      </c>
      <c r="O92" s="76">
        <v>0.25</v>
      </c>
      <c r="P92" s="24">
        <f t="shared" si="4"/>
        <v>336389.76</v>
      </c>
      <c r="Q92" s="24">
        <f t="shared" si="5"/>
        <v>318115.5</v>
      </c>
      <c r="R92" s="24">
        <f t="shared" si="6"/>
        <v>318115.5</v>
      </c>
      <c r="S92" s="115"/>
      <c r="T92" s="115"/>
      <c r="U92" s="115"/>
      <c r="V92" s="115"/>
    </row>
    <row r="93" ht="68.25" customHeight="1">
      <c r="A93" s="67">
        <f t="shared" si="7"/>
        <v>394902</v>
      </c>
      <c r="B93" s="80"/>
      <c r="C93" s="69">
        <f t="shared" si="3"/>
        <v>0</v>
      </c>
      <c r="D93" s="116"/>
      <c r="E93" s="117" t="s">
        <v>657</v>
      </c>
      <c r="F93" s="118">
        <v>11319.0</v>
      </c>
      <c r="G93" s="119" t="s">
        <v>502</v>
      </c>
      <c r="H93" s="120" t="s">
        <v>658</v>
      </c>
      <c r="I93" s="119" t="s">
        <v>74</v>
      </c>
      <c r="J93" s="119" t="s">
        <v>51</v>
      </c>
      <c r="K93" s="121">
        <v>5.0</v>
      </c>
      <c r="L93" s="122">
        <v>330.0</v>
      </c>
      <c r="M93" s="76">
        <v>0.3</v>
      </c>
      <c r="N93" s="123">
        <v>360.0</v>
      </c>
      <c r="O93" s="76">
        <v>0.25</v>
      </c>
      <c r="P93" s="24">
        <f t="shared" si="4"/>
        <v>411143.04</v>
      </c>
      <c r="Q93" s="24">
        <f t="shared" si="5"/>
        <v>394902</v>
      </c>
      <c r="R93" s="24">
        <f t="shared" si="6"/>
        <v>394902</v>
      </c>
      <c r="S93" s="115"/>
      <c r="T93" s="115"/>
      <c r="U93" s="115"/>
      <c r="V93" s="115"/>
    </row>
    <row r="94" ht="68.25" customHeight="1">
      <c r="A94" s="67">
        <f t="shared" si="7"/>
        <v>460719</v>
      </c>
      <c r="B94" s="80"/>
      <c r="C94" s="69">
        <f t="shared" si="3"/>
        <v>0</v>
      </c>
      <c r="D94" s="116"/>
      <c r="E94" s="117" t="s">
        <v>659</v>
      </c>
      <c r="F94" s="118">
        <v>11320.0</v>
      </c>
      <c r="G94" s="119" t="s">
        <v>502</v>
      </c>
      <c r="H94" s="120" t="s">
        <v>660</v>
      </c>
      <c r="I94" s="119" t="s">
        <v>74</v>
      </c>
      <c r="J94" s="119" t="s">
        <v>51</v>
      </c>
      <c r="K94" s="121">
        <v>63.0</v>
      </c>
      <c r="L94" s="122">
        <v>380.0</v>
      </c>
      <c r="M94" s="76">
        <v>0.3</v>
      </c>
      <c r="N94" s="123">
        <v>420.0</v>
      </c>
      <c r="O94" s="76">
        <v>0.25</v>
      </c>
      <c r="P94" s="24">
        <f t="shared" si="4"/>
        <v>473437.44</v>
      </c>
      <c r="Q94" s="24">
        <f t="shared" si="5"/>
        <v>460719</v>
      </c>
      <c r="R94" s="24">
        <f t="shared" si="6"/>
        <v>460719</v>
      </c>
      <c r="S94" s="115"/>
      <c r="T94" s="115"/>
      <c r="U94" s="115"/>
      <c r="V94" s="115"/>
    </row>
    <row r="95" ht="68.25" customHeight="1">
      <c r="A95" s="67">
        <f t="shared" si="7"/>
        <v>460719</v>
      </c>
      <c r="B95" s="80"/>
      <c r="C95" s="69">
        <f t="shared" si="3"/>
        <v>0</v>
      </c>
      <c r="D95" s="116"/>
      <c r="E95" s="117" t="s">
        <v>661</v>
      </c>
      <c r="F95" s="118">
        <v>11321.0</v>
      </c>
      <c r="G95" s="119" t="s">
        <v>502</v>
      </c>
      <c r="H95" s="120" t="s">
        <v>662</v>
      </c>
      <c r="I95" s="119" t="s">
        <v>74</v>
      </c>
      <c r="J95" s="119" t="s">
        <v>289</v>
      </c>
      <c r="K95" s="121">
        <v>13.0</v>
      </c>
      <c r="L95" s="122">
        <v>380.0</v>
      </c>
      <c r="M95" s="76">
        <v>0.3</v>
      </c>
      <c r="N95" s="123">
        <v>420.0</v>
      </c>
      <c r="O95" s="76">
        <v>0.25</v>
      </c>
      <c r="P95" s="24">
        <f t="shared" si="4"/>
        <v>473437.44</v>
      </c>
      <c r="Q95" s="24">
        <f t="shared" si="5"/>
        <v>460719</v>
      </c>
      <c r="R95" s="24">
        <f t="shared" si="6"/>
        <v>460719</v>
      </c>
      <c r="S95" s="115"/>
      <c r="T95" s="115"/>
      <c r="U95" s="115"/>
      <c r="V95" s="115"/>
    </row>
    <row r="96" ht="68.25" customHeight="1">
      <c r="A96" s="67">
        <f t="shared" si="7"/>
        <v>723475.09</v>
      </c>
      <c r="B96" s="80"/>
      <c r="C96" s="69">
        <f t="shared" si="3"/>
        <v>0</v>
      </c>
      <c r="D96" s="116"/>
      <c r="E96" s="117" t="s">
        <v>663</v>
      </c>
      <c r="F96" s="118">
        <v>11322.0</v>
      </c>
      <c r="G96" s="119" t="s">
        <v>502</v>
      </c>
      <c r="H96" s="120" t="s">
        <v>664</v>
      </c>
      <c r="I96" s="119" t="s">
        <v>74</v>
      </c>
      <c r="J96" s="119" t="s">
        <v>51</v>
      </c>
      <c r="K96" s="121">
        <v>10.0</v>
      </c>
      <c r="L96" s="122">
        <v>610.0</v>
      </c>
      <c r="M96" s="76">
        <v>0.3</v>
      </c>
      <c r="N96" s="123">
        <v>761.0</v>
      </c>
      <c r="O96" s="76">
        <v>0.35</v>
      </c>
      <c r="P96" s="24">
        <f t="shared" si="4"/>
        <v>759991.68</v>
      </c>
      <c r="Q96" s="24">
        <f t="shared" si="5"/>
        <v>723475.09</v>
      </c>
      <c r="R96" s="24">
        <f t="shared" si="6"/>
        <v>723475.09</v>
      </c>
      <c r="S96" s="115"/>
      <c r="T96" s="115"/>
      <c r="U96" s="115"/>
      <c r="V96" s="115"/>
    </row>
    <row r="97" ht="68.25" customHeight="1">
      <c r="A97" s="67">
        <f t="shared" si="7"/>
        <v>416841</v>
      </c>
      <c r="B97" s="80"/>
      <c r="C97" s="69">
        <f t="shared" si="3"/>
        <v>0</v>
      </c>
      <c r="D97" s="116"/>
      <c r="E97" s="117" t="s">
        <v>665</v>
      </c>
      <c r="F97" s="118">
        <v>11324.0</v>
      </c>
      <c r="G97" s="119" t="s">
        <v>502</v>
      </c>
      <c r="H97" s="120" t="s">
        <v>666</v>
      </c>
      <c r="I97" s="119" t="s">
        <v>74</v>
      </c>
      <c r="J97" s="119" t="s">
        <v>139</v>
      </c>
      <c r="K97" s="121">
        <v>13.0</v>
      </c>
      <c r="L97" s="122">
        <v>350.0</v>
      </c>
      <c r="M97" s="76">
        <v>0.3</v>
      </c>
      <c r="N97" s="123">
        <v>380.0</v>
      </c>
      <c r="O97" s="76">
        <v>0.25</v>
      </c>
      <c r="P97" s="24">
        <f t="shared" si="4"/>
        <v>436060.8</v>
      </c>
      <c r="Q97" s="24">
        <f t="shared" si="5"/>
        <v>416841</v>
      </c>
      <c r="R97" s="24">
        <f t="shared" si="6"/>
        <v>416841</v>
      </c>
      <c r="S97" s="115"/>
      <c r="T97" s="115"/>
      <c r="U97" s="115"/>
      <c r="V97" s="115"/>
    </row>
    <row r="98" ht="68.25" customHeight="1">
      <c r="A98" s="67">
        <f t="shared" si="7"/>
        <v>647200.5</v>
      </c>
      <c r="B98" s="80"/>
      <c r="C98" s="69">
        <f t="shared" si="3"/>
        <v>0</v>
      </c>
      <c r="D98" s="116"/>
      <c r="E98" s="117" t="s">
        <v>667</v>
      </c>
      <c r="F98" s="118">
        <v>11325.0</v>
      </c>
      <c r="G98" s="119" t="s">
        <v>502</v>
      </c>
      <c r="H98" s="120" t="s">
        <v>668</v>
      </c>
      <c r="I98" s="119" t="s">
        <v>74</v>
      </c>
      <c r="J98" s="119" t="s">
        <v>166</v>
      </c>
      <c r="K98" s="121">
        <v>8.0</v>
      </c>
      <c r="L98" s="122">
        <v>540.0</v>
      </c>
      <c r="M98" s="76">
        <v>0.3</v>
      </c>
      <c r="N98" s="123">
        <v>590.0</v>
      </c>
      <c r="O98" s="76">
        <v>0.25</v>
      </c>
      <c r="P98" s="24">
        <f t="shared" si="4"/>
        <v>672779.52</v>
      </c>
      <c r="Q98" s="24">
        <f t="shared" si="5"/>
        <v>647200.5</v>
      </c>
      <c r="R98" s="24">
        <f t="shared" si="6"/>
        <v>647200.5</v>
      </c>
      <c r="S98" s="115"/>
      <c r="T98" s="115"/>
      <c r="U98" s="115"/>
      <c r="V98" s="115"/>
    </row>
    <row r="99" ht="68.25" customHeight="1">
      <c r="A99" s="67">
        <f t="shared" si="7"/>
        <v>351024</v>
      </c>
      <c r="B99" s="80"/>
      <c r="C99" s="69">
        <f t="shared" si="3"/>
        <v>0</v>
      </c>
      <c r="D99" s="116"/>
      <c r="E99" s="117" t="s">
        <v>669</v>
      </c>
      <c r="F99" s="118">
        <v>11326.0</v>
      </c>
      <c r="G99" s="119" t="s">
        <v>502</v>
      </c>
      <c r="H99" s="120" t="s">
        <v>670</v>
      </c>
      <c r="I99" s="119" t="s">
        <v>74</v>
      </c>
      <c r="J99" s="119" t="s">
        <v>51</v>
      </c>
      <c r="K99" s="121">
        <v>10.0</v>
      </c>
      <c r="L99" s="122">
        <v>290.0</v>
      </c>
      <c r="M99" s="76">
        <v>0.3</v>
      </c>
      <c r="N99" s="123">
        <v>320.0</v>
      </c>
      <c r="O99" s="76">
        <v>0.25</v>
      </c>
      <c r="P99" s="24">
        <f t="shared" si="4"/>
        <v>361307.52</v>
      </c>
      <c r="Q99" s="24">
        <f t="shared" si="5"/>
        <v>351024</v>
      </c>
      <c r="R99" s="24">
        <f t="shared" si="6"/>
        <v>351024</v>
      </c>
      <c r="S99" s="115"/>
      <c r="T99" s="115"/>
      <c r="U99" s="115"/>
      <c r="V99" s="115"/>
    </row>
    <row r="100" ht="68.25" customHeight="1">
      <c r="A100" s="67">
        <f t="shared" si="7"/>
        <v>910468.5</v>
      </c>
      <c r="B100" s="80"/>
      <c r="C100" s="69">
        <f t="shared" si="3"/>
        <v>0</v>
      </c>
      <c r="D100" s="116"/>
      <c r="E100" s="117" t="s">
        <v>671</v>
      </c>
      <c r="F100" s="118">
        <v>11327.0</v>
      </c>
      <c r="G100" s="119" t="s">
        <v>502</v>
      </c>
      <c r="H100" s="120" t="s">
        <v>672</v>
      </c>
      <c r="I100" s="119" t="s">
        <v>74</v>
      </c>
      <c r="J100" s="119" t="s">
        <v>51</v>
      </c>
      <c r="K100" s="121">
        <v>3.0</v>
      </c>
      <c r="L100" s="122">
        <v>760.0</v>
      </c>
      <c r="M100" s="76">
        <v>0.3</v>
      </c>
      <c r="N100" s="123">
        <v>830.0</v>
      </c>
      <c r="O100" s="76">
        <v>0.25</v>
      </c>
      <c r="P100" s="24">
        <f t="shared" si="4"/>
        <v>946874.88</v>
      </c>
      <c r="Q100" s="24">
        <f t="shared" si="5"/>
        <v>910468.5</v>
      </c>
      <c r="R100" s="24">
        <f t="shared" si="6"/>
        <v>910468.5</v>
      </c>
      <c r="S100" s="115"/>
      <c r="T100" s="115"/>
      <c r="U100" s="115"/>
      <c r="V100" s="115"/>
    </row>
    <row r="101" ht="68.25" customHeight="1">
      <c r="A101" s="67">
        <f t="shared" si="7"/>
        <v>1042102.5</v>
      </c>
      <c r="B101" s="80"/>
      <c r="C101" s="69">
        <f t="shared" si="3"/>
        <v>0</v>
      </c>
      <c r="D101" s="116"/>
      <c r="E101" s="117" t="s">
        <v>673</v>
      </c>
      <c r="F101" s="118">
        <v>11328.0</v>
      </c>
      <c r="G101" s="119" t="s">
        <v>502</v>
      </c>
      <c r="H101" s="120" t="s">
        <v>674</v>
      </c>
      <c r="I101" s="119" t="s">
        <v>74</v>
      </c>
      <c r="J101" s="119" t="s">
        <v>139</v>
      </c>
      <c r="K101" s="121">
        <v>2.0</v>
      </c>
      <c r="L101" s="122">
        <v>870.0</v>
      </c>
      <c r="M101" s="76">
        <v>0.3</v>
      </c>
      <c r="N101" s="123">
        <v>950.0</v>
      </c>
      <c r="O101" s="76">
        <v>0.25</v>
      </c>
      <c r="P101" s="24">
        <f t="shared" si="4"/>
        <v>1083922.56</v>
      </c>
      <c r="Q101" s="24">
        <f t="shared" si="5"/>
        <v>1042102.5</v>
      </c>
      <c r="R101" s="24">
        <f t="shared" si="6"/>
        <v>1042102.5</v>
      </c>
      <c r="S101" s="115"/>
      <c r="T101" s="115"/>
      <c r="U101" s="115"/>
      <c r="V101" s="115"/>
    </row>
    <row r="102" ht="68.25" customHeight="1">
      <c r="A102" s="67">
        <f t="shared" si="7"/>
        <v>570414</v>
      </c>
      <c r="B102" s="80"/>
      <c r="C102" s="69">
        <f t="shared" si="3"/>
        <v>0</v>
      </c>
      <c r="D102" s="116"/>
      <c r="E102" s="117" t="s">
        <v>675</v>
      </c>
      <c r="F102" s="118">
        <v>11329.0</v>
      </c>
      <c r="G102" s="119" t="s">
        <v>502</v>
      </c>
      <c r="H102" s="120" t="s">
        <v>676</v>
      </c>
      <c r="I102" s="119" t="s">
        <v>74</v>
      </c>
      <c r="J102" s="119" t="s">
        <v>51</v>
      </c>
      <c r="K102" s="121">
        <v>10.0</v>
      </c>
      <c r="L102" s="122">
        <v>480.0</v>
      </c>
      <c r="M102" s="76">
        <v>0.3</v>
      </c>
      <c r="N102" s="123">
        <v>520.0</v>
      </c>
      <c r="O102" s="76">
        <v>0.25</v>
      </c>
      <c r="P102" s="24">
        <f t="shared" si="4"/>
        <v>598026.24</v>
      </c>
      <c r="Q102" s="24">
        <f t="shared" si="5"/>
        <v>570414</v>
      </c>
      <c r="R102" s="24">
        <f t="shared" si="6"/>
        <v>570414</v>
      </c>
      <c r="S102" s="115"/>
      <c r="T102" s="115"/>
      <c r="U102" s="115"/>
      <c r="V102" s="115"/>
    </row>
    <row r="103" ht="68.25" customHeight="1">
      <c r="A103" s="67">
        <f t="shared" si="7"/>
        <v>756895.5</v>
      </c>
      <c r="B103" s="80"/>
      <c r="C103" s="69">
        <f t="shared" si="3"/>
        <v>0</v>
      </c>
      <c r="D103" s="116"/>
      <c r="E103" s="117" t="s">
        <v>677</v>
      </c>
      <c r="F103" s="118">
        <v>11330.0</v>
      </c>
      <c r="G103" s="119" t="s">
        <v>502</v>
      </c>
      <c r="H103" s="120" t="s">
        <v>645</v>
      </c>
      <c r="I103" s="119" t="s">
        <v>74</v>
      </c>
      <c r="J103" s="119" t="s">
        <v>51</v>
      </c>
      <c r="K103" s="121">
        <v>5.0</v>
      </c>
      <c r="L103" s="122">
        <v>620.0</v>
      </c>
      <c r="M103" s="76">
        <v>0.3</v>
      </c>
      <c r="N103" s="123">
        <v>690.0</v>
      </c>
      <c r="O103" s="76">
        <v>0.25</v>
      </c>
      <c r="P103" s="24">
        <f t="shared" si="4"/>
        <v>772450.56</v>
      </c>
      <c r="Q103" s="24">
        <f t="shared" si="5"/>
        <v>756895.5</v>
      </c>
      <c r="R103" s="24">
        <f t="shared" si="6"/>
        <v>756895.5</v>
      </c>
      <c r="S103" s="115"/>
      <c r="T103" s="115"/>
      <c r="U103" s="115"/>
      <c r="V103" s="115"/>
    </row>
    <row r="104" ht="68.25" customHeight="1">
      <c r="A104" s="67">
        <f t="shared" si="7"/>
        <v>713017.5</v>
      </c>
      <c r="B104" s="80"/>
      <c r="C104" s="69">
        <f t="shared" si="3"/>
        <v>0</v>
      </c>
      <c r="D104" s="116"/>
      <c r="E104" s="117" t="s">
        <v>678</v>
      </c>
      <c r="F104" s="118">
        <v>11331.0</v>
      </c>
      <c r="G104" s="119" t="s">
        <v>502</v>
      </c>
      <c r="H104" s="120" t="s">
        <v>679</v>
      </c>
      <c r="I104" s="119" t="s">
        <v>74</v>
      </c>
      <c r="J104" s="119" t="s">
        <v>79</v>
      </c>
      <c r="K104" s="121">
        <v>5.0</v>
      </c>
      <c r="L104" s="122">
        <v>590.0</v>
      </c>
      <c r="M104" s="76">
        <v>0.3</v>
      </c>
      <c r="N104" s="123">
        <v>650.0</v>
      </c>
      <c r="O104" s="76">
        <v>0.25</v>
      </c>
      <c r="P104" s="24">
        <f t="shared" si="4"/>
        <v>735073.92</v>
      </c>
      <c r="Q104" s="24">
        <f t="shared" si="5"/>
        <v>713017.5</v>
      </c>
      <c r="R104" s="24">
        <f t="shared" si="6"/>
        <v>713017.5</v>
      </c>
      <c r="S104" s="115"/>
      <c r="T104" s="115"/>
      <c r="U104" s="115"/>
      <c r="V104" s="115"/>
    </row>
    <row r="105" ht="68.25" customHeight="1">
      <c r="A105" s="67">
        <f t="shared" si="7"/>
        <v>460719</v>
      </c>
      <c r="B105" s="80"/>
      <c r="C105" s="69">
        <f t="shared" si="3"/>
        <v>0</v>
      </c>
      <c r="D105" s="116"/>
      <c r="E105" s="117" t="s">
        <v>680</v>
      </c>
      <c r="F105" s="118">
        <v>11332.0</v>
      </c>
      <c r="G105" s="119" t="s">
        <v>502</v>
      </c>
      <c r="H105" s="120" t="s">
        <v>681</v>
      </c>
      <c r="I105" s="119" t="s">
        <v>74</v>
      </c>
      <c r="J105" s="119" t="s">
        <v>79</v>
      </c>
      <c r="K105" s="121">
        <v>8.0</v>
      </c>
      <c r="L105" s="122">
        <v>380.0</v>
      </c>
      <c r="M105" s="76">
        <v>0.3</v>
      </c>
      <c r="N105" s="123">
        <v>420.0</v>
      </c>
      <c r="O105" s="76">
        <v>0.25</v>
      </c>
      <c r="P105" s="24">
        <f t="shared" si="4"/>
        <v>473437.44</v>
      </c>
      <c r="Q105" s="24">
        <f t="shared" si="5"/>
        <v>460719</v>
      </c>
      <c r="R105" s="24">
        <f t="shared" si="6"/>
        <v>460719</v>
      </c>
      <c r="S105" s="115"/>
      <c r="T105" s="115"/>
      <c r="U105" s="115"/>
      <c r="V105" s="115"/>
    </row>
    <row r="106" ht="68.25" customHeight="1">
      <c r="A106" s="67">
        <f t="shared" si="7"/>
        <v>361993.5</v>
      </c>
      <c r="B106" s="80"/>
      <c r="C106" s="69">
        <f t="shared" si="3"/>
        <v>0</v>
      </c>
      <c r="D106" s="116"/>
      <c r="E106" s="117" t="s">
        <v>682</v>
      </c>
      <c r="F106" s="118">
        <v>11334.0</v>
      </c>
      <c r="G106" s="119" t="s">
        <v>502</v>
      </c>
      <c r="H106" s="120" t="s">
        <v>683</v>
      </c>
      <c r="I106" s="119" t="s">
        <v>74</v>
      </c>
      <c r="J106" s="119" t="s">
        <v>51</v>
      </c>
      <c r="K106" s="121">
        <v>23.0</v>
      </c>
      <c r="L106" s="122">
        <v>300.0</v>
      </c>
      <c r="M106" s="76">
        <v>0.3</v>
      </c>
      <c r="N106" s="123">
        <v>330.0</v>
      </c>
      <c r="O106" s="76">
        <v>0.25</v>
      </c>
      <c r="P106" s="24">
        <f t="shared" si="4"/>
        <v>373766.4</v>
      </c>
      <c r="Q106" s="24">
        <f t="shared" si="5"/>
        <v>361993.5</v>
      </c>
      <c r="R106" s="24">
        <f t="shared" si="6"/>
        <v>361993.5</v>
      </c>
      <c r="S106" s="115"/>
      <c r="T106" s="115"/>
      <c r="U106" s="115"/>
      <c r="V106" s="115"/>
    </row>
    <row r="107" ht="68.25" customHeight="1">
      <c r="A107" s="67">
        <f t="shared" si="7"/>
        <v>756895.5</v>
      </c>
      <c r="B107" s="80"/>
      <c r="C107" s="69">
        <f t="shared" si="3"/>
        <v>0</v>
      </c>
      <c r="D107" s="116"/>
      <c r="E107" s="117" t="s">
        <v>684</v>
      </c>
      <c r="F107" s="118">
        <v>11335.0</v>
      </c>
      <c r="G107" s="119" t="s">
        <v>502</v>
      </c>
      <c r="H107" s="120" t="s">
        <v>685</v>
      </c>
      <c r="I107" s="119" t="s">
        <v>74</v>
      </c>
      <c r="J107" s="119" t="s">
        <v>51</v>
      </c>
      <c r="K107" s="121">
        <v>8.0</v>
      </c>
      <c r="L107" s="122">
        <v>630.0</v>
      </c>
      <c r="M107" s="76">
        <v>0.3</v>
      </c>
      <c r="N107" s="123">
        <v>690.0</v>
      </c>
      <c r="O107" s="76">
        <v>0.25</v>
      </c>
      <c r="P107" s="24">
        <f t="shared" si="4"/>
        <v>784909.44</v>
      </c>
      <c r="Q107" s="24">
        <f t="shared" si="5"/>
        <v>756895.5</v>
      </c>
      <c r="R107" s="24">
        <f t="shared" si="6"/>
        <v>756895.5</v>
      </c>
      <c r="S107" s="115"/>
      <c r="T107" s="115"/>
      <c r="U107" s="115"/>
      <c r="V107" s="115"/>
    </row>
    <row r="108" ht="68.25" customHeight="1">
      <c r="A108" s="67">
        <f t="shared" si="7"/>
        <v>713017.5</v>
      </c>
      <c r="B108" s="80"/>
      <c r="C108" s="69">
        <f t="shared" si="3"/>
        <v>0</v>
      </c>
      <c r="D108" s="116"/>
      <c r="E108" s="117" t="s">
        <v>686</v>
      </c>
      <c r="F108" s="118">
        <v>11336.0</v>
      </c>
      <c r="G108" s="119" t="s">
        <v>502</v>
      </c>
      <c r="H108" s="120" t="s">
        <v>687</v>
      </c>
      <c r="I108" s="119" t="s">
        <v>74</v>
      </c>
      <c r="J108" s="119" t="s">
        <v>59</v>
      </c>
      <c r="K108" s="121">
        <v>5.0</v>
      </c>
      <c r="L108" s="122">
        <v>590.0</v>
      </c>
      <c r="M108" s="76">
        <v>0.3</v>
      </c>
      <c r="N108" s="123">
        <v>650.0</v>
      </c>
      <c r="O108" s="76">
        <v>0.25</v>
      </c>
      <c r="P108" s="24">
        <f t="shared" si="4"/>
        <v>735073.92</v>
      </c>
      <c r="Q108" s="24">
        <f t="shared" si="5"/>
        <v>713017.5</v>
      </c>
      <c r="R108" s="24">
        <f t="shared" si="6"/>
        <v>713017.5</v>
      </c>
      <c r="S108" s="115"/>
      <c r="T108" s="115"/>
      <c r="U108" s="115"/>
      <c r="V108" s="115"/>
    </row>
    <row r="109" ht="68.25" customHeight="1">
      <c r="A109" s="67">
        <f t="shared" si="7"/>
        <v>537505.5</v>
      </c>
      <c r="B109" s="80"/>
      <c r="C109" s="69">
        <f t="shared" si="3"/>
        <v>0</v>
      </c>
      <c r="D109" s="116"/>
      <c r="E109" s="117" t="s">
        <v>688</v>
      </c>
      <c r="F109" s="118">
        <v>11337.0</v>
      </c>
      <c r="G109" s="119" t="s">
        <v>502</v>
      </c>
      <c r="H109" s="120" t="s">
        <v>689</v>
      </c>
      <c r="I109" s="119" t="s">
        <v>74</v>
      </c>
      <c r="J109" s="119" t="s">
        <v>59</v>
      </c>
      <c r="K109" s="121">
        <v>5.0</v>
      </c>
      <c r="L109" s="122">
        <v>440.0</v>
      </c>
      <c r="M109" s="76">
        <v>0.3</v>
      </c>
      <c r="N109" s="123">
        <v>490.0</v>
      </c>
      <c r="O109" s="76">
        <v>0.25</v>
      </c>
      <c r="P109" s="24">
        <f t="shared" si="4"/>
        <v>548190.72</v>
      </c>
      <c r="Q109" s="24">
        <f t="shared" si="5"/>
        <v>537505.5</v>
      </c>
      <c r="R109" s="24">
        <f t="shared" si="6"/>
        <v>537505.5</v>
      </c>
      <c r="S109" s="115"/>
      <c r="T109" s="115"/>
      <c r="U109" s="115"/>
      <c r="V109" s="115"/>
    </row>
    <row r="110" ht="68.25" customHeight="1">
      <c r="A110" s="67">
        <f t="shared" si="7"/>
        <v>460719</v>
      </c>
      <c r="B110" s="80"/>
      <c r="C110" s="69">
        <f t="shared" si="3"/>
        <v>0</v>
      </c>
      <c r="D110" s="116"/>
      <c r="E110" s="117" t="s">
        <v>690</v>
      </c>
      <c r="F110" s="118">
        <v>11338.0</v>
      </c>
      <c r="G110" s="119" t="s">
        <v>502</v>
      </c>
      <c r="H110" s="120" t="s">
        <v>681</v>
      </c>
      <c r="I110" s="119" t="s">
        <v>74</v>
      </c>
      <c r="J110" s="119" t="s">
        <v>51</v>
      </c>
      <c r="K110" s="121">
        <v>10.0</v>
      </c>
      <c r="L110" s="122">
        <v>380.0</v>
      </c>
      <c r="M110" s="76">
        <v>0.3</v>
      </c>
      <c r="N110" s="123">
        <v>420.0</v>
      </c>
      <c r="O110" s="76">
        <v>0.25</v>
      </c>
      <c r="P110" s="24">
        <f t="shared" si="4"/>
        <v>473437.44</v>
      </c>
      <c r="Q110" s="24">
        <f t="shared" si="5"/>
        <v>460719</v>
      </c>
      <c r="R110" s="24">
        <f t="shared" si="6"/>
        <v>460719</v>
      </c>
      <c r="S110" s="115"/>
      <c r="T110" s="115"/>
      <c r="U110" s="115"/>
      <c r="V110" s="115"/>
    </row>
    <row r="111" ht="68.25" customHeight="1">
      <c r="A111" s="67">
        <f t="shared" si="7"/>
        <v>318115.5</v>
      </c>
      <c r="B111" s="80"/>
      <c r="C111" s="69">
        <f t="shared" si="3"/>
        <v>0</v>
      </c>
      <c r="D111" s="116"/>
      <c r="E111" s="117" t="s">
        <v>691</v>
      </c>
      <c r="F111" s="118">
        <v>11339.0</v>
      </c>
      <c r="G111" s="82" t="s">
        <v>502</v>
      </c>
      <c r="H111" s="120" t="s">
        <v>656</v>
      </c>
      <c r="I111" s="119" t="s">
        <v>74</v>
      </c>
      <c r="J111" s="119" t="s">
        <v>51</v>
      </c>
      <c r="K111" s="121">
        <v>8.0</v>
      </c>
      <c r="L111" s="122">
        <v>270.0</v>
      </c>
      <c r="M111" s="76">
        <v>0.3</v>
      </c>
      <c r="N111" s="123">
        <v>290.0</v>
      </c>
      <c r="O111" s="76">
        <v>0.25</v>
      </c>
      <c r="P111" s="24">
        <f t="shared" si="4"/>
        <v>336389.76</v>
      </c>
      <c r="Q111" s="24">
        <f t="shared" si="5"/>
        <v>318115.5</v>
      </c>
      <c r="R111" s="24">
        <f t="shared" si="6"/>
        <v>318115.5</v>
      </c>
      <c r="S111" s="115"/>
      <c r="T111" s="115"/>
      <c r="U111" s="115"/>
      <c r="V111" s="115"/>
    </row>
    <row r="112" ht="68.25" customHeight="1">
      <c r="A112" s="67">
        <f t="shared" si="7"/>
        <v>460719</v>
      </c>
      <c r="B112" s="80"/>
      <c r="C112" s="69">
        <f t="shared" si="3"/>
        <v>0</v>
      </c>
      <c r="D112" s="116"/>
      <c r="E112" s="117" t="s">
        <v>692</v>
      </c>
      <c r="F112" s="118">
        <v>11340.0</v>
      </c>
      <c r="G112" s="119" t="s">
        <v>502</v>
      </c>
      <c r="H112" s="120" t="s">
        <v>662</v>
      </c>
      <c r="I112" s="119" t="s">
        <v>74</v>
      </c>
      <c r="J112" s="119" t="s">
        <v>66</v>
      </c>
      <c r="K112" s="121">
        <v>10.0</v>
      </c>
      <c r="L112" s="122">
        <v>380.0</v>
      </c>
      <c r="M112" s="76">
        <v>0.3</v>
      </c>
      <c r="N112" s="123">
        <v>420.0</v>
      </c>
      <c r="O112" s="76">
        <v>0.25</v>
      </c>
      <c r="P112" s="24">
        <f t="shared" si="4"/>
        <v>473437.44</v>
      </c>
      <c r="Q112" s="24">
        <f t="shared" si="5"/>
        <v>460719</v>
      </c>
      <c r="R112" s="24">
        <f t="shared" si="6"/>
        <v>460719</v>
      </c>
      <c r="S112" s="115"/>
      <c r="T112" s="115"/>
      <c r="U112" s="115"/>
      <c r="V112" s="115"/>
    </row>
    <row r="113" ht="68.25" customHeight="1">
      <c r="A113" s="67">
        <f t="shared" si="7"/>
        <v>361993.5</v>
      </c>
      <c r="B113" s="80"/>
      <c r="C113" s="69">
        <f t="shared" si="3"/>
        <v>0</v>
      </c>
      <c r="D113" s="116"/>
      <c r="E113" s="117" t="s">
        <v>693</v>
      </c>
      <c r="F113" s="118">
        <v>11341.0</v>
      </c>
      <c r="G113" s="119" t="s">
        <v>502</v>
      </c>
      <c r="H113" s="120" t="s">
        <v>683</v>
      </c>
      <c r="I113" s="119" t="s">
        <v>74</v>
      </c>
      <c r="J113" s="119" t="s">
        <v>59</v>
      </c>
      <c r="K113" s="121">
        <v>10.0</v>
      </c>
      <c r="L113" s="122">
        <v>300.0</v>
      </c>
      <c r="M113" s="76">
        <v>0.3</v>
      </c>
      <c r="N113" s="123">
        <v>330.0</v>
      </c>
      <c r="O113" s="76">
        <v>0.25</v>
      </c>
      <c r="P113" s="24">
        <f t="shared" si="4"/>
        <v>373766.4</v>
      </c>
      <c r="Q113" s="24">
        <f t="shared" si="5"/>
        <v>361993.5</v>
      </c>
      <c r="R113" s="24">
        <f t="shared" si="6"/>
        <v>361993.5</v>
      </c>
      <c r="S113" s="115"/>
      <c r="T113" s="115"/>
      <c r="U113" s="115"/>
      <c r="V113" s="115"/>
    </row>
    <row r="114" ht="68.25" customHeight="1">
      <c r="A114" s="67">
        <f t="shared" si="7"/>
        <v>426859.81</v>
      </c>
      <c r="B114" s="80"/>
      <c r="C114" s="69">
        <f t="shared" si="3"/>
        <v>0</v>
      </c>
      <c r="D114" s="116"/>
      <c r="E114" s="117" t="s">
        <v>694</v>
      </c>
      <c r="F114" s="118">
        <v>11342.0</v>
      </c>
      <c r="G114" s="119" t="s">
        <v>502</v>
      </c>
      <c r="H114" s="120" t="s">
        <v>695</v>
      </c>
      <c r="I114" s="119" t="s">
        <v>74</v>
      </c>
      <c r="J114" s="119" t="s">
        <v>79</v>
      </c>
      <c r="K114" s="121">
        <v>8.0</v>
      </c>
      <c r="L114" s="122">
        <v>360.0</v>
      </c>
      <c r="M114" s="76">
        <v>0.3</v>
      </c>
      <c r="N114" s="123">
        <v>449.0</v>
      </c>
      <c r="O114" s="76">
        <v>0.35</v>
      </c>
      <c r="P114" s="24">
        <f t="shared" si="4"/>
        <v>448519.68</v>
      </c>
      <c r="Q114" s="24">
        <f t="shared" si="5"/>
        <v>426859.81</v>
      </c>
      <c r="R114" s="24">
        <f t="shared" si="6"/>
        <v>426859.81</v>
      </c>
      <c r="S114" s="115"/>
      <c r="T114" s="115"/>
      <c r="U114" s="115"/>
      <c r="V114" s="115"/>
    </row>
    <row r="115" ht="68.25" customHeight="1">
      <c r="A115" s="67">
        <f t="shared" si="7"/>
        <v>756895.5</v>
      </c>
      <c r="B115" s="80"/>
      <c r="C115" s="69">
        <f t="shared" si="3"/>
        <v>0</v>
      </c>
      <c r="D115" s="116"/>
      <c r="E115" s="117" t="s">
        <v>696</v>
      </c>
      <c r="F115" s="118">
        <v>11343.0</v>
      </c>
      <c r="G115" s="119" t="s">
        <v>502</v>
      </c>
      <c r="H115" s="120" t="s">
        <v>697</v>
      </c>
      <c r="I115" s="119" t="s">
        <v>74</v>
      </c>
      <c r="J115" s="119" t="s">
        <v>51</v>
      </c>
      <c r="K115" s="121">
        <v>13.0</v>
      </c>
      <c r="L115" s="122">
        <v>630.0</v>
      </c>
      <c r="M115" s="76">
        <v>0.3</v>
      </c>
      <c r="N115" s="123">
        <v>690.0</v>
      </c>
      <c r="O115" s="76">
        <v>0.25</v>
      </c>
      <c r="P115" s="24">
        <f t="shared" si="4"/>
        <v>784909.44</v>
      </c>
      <c r="Q115" s="24">
        <f t="shared" si="5"/>
        <v>756895.5</v>
      </c>
      <c r="R115" s="24">
        <f t="shared" si="6"/>
        <v>756895.5</v>
      </c>
      <c r="S115" s="115"/>
      <c r="T115" s="115"/>
      <c r="U115" s="115"/>
      <c r="V115" s="115"/>
    </row>
    <row r="116" ht="68.25" customHeight="1">
      <c r="A116" s="67">
        <f t="shared" si="7"/>
        <v>1206645</v>
      </c>
      <c r="B116" s="80"/>
      <c r="C116" s="69">
        <f t="shared" si="3"/>
        <v>0</v>
      </c>
      <c r="D116" s="116"/>
      <c r="E116" s="117" t="s">
        <v>698</v>
      </c>
      <c r="F116" s="118">
        <v>11344.0</v>
      </c>
      <c r="G116" s="119" t="s">
        <v>502</v>
      </c>
      <c r="H116" s="120" t="s">
        <v>699</v>
      </c>
      <c r="I116" s="119" t="s">
        <v>74</v>
      </c>
      <c r="J116" s="119" t="s">
        <v>51</v>
      </c>
      <c r="K116" s="121">
        <v>4.0</v>
      </c>
      <c r="L116" s="122">
        <v>1000.0</v>
      </c>
      <c r="M116" s="76">
        <v>0.3</v>
      </c>
      <c r="N116" s="123">
        <v>1100.0</v>
      </c>
      <c r="O116" s="76">
        <v>0.25</v>
      </c>
      <c r="P116" s="24">
        <f t="shared" si="4"/>
        <v>1245888</v>
      </c>
      <c r="Q116" s="24">
        <f t="shared" si="5"/>
        <v>1206645</v>
      </c>
      <c r="R116" s="24">
        <f t="shared" si="6"/>
        <v>1206645</v>
      </c>
      <c r="S116" s="115"/>
      <c r="T116" s="115"/>
      <c r="U116" s="115"/>
      <c r="V116" s="115"/>
    </row>
    <row r="117" ht="68.25" customHeight="1">
      <c r="A117" s="67">
        <f t="shared" si="7"/>
        <v>351024</v>
      </c>
      <c r="B117" s="80"/>
      <c r="C117" s="69">
        <f t="shared" si="3"/>
        <v>0</v>
      </c>
      <c r="D117" s="116"/>
      <c r="E117" s="117" t="s">
        <v>700</v>
      </c>
      <c r="F117" s="118">
        <v>11370.0</v>
      </c>
      <c r="G117" s="119" t="s">
        <v>502</v>
      </c>
      <c r="H117" s="120" t="s">
        <v>701</v>
      </c>
      <c r="I117" s="119" t="s">
        <v>58</v>
      </c>
      <c r="J117" s="119" t="s">
        <v>71</v>
      </c>
      <c r="K117" s="121">
        <v>5.0</v>
      </c>
      <c r="L117" s="122">
        <v>290.0</v>
      </c>
      <c r="M117" s="76">
        <v>0.3</v>
      </c>
      <c r="N117" s="123">
        <v>320.0</v>
      </c>
      <c r="O117" s="76">
        <v>0.25</v>
      </c>
      <c r="P117" s="24">
        <f t="shared" si="4"/>
        <v>361307.52</v>
      </c>
      <c r="Q117" s="24">
        <f t="shared" si="5"/>
        <v>351024</v>
      </c>
      <c r="R117" s="24">
        <f t="shared" si="6"/>
        <v>351024</v>
      </c>
      <c r="S117" s="115"/>
      <c r="T117" s="115"/>
      <c r="U117" s="115"/>
      <c r="V117" s="115"/>
    </row>
    <row r="118" ht="68.25" customHeight="1">
      <c r="A118" s="67">
        <f t="shared" si="7"/>
        <v>1919662.5</v>
      </c>
      <c r="B118" s="80"/>
      <c r="C118" s="69">
        <f t="shared" si="3"/>
        <v>0</v>
      </c>
      <c r="D118" s="116"/>
      <c r="E118" s="117" t="s">
        <v>702</v>
      </c>
      <c r="F118" s="118">
        <v>11411.0</v>
      </c>
      <c r="G118" s="82" t="s">
        <v>502</v>
      </c>
      <c r="H118" s="120" t="s">
        <v>703</v>
      </c>
      <c r="I118" s="119" t="s">
        <v>74</v>
      </c>
      <c r="J118" s="119" t="s">
        <v>325</v>
      </c>
      <c r="K118" s="121">
        <v>2.0</v>
      </c>
      <c r="L118" s="122">
        <v>1600.0</v>
      </c>
      <c r="M118" s="76">
        <v>0.3</v>
      </c>
      <c r="N118" s="123">
        <v>1750.0</v>
      </c>
      <c r="O118" s="76">
        <v>0.25</v>
      </c>
      <c r="P118" s="24">
        <f t="shared" si="4"/>
        <v>1993420.8</v>
      </c>
      <c r="Q118" s="24">
        <f t="shared" si="5"/>
        <v>1919662.5</v>
      </c>
      <c r="R118" s="24">
        <f t="shared" si="6"/>
        <v>1919662.5</v>
      </c>
      <c r="S118" s="115"/>
      <c r="T118" s="115"/>
      <c r="U118" s="115"/>
      <c r="V118" s="115"/>
    </row>
    <row r="119" ht="68.25" customHeight="1">
      <c r="A119" s="67">
        <f t="shared" si="7"/>
        <v>0</v>
      </c>
      <c r="B119" s="80"/>
      <c r="C119" s="69">
        <f t="shared" si="3"/>
        <v>0</v>
      </c>
      <c r="D119" s="116"/>
      <c r="E119" s="125"/>
      <c r="F119" s="126"/>
      <c r="G119" s="119"/>
      <c r="H119" s="127"/>
      <c r="I119" s="128"/>
      <c r="J119" s="128"/>
      <c r="K119" s="129"/>
      <c r="L119" s="122"/>
      <c r="M119" s="130"/>
      <c r="N119" s="123"/>
      <c r="O119" s="76"/>
      <c r="P119" s="24">
        <f t="shared" si="4"/>
        <v>0</v>
      </c>
      <c r="Q119" s="24">
        <f t="shared" si="5"/>
        <v>0</v>
      </c>
      <c r="R119" s="24">
        <f t="shared" si="6"/>
        <v>0</v>
      </c>
      <c r="S119" s="115"/>
      <c r="T119" s="115"/>
      <c r="U119" s="115"/>
      <c r="V119" s="115"/>
    </row>
    <row r="120" ht="68.25" customHeight="1">
      <c r="A120" s="67">
        <f t="shared" si="7"/>
        <v>0</v>
      </c>
      <c r="B120" s="80"/>
      <c r="C120" s="69">
        <f t="shared" si="3"/>
        <v>0</v>
      </c>
      <c r="D120" s="116"/>
      <c r="E120" s="125"/>
      <c r="F120" s="126"/>
      <c r="G120" s="119"/>
      <c r="H120" s="127"/>
      <c r="I120" s="128"/>
      <c r="J120" s="128"/>
      <c r="K120" s="129"/>
      <c r="L120" s="122"/>
      <c r="M120" s="130"/>
      <c r="N120" s="123"/>
      <c r="O120" s="76"/>
      <c r="P120" s="24">
        <f t="shared" si="4"/>
        <v>0</v>
      </c>
      <c r="Q120" s="24">
        <f t="shared" si="5"/>
        <v>0</v>
      </c>
      <c r="R120" s="24">
        <f t="shared" si="6"/>
        <v>0</v>
      </c>
      <c r="S120" s="115"/>
      <c r="T120" s="115"/>
      <c r="U120" s="115"/>
      <c r="V120" s="115"/>
    </row>
    <row r="121" ht="68.25" customHeight="1">
      <c r="A121" s="67">
        <f t="shared" si="7"/>
        <v>0</v>
      </c>
      <c r="B121" s="80"/>
      <c r="C121" s="69">
        <f t="shared" si="3"/>
        <v>0</v>
      </c>
      <c r="D121" s="116"/>
      <c r="E121" s="125"/>
      <c r="F121" s="126"/>
      <c r="G121" s="119"/>
      <c r="H121" s="127"/>
      <c r="I121" s="128"/>
      <c r="J121" s="128"/>
      <c r="K121" s="129"/>
      <c r="L121" s="122"/>
      <c r="M121" s="130"/>
      <c r="N121" s="123"/>
      <c r="O121" s="76"/>
      <c r="P121" s="24">
        <f t="shared" si="4"/>
        <v>0</v>
      </c>
      <c r="Q121" s="24">
        <f t="shared" si="5"/>
        <v>0</v>
      </c>
      <c r="R121" s="24">
        <f t="shared" si="6"/>
        <v>0</v>
      </c>
      <c r="S121" s="115"/>
      <c r="T121" s="115"/>
      <c r="U121" s="115"/>
      <c r="V121" s="115"/>
    </row>
    <row r="122" ht="68.25" customHeight="1">
      <c r="A122" s="67">
        <f t="shared" si="7"/>
        <v>0</v>
      </c>
      <c r="B122" s="80"/>
      <c r="C122" s="69">
        <f t="shared" si="3"/>
        <v>0</v>
      </c>
      <c r="D122" s="116"/>
      <c r="E122" s="125"/>
      <c r="F122" s="126"/>
      <c r="G122" s="119"/>
      <c r="H122" s="127"/>
      <c r="I122" s="128"/>
      <c r="J122" s="128"/>
      <c r="K122" s="129"/>
      <c r="L122" s="122"/>
      <c r="M122" s="130"/>
      <c r="N122" s="123"/>
      <c r="O122" s="76"/>
      <c r="P122" s="24">
        <f t="shared" si="4"/>
        <v>0</v>
      </c>
      <c r="Q122" s="24">
        <f t="shared" si="5"/>
        <v>0</v>
      </c>
      <c r="R122" s="24">
        <f t="shared" si="6"/>
        <v>0</v>
      </c>
      <c r="S122" s="115"/>
      <c r="T122" s="115"/>
      <c r="U122" s="115"/>
      <c r="V122" s="115"/>
    </row>
    <row r="123" ht="68.25" customHeight="1">
      <c r="A123" s="67">
        <f t="shared" si="7"/>
        <v>0</v>
      </c>
      <c r="B123" s="80"/>
      <c r="C123" s="69">
        <f t="shared" si="3"/>
        <v>0</v>
      </c>
      <c r="D123" s="116"/>
      <c r="E123" s="125"/>
      <c r="F123" s="126"/>
      <c r="G123" s="119"/>
      <c r="H123" s="127"/>
      <c r="I123" s="128"/>
      <c r="J123" s="128"/>
      <c r="K123" s="129"/>
      <c r="L123" s="122"/>
      <c r="M123" s="130"/>
      <c r="N123" s="123"/>
      <c r="O123" s="76"/>
      <c r="P123" s="24">
        <f t="shared" si="4"/>
        <v>0</v>
      </c>
      <c r="Q123" s="24">
        <f t="shared" si="5"/>
        <v>0</v>
      </c>
      <c r="R123" s="24">
        <f t="shared" si="6"/>
        <v>0</v>
      </c>
      <c r="S123" s="115"/>
      <c r="T123" s="115"/>
      <c r="U123" s="115"/>
      <c r="V123" s="115"/>
    </row>
    <row r="124" ht="68.25" customHeight="1">
      <c r="A124" s="67">
        <f t="shared" si="7"/>
        <v>0</v>
      </c>
      <c r="B124" s="80"/>
      <c r="C124" s="69">
        <f t="shared" si="3"/>
        <v>0</v>
      </c>
      <c r="D124" s="116"/>
      <c r="E124" s="125"/>
      <c r="F124" s="126"/>
      <c r="G124" s="119"/>
      <c r="H124" s="127"/>
      <c r="I124" s="128"/>
      <c r="J124" s="128"/>
      <c r="K124" s="129"/>
      <c r="L124" s="122"/>
      <c r="M124" s="130"/>
      <c r="N124" s="123"/>
      <c r="O124" s="76"/>
      <c r="P124" s="24">
        <f t="shared" si="4"/>
        <v>0</v>
      </c>
      <c r="Q124" s="24">
        <f t="shared" si="5"/>
        <v>0</v>
      </c>
      <c r="R124" s="24">
        <f t="shared" si="6"/>
        <v>0</v>
      </c>
      <c r="S124" s="115"/>
      <c r="T124" s="115"/>
      <c r="U124" s="115"/>
      <c r="V124" s="115"/>
    </row>
    <row r="125" ht="68.25" customHeight="1">
      <c r="A125" s="67">
        <f t="shared" si="7"/>
        <v>0</v>
      </c>
      <c r="B125" s="80"/>
      <c r="C125" s="69">
        <f t="shared" si="3"/>
        <v>0</v>
      </c>
      <c r="D125" s="116"/>
      <c r="E125" s="125"/>
      <c r="F125" s="126"/>
      <c r="G125" s="119"/>
      <c r="H125" s="127"/>
      <c r="I125" s="128"/>
      <c r="J125" s="128"/>
      <c r="K125" s="129"/>
      <c r="L125" s="122"/>
      <c r="M125" s="130"/>
      <c r="N125" s="123"/>
      <c r="O125" s="76"/>
      <c r="P125" s="24">
        <f t="shared" si="4"/>
        <v>0</v>
      </c>
      <c r="Q125" s="24">
        <f t="shared" si="5"/>
        <v>0</v>
      </c>
      <c r="R125" s="24">
        <f t="shared" si="6"/>
        <v>0</v>
      </c>
      <c r="S125" s="115"/>
      <c r="T125" s="115"/>
      <c r="U125" s="115"/>
      <c r="V125" s="115"/>
    </row>
    <row r="126" ht="68.25" customHeight="1">
      <c r="A126" s="67">
        <f t="shared" si="7"/>
        <v>0</v>
      </c>
      <c r="B126" s="80"/>
      <c r="C126" s="69">
        <f t="shared" si="3"/>
        <v>0</v>
      </c>
      <c r="D126" s="116"/>
      <c r="E126" s="125"/>
      <c r="F126" s="126"/>
      <c r="G126" s="82"/>
      <c r="H126" s="127"/>
      <c r="I126" s="128"/>
      <c r="J126" s="128"/>
      <c r="K126" s="129"/>
      <c r="L126" s="122"/>
      <c r="M126" s="130"/>
      <c r="N126" s="123"/>
      <c r="O126" s="76"/>
      <c r="P126" s="24">
        <f t="shared" si="4"/>
        <v>0</v>
      </c>
      <c r="Q126" s="24">
        <f t="shared" si="5"/>
        <v>0</v>
      </c>
      <c r="R126" s="24">
        <f t="shared" si="6"/>
        <v>0</v>
      </c>
      <c r="S126" s="115"/>
      <c r="T126" s="115"/>
      <c r="U126" s="115"/>
      <c r="V126" s="115"/>
    </row>
    <row r="127" ht="68.25" customHeight="1">
      <c r="A127" s="67">
        <f t="shared" si="7"/>
        <v>0</v>
      </c>
      <c r="B127" s="80"/>
      <c r="C127" s="69">
        <f t="shared" si="3"/>
        <v>0</v>
      </c>
      <c r="D127" s="116"/>
      <c r="E127" s="125"/>
      <c r="F127" s="126"/>
      <c r="G127" s="119"/>
      <c r="H127" s="127"/>
      <c r="I127" s="128"/>
      <c r="J127" s="128"/>
      <c r="K127" s="129"/>
      <c r="L127" s="122"/>
      <c r="M127" s="130"/>
      <c r="N127" s="123"/>
      <c r="O127" s="76"/>
      <c r="P127" s="24">
        <f t="shared" si="4"/>
        <v>0</v>
      </c>
      <c r="Q127" s="24">
        <f t="shared" si="5"/>
        <v>0</v>
      </c>
      <c r="R127" s="24">
        <f t="shared" si="6"/>
        <v>0</v>
      </c>
      <c r="S127" s="115"/>
      <c r="T127" s="115"/>
      <c r="U127" s="115"/>
      <c r="V127" s="115"/>
    </row>
    <row r="128" ht="68.25" customHeight="1">
      <c r="A128" s="67">
        <f t="shared" si="7"/>
        <v>0</v>
      </c>
      <c r="B128" s="80"/>
      <c r="C128" s="69">
        <f t="shared" si="3"/>
        <v>0</v>
      </c>
      <c r="D128" s="116"/>
      <c r="E128" s="125"/>
      <c r="F128" s="126"/>
      <c r="G128" s="119"/>
      <c r="H128" s="127"/>
      <c r="I128" s="128"/>
      <c r="J128" s="128"/>
      <c r="K128" s="129"/>
      <c r="L128" s="122"/>
      <c r="M128" s="130"/>
      <c r="N128" s="123"/>
      <c r="O128" s="76"/>
      <c r="P128" s="24">
        <f t="shared" si="4"/>
        <v>0</v>
      </c>
      <c r="Q128" s="24">
        <f t="shared" si="5"/>
        <v>0</v>
      </c>
      <c r="R128" s="24">
        <f t="shared" si="6"/>
        <v>0</v>
      </c>
      <c r="S128" s="115"/>
      <c r="T128" s="115"/>
      <c r="U128" s="115"/>
      <c r="V128" s="115"/>
    </row>
    <row r="129" ht="68.25" customHeight="1">
      <c r="A129" s="67">
        <f t="shared" si="7"/>
        <v>0</v>
      </c>
      <c r="B129" s="80"/>
      <c r="C129" s="69">
        <f t="shared" si="3"/>
        <v>0</v>
      </c>
      <c r="D129" s="116"/>
      <c r="E129" s="125"/>
      <c r="F129" s="126"/>
      <c r="G129" s="82"/>
      <c r="H129" s="127"/>
      <c r="I129" s="128"/>
      <c r="J129" s="128"/>
      <c r="K129" s="129"/>
      <c r="L129" s="122"/>
      <c r="M129" s="130"/>
      <c r="N129" s="123"/>
      <c r="O129" s="76"/>
      <c r="P129" s="24">
        <f t="shared" si="4"/>
        <v>0</v>
      </c>
      <c r="Q129" s="24">
        <f t="shared" si="5"/>
        <v>0</v>
      </c>
      <c r="R129" s="24">
        <f t="shared" si="6"/>
        <v>0</v>
      </c>
      <c r="S129" s="115"/>
      <c r="T129" s="115"/>
      <c r="U129" s="115"/>
      <c r="V129" s="115"/>
    </row>
    <row r="130" ht="68.25" customHeight="1">
      <c r="A130" s="67">
        <f t="shared" si="7"/>
        <v>0</v>
      </c>
      <c r="B130" s="80"/>
      <c r="C130" s="69">
        <f t="shared" si="3"/>
        <v>0</v>
      </c>
      <c r="D130" s="116"/>
      <c r="E130" s="125"/>
      <c r="F130" s="126"/>
      <c r="G130" s="119"/>
      <c r="H130" s="127"/>
      <c r="I130" s="128"/>
      <c r="J130" s="128"/>
      <c r="K130" s="129"/>
      <c r="L130" s="122"/>
      <c r="M130" s="130"/>
      <c r="N130" s="123"/>
      <c r="O130" s="76"/>
      <c r="P130" s="24">
        <f t="shared" si="4"/>
        <v>0</v>
      </c>
      <c r="Q130" s="24">
        <f t="shared" si="5"/>
        <v>0</v>
      </c>
      <c r="R130" s="24">
        <f t="shared" si="6"/>
        <v>0</v>
      </c>
      <c r="S130" s="115"/>
      <c r="T130" s="115"/>
      <c r="U130" s="115"/>
      <c r="V130" s="115"/>
    </row>
    <row r="131" ht="68.25" customHeight="1">
      <c r="A131" s="67">
        <f t="shared" si="7"/>
        <v>0</v>
      </c>
      <c r="B131" s="80"/>
      <c r="C131" s="69">
        <f t="shared" si="3"/>
        <v>0</v>
      </c>
      <c r="D131" s="116"/>
      <c r="E131" s="125"/>
      <c r="F131" s="126"/>
      <c r="G131" s="119"/>
      <c r="H131" s="127"/>
      <c r="I131" s="128"/>
      <c r="J131" s="128"/>
      <c r="K131" s="129"/>
      <c r="L131" s="122"/>
      <c r="M131" s="130"/>
      <c r="N131" s="123"/>
      <c r="O131" s="76"/>
      <c r="P131" s="24">
        <f t="shared" si="4"/>
        <v>0</v>
      </c>
      <c r="Q131" s="24">
        <f t="shared" si="5"/>
        <v>0</v>
      </c>
      <c r="R131" s="24">
        <f t="shared" si="6"/>
        <v>0</v>
      </c>
      <c r="S131" s="115"/>
      <c r="T131" s="115"/>
      <c r="U131" s="115"/>
      <c r="V131" s="115"/>
    </row>
    <row r="132" ht="68.25" customHeight="1">
      <c r="A132" s="67">
        <f t="shared" si="7"/>
        <v>0</v>
      </c>
      <c r="B132" s="80"/>
      <c r="C132" s="69">
        <f t="shared" si="3"/>
        <v>0</v>
      </c>
      <c r="D132" s="116"/>
      <c r="E132" s="125"/>
      <c r="F132" s="126"/>
      <c r="G132" s="119"/>
      <c r="H132" s="127"/>
      <c r="I132" s="128"/>
      <c r="J132" s="128"/>
      <c r="K132" s="129"/>
      <c r="L132" s="122"/>
      <c r="M132" s="130"/>
      <c r="N132" s="123"/>
      <c r="O132" s="76"/>
      <c r="P132" s="24">
        <f t="shared" si="4"/>
        <v>0</v>
      </c>
      <c r="Q132" s="24">
        <f t="shared" si="5"/>
        <v>0</v>
      </c>
      <c r="R132" s="24">
        <f t="shared" si="6"/>
        <v>0</v>
      </c>
      <c r="S132" s="115"/>
      <c r="T132" s="115"/>
      <c r="U132" s="115"/>
      <c r="V132" s="115"/>
    </row>
    <row r="133" ht="68.25" customHeight="1">
      <c r="A133" s="67">
        <f t="shared" si="7"/>
        <v>0</v>
      </c>
      <c r="B133" s="80"/>
      <c r="C133" s="69">
        <f t="shared" si="3"/>
        <v>0</v>
      </c>
      <c r="D133" s="116"/>
      <c r="E133" s="125"/>
      <c r="F133" s="126"/>
      <c r="G133" s="119"/>
      <c r="H133" s="127"/>
      <c r="I133" s="128"/>
      <c r="J133" s="128"/>
      <c r="K133" s="129"/>
      <c r="L133" s="122"/>
      <c r="M133" s="130"/>
      <c r="N133" s="123"/>
      <c r="O133" s="76"/>
      <c r="P133" s="24">
        <f t="shared" si="4"/>
        <v>0</v>
      </c>
      <c r="Q133" s="24">
        <f t="shared" si="5"/>
        <v>0</v>
      </c>
      <c r="R133" s="24">
        <f t="shared" si="6"/>
        <v>0</v>
      </c>
      <c r="S133" s="115"/>
      <c r="T133" s="115"/>
      <c r="U133" s="115"/>
      <c r="V133" s="115"/>
    </row>
    <row r="134" ht="68.25" customHeight="1">
      <c r="A134" s="67">
        <f t="shared" si="7"/>
        <v>0</v>
      </c>
      <c r="B134" s="80"/>
      <c r="C134" s="69">
        <f t="shared" si="3"/>
        <v>0</v>
      </c>
      <c r="D134" s="116"/>
      <c r="E134" s="125"/>
      <c r="F134" s="126"/>
      <c r="G134" s="119"/>
      <c r="H134" s="127"/>
      <c r="I134" s="128"/>
      <c r="J134" s="128"/>
      <c r="K134" s="129"/>
      <c r="L134" s="122"/>
      <c r="M134" s="130"/>
      <c r="N134" s="123"/>
      <c r="O134" s="76"/>
      <c r="P134" s="24">
        <f t="shared" si="4"/>
        <v>0</v>
      </c>
      <c r="Q134" s="24">
        <f t="shared" si="5"/>
        <v>0</v>
      </c>
      <c r="R134" s="24">
        <f t="shared" si="6"/>
        <v>0</v>
      </c>
      <c r="S134" s="115"/>
      <c r="T134" s="115"/>
      <c r="U134" s="115"/>
      <c r="V134" s="115"/>
    </row>
    <row r="135" ht="68.25" customHeight="1">
      <c r="A135" s="67">
        <f t="shared" si="7"/>
        <v>0</v>
      </c>
      <c r="B135" s="80"/>
      <c r="C135" s="69">
        <f t="shared" si="3"/>
        <v>0</v>
      </c>
      <c r="D135" s="116"/>
      <c r="E135" s="125"/>
      <c r="F135" s="126"/>
      <c r="G135" s="119"/>
      <c r="H135" s="127"/>
      <c r="I135" s="128"/>
      <c r="J135" s="128"/>
      <c r="K135" s="129"/>
      <c r="L135" s="122"/>
      <c r="M135" s="130"/>
      <c r="N135" s="123"/>
      <c r="O135" s="76"/>
      <c r="P135" s="24">
        <f t="shared" si="4"/>
        <v>0</v>
      </c>
      <c r="Q135" s="24">
        <f t="shared" si="5"/>
        <v>0</v>
      </c>
      <c r="R135" s="24">
        <f t="shared" si="6"/>
        <v>0</v>
      </c>
      <c r="S135" s="115"/>
      <c r="T135" s="115"/>
      <c r="U135" s="115"/>
      <c r="V135" s="115"/>
    </row>
    <row r="136" ht="68.25" customHeight="1">
      <c r="A136" s="67">
        <f t="shared" si="7"/>
        <v>0</v>
      </c>
      <c r="B136" s="80"/>
      <c r="C136" s="69">
        <f t="shared" si="3"/>
        <v>0</v>
      </c>
      <c r="D136" s="116"/>
      <c r="E136" s="125"/>
      <c r="F136" s="126"/>
      <c r="G136" s="119"/>
      <c r="H136" s="127"/>
      <c r="I136" s="128"/>
      <c r="J136" s="128"/>
      <c r="K136" s="129"/>
      <c r="L136" s="122"/>
      <c r="M136" s="130"/>
      <c r="N136" s="123"/>
      <c r="O136" s="76"/>
      <c r="P136" s="24">
        <f t="shared" si="4"/>
        <v>0</v>
      </c>
      <c r="Q136" s="24">
        <f t="shared" si="5"/>
        <v>0</v>
      </c>
      <c r="R136" s="24">
        <f t="shared" si="6"/>
        <v>0</v>
      </c>
      <c r="S136" s="115"/>
      <c r="T136" s="115"/>
      <c r="U136" s="115"/>
      <c r="V136" s="115"/>
    </row>
    <row r="137" ht="68.25" customHeight="1">
      <c r="A137" s="67">
        <f t="shared" si="7"/>
        <v>0</v>
      </c>
      <c r="B137" s="80"/>
      <c r="C137" s="69">
        <f t="shared" si="3"/>
        <v>0</v>
      </c>
      <c r="D137" s="116"/>
      <c r="E137" s="125"/>
      <c r="F137" s="126"/>
      <c r="G137" s="119"/>
      <c r="H137" s="127"/>
      <c r="I137" s="128"/>
      <c r="J137" s="128"/>
      <c r="K137" s="129"/>
      <c r="L137" s="122"/>
      <c r="M137" s="130"/>
      <c r="N137" s="123"/>
      <c r="O137" s="76"/>
      <c r="P137" s="24">
        <f t="shared" si="4"/>
        <v>0</v>
      </c>
      <c r="Q137" s="24">
        <f t="shared" si="5"/>
        <v>0</v>
      </c>
      <c r="R137" s="24">
        <f t="shared" si="6"/>
        <v>0</v>
      </c>
      <c r="S137" s="115"/>
      <c r="T137" s="115"/>
      <c r="U137" s="115"/>
      <c r="V137" s="115"/>
    </row>
    <row r="138" ht="68.25" customHeight="1">
      <c r="A138" s="67">
        <f t="shared" si="7"/>
        <v>0</v>
      </c>
      <c r="B138" s="80"/>
      <c r="C138" s="69">
        <f t="shared" si="3"/>
        <v>0</v>
      </c>
      <c r="D138" s="116"/>
      <c r="E138" s="125"/>
      <c r="F138" s="126"/>
      <c r="G138" s="119"/>
      <c r="H138" s="120"/>
      <c r="I138" s="128"/>
      <c r="J138" s="128"/>
      <c r="K138" s="129"/>
      <c r="L138" s="122"/>
      <c r="M138" s="130"/>
      <c r="N138" s="123"/>
      <c r="O138" s="76"/>
      <c r="P138" s="24">
        <f t="shared" si="4"/>
        <v>0</v>
      </c>
      <c r="Q138" s="24">
        <f t="shared" si="5"/>
        <v>0</v>
      </c>
      <c r="R138" s="24">
        <f t="shared" si="6"/>
        <v>0</v>
      </c>
      <c r="S138" s="115"/>
      <c r="T138" s="115"/>
      <c r="U138" s="115"/>
      <c r="V138" s="115"/>
    </row>
    <row r="139" ht="68.25" customHeight="1">
      <c r="A139" s="67">
        <f t="shared" si="7"/>
        <v>0</v>
      </c>
      <c r="B139" s="80"/>
      <c r="C139" s="69">
        <f t="shared" si="3"/>
        <v>0</v>
      </c>
      <c r="D139" s="116"/>
      <c r="E139" s="125"/>
      <c r="F139" s="126"/>
      <c r="G139" s="119"/>
      <c r="H139" s="127"/>
      <c r="I139" s="128"/>
      <c r="J139" s="128"/>
      <c r="K139" s="129"/>
      <c r="L139" s="122"/>
      <c r="M139" s="130"/>
      <c r="N139" s="123"/>
      <c r="O139" s="76"/>
      <c r="P139" s="24">
        <f t="shared" si="4"/>
        <v>0</v>
      </c>
      <c r="Q139" s="24">
        <f t="shared" si="5"/>
        <v>0</v>
      </c>
      <c r="R139" s="24">
        <f t="shared" si="6"/>
        <v>0</v>
      </c>
      <c r="S139" s="115"/>
      <c r="T139" s="115"/>
      <c r="U139" s="115"/>
      <c r="V139" s="115"/>
    </row>
    <row r="140" ht="68.25" customHeight="1">
      <c r="A140" s="67">
        <f t="shared" si="7"/>
        <v>0</v>
      </c>
      <c r="B140" s="80"/>
      <c r="C140" s="69">
        <f t="shared" si="3"/>
        <v>0</v>
      </c>
      <c r="D140" s="116"/>
      <c r="E140" s="125"/>
      <c r="F140" s="126"/>
      <c r="G140" s="82"/>
      <c r="H140" s="127"/>
      <c r="I140" s="128"/>
      <c r="J140" s="128"/>
      <c r="K140" s="129"/>
      <c r="L140" s="122"/>
      <c r="M140" s="130"/>
      <c r="N140" s="123"/>
      <c r="O140" s="76"/>
      <c r="P140" s="24">
        <f t="shared" si="4"/>
        <v>0</v>
      </c>
      <c r="Q140" s="24">
        <f t="shared" si="5"/>
        <v>0</v>
      </c>
      <c r="R140" s="24">
        <f t="shared" si="6"/>
        <v>0</v>
      </c>
      <c r="S140" s="115"/>
      <c r="T140" s="115"/>
      <c r="U140" s="115"/>
      <c r="V140" s="115"/>
    </row>
    <row r="141" ht="68.25" customHeight="1">
      <c r="A141" s="67">
        <f t="shared" si="7"/>
        <v>0</v>
      </c>
      <c r="B141" s="80"/>
      <c r="C141" s="69">
        <f t="shared" si="3"/>
        <v>0</v>
      </c>
      <c r="D141" s="116"/>
      <c r="E141" s="125"/>
      <c r="F141" s="126"/>
      <c r="G141" s="119"/>
      <c r="H141" s="127"/>
      <c r="I141" s="128"/>
      <c r="J141" s="128"/>
      <c r="K141" s="129"/>
      <c r="L141" s="122"/>
      <c r="M141" s="130"/>
      <c r="N141" s="123"/>
      <c r="O141" s="76"/>
      <c r="P141" s="24">
        <f t="shared" si="4"/>
        <v>0</v>
      </c>
      <c r="Q141" s="24">
        <f t="shared" si="5"/>
        <v>0</v>
      </c>
      <c r="R141" s="24">
        <f t="shared" si="6"/>
        <v>0</v>
      </c>
      <c r="S141" s="115"/>
      <c r="T141" s="115"/>
      <c r="U141" s="115"/>
      <c r="V141" s="115"/>
    </row>
    <row r="142" ht="68.25" customHeight="1">
      <c r="A142" s="67">
        <f t="shared" si="7"/>
        <v>0</v>
      </c>
      <c r="B142" s="80"/>
      <c r="C142" s="69">
        <f t="shared" si="3"/>
        <v>0</v>
      </c>
      <c r="D142" s="116"/>
      <c r="E142" s="125"/>
      <c r="F142" s="126"/>
      <c r="G142" s="119"/>
      <c r="H142" s="127"/>
      <c r="I142" s="128"/>
      <c r="J142" s="128"/>
      <c r="K142" s="129"/>
      <c r="L142" s="122"/>
      <c r="M142" s="130"/>
      <c r="N142" s="123"/>
      <c r="O142" s="76"/>
      <c r="P142" s="24">
        <f t="shared" si="4"/>
        <v>0</v>
      </c>
      <c r="Q142" s="24">
        <f t="shared" si="5"/>
        <v>0</v>
      </c>
      <c r="R142" s="24">
        <f t="shared" si="6"/>
        <v>0</v>
      </c>
      <c r="S142" s="115"/>
      <c r="T142" s="115"/>
      <c r="U142" s="115"/>
      <c r="V142" s="115"/>
    </row>
    <row r="143" ht="68.25" customHeight="1">
      <c r="A143" s="67">
        <f t="shared" si="7"/>
        <v>0</v>
      </c>
      <c r="B143" s="80"/>
      <c r="C143" s="69">
        <f t="shared" si="3"/>
        <v>0</v>
      </c>
      <c r="D143" s="116"/>
      <c r="E143" s="125"/>
      <c r="F143" s="126"/>
      <c r="G143" s="119"/>
      <c r="H143" s="127"/>
      <c r="I143" s="128"/>
      <c r="J143" s="128"/>
      <c r="K143" s="129"/>
      <c r="L143" s="122"/>
      <c r="M143" s="130"/>
      <c r="N143" s="123"/>
      <c r="O143" s="76"/>
      <c r="P143" s="24">
        <f t="shared" si="4"/>
        <v>0</v>
      </c>
      <c r="Q143" s="24">
        <f t="shared" si="5"/>
        <v>0</v>
      </c>
      <c r="R143" s="24">
        <f t="shared" si="6"/>
        <v>0</v>
      </c>
      <c r="S143" s="115"/>
      <c r="T143" s="115"/>
      <c r="U143" s="115"/>
      <c r="V143" s="115"/>
    </row>
    <row r="144" ht="68.25" customHeight="1">
      <c r="A144" s="67">
        <f t="shared" si="7"/>
        <v>0</v>
      </c>
      <c r="B144" s="80"/>
      <c r="C144" s="69">
        <f t="shared" si="3"/>
        <v>0</v>
      </c>
      <c r="D144" s="116"/>
      <c r="E144" s="125"/>
      <c r="F144" s="126"/>
      <c r="G144" s="119"/>
      <c r="H144" s="127"/>
      <c r="I144" s="128"/>
      <c r="J144" s="128"/>
      <c r="K144" s="129"/>
      <c r="L144" s="122"/>
      <c r="M144" s="130"/>
      <c r="N144" s="123"/>
      <c r="O144" s="76"/>
      <c r="P144" s="24">
        <f t="shared" si="4"/>
        <v>0</v>
      </c>
      <c r="Q144" s="24">
        <f t="shared" si="5"/>
        <v>0</v>
      </c>
      <c r="R144" s="24">
        <f t="shared" si="6"/>
        <v>0</v>
      </c>
      <c r="S144" s="115"/>
      <c r="T144" s="115"/>
      <c r="U144" s="115"/>
      <c r="V144" s="115"/>
    </row>
    <row r="145" ht="68.25" customHeight="1">
      <c r="A145" s="67">
        <f t="shared" si="7"/>
        <v>0</v>
      </c>
      <c r="B145" s="80"/>
      <c r="C145" s="69">
        <f t="shared" si="3"/>
        <v>0</v>
      </c>
      <c r="D145" s="116"/>
      <c r="E145" s="125"/>
      <c r="F145" s="126"/>
      <c r="G145" s="119"/>
      <c r="H145" s="127"/>
      <c r="I145" s="128"/>
      <c r="J145" s="128"/>
      <c r="K145" s="129"/>
      <c r="L145" s="122"/>
      <c r="M145" s="130"/>
      <c r="N145" s="123"/>
      <c r="O145" s="76"/>
      <c r="P145" s="24">
        <f t="shared" si="4"/>
        <v>0</v>
      </c>
      <c r="Q145" s="24">
        <f t="shared" si="5"/>
        <v>0</v>
      </c>
      <c r="R145" s="24">
        <f t="shared" si="6"/>
        <v>0</v>
      </c>
      <c r="S145" s="115"/>
      <c r="T145" s="115"/>
      <c r="U145" s="115"/>
      <c r="V145" s="115"/>
    </row>
    <row r="146" ht="68.25" customHeight="1">
      <c r="A146" s="67">
        <f t="shared" si="7"/>
        <v>0</v>
      </c>
      <c r="B146" s="80"/>
      <c r="C146" s="69">
        <f t="shared" si="3"/>
        <v>0</v>
      </c>
      <c r="D146" s="116"/>
      <c r="E146" s="125"/>
      <c r="F146" s="126"/>
      <c r="G146" s="119"/>
      <c r="H146" s="127"/>
      <c r="I146" s="128"/>
      <c r="J146" s="128"/>
      <c r="K146" s="129"/>
      <c r="L146" s="122"/>
      <c r="M146" s="130"/>
      <c r="N146" s="123"/>
      <c r="O146" s="76"/>
      <c r="P146" s="24">
        <f t="shared" si="4"/>
        <v>0</v>
      </c>
      <c r="Q146" s="24">
        <f t="shared" si="5"/>
        <v>0</v>
      </c>
      <c r="R146" s="24">
        <f t="shared" si="6"/>
        <v>0</v>
      </c>
      <c r="S146" s="115"/>
      <c r="T146" s="115"/>
      <c r="U146" s="115"/>
      <c r="V146" s="115"/>
    </row>
    <row r="147" ht="68.25" customHeight="1">
      <c r="A147" s="67">
        <f t="shared" si="7"/>
        <v>0</v>
      </c>
      <c r="B147" s="80"/>
      <c r="C147" s="69">
        <f t="shared" si="3"/>
        <v>0</v>
      </c>
      <c r="D147" s="116"/>
      <c r="E147" s="125"/>
      <c r="F147" s="126"/>
      <c r="G147" s="119"/>
      <c r="H147" s="127"/>
      <c r="I147" s="128"/>
      <c r="J147" s="128"/>
      <c r="K147" s="129"/>
      <c r="L147" s="122"/>
      <c r="M147" s="130"/>
      <c r="N147" s="123"/>
      <c r="O147" s="76"/>
      <c r="P147" s="24">
        <f t="shared" si="4"/>
        <v>0</v>
      </c>
      <c r="Q147" s="24">
        <f t="shared" si="5"/>
        <v>0</v>
      </c>
      <c r="R147" s="24">
        <f t="shared" si="6"/>
        <v>0</v>
      </c>
      <c r="S147" s="115"/>
      <c r="T147" s="115"/>
      <c r="U147" s="115"/>
      <c r="V147" s="115"/>
    </row>
    <row r="148" ht="68.25" customHeight="1">
      <c r="A148" s="67">
        <f t="shared" si="7"/>
        <v>0</v>
      </c>
      <c r="B148" s="80"/>
      <c r="C148" s="69">
        <f t="shared" si="3"/>
        <v>0</v>
      </c>
      <c r="D148" s="116"/>
      <c r="E148" s="125"/>
      <c r="F148" s="126"/>
      <c r="G148" s="119"/>
      <c r="H148" s="127"/>
      <c r="I148" s="128"/>
      <c r="J148" s="128"/>
      <c r="K148" s="129"/>
      <c r="L148" s="122"/>
      <c r="M148" s="130"/>
      <c r="N148" s="123"/>
      <c r="O148" s="76"/>
      <c r="P148" s="24">
        <f t="shared" si="4"/>
        <v>0</v>
      </c>
      <c r="Q148" s="24">
        <f t="shared" si="5"/>
        <v>0</v>
      </c>
      <c r="R148" s="24">
        <f t="shared" si="6"/>
        <v>0</v>
      </c>
      <c r="S148" s="115"/>
      <c r="T148" s="115"/>
      <c r="U148" s="115"/>
      <c r="V148" s="115"/>
    </row>
    <row r="149" ht="68.25" customHeight="1">
      <c r="A149" s="67">
        <f t="shared" si="7"/>
        <v>0</v>
      </c>
      <c r="B149" s="80"/>
      <c r="C149" s="69">
        <f t="shared" si="3"/>
        <v>0</v>
      </c>
      <c r="D149" s="116"/>
      <c r="E149" s="125"/>
      <c r="F149" s="126"/>
      <c r="G149" s="119"/>
      <c r="H149" s="127"/>
      <c r="I149" s="128"/>
      <c r="J149" s="128"/>
      <c r="K149" s="129"/>
      <c r="L149" s="122"/>
      <c r="M149" s="130"/>
      <c r="N149" s="123"/>
      <c r="O149" s="76"/>
      <c r="P149" s="24">
        <f t="shared" si="4"/>
        <v>0</v>
      </c>
      <c r="Q149" s="24">
        <f t="shared" si="5"/>
        <v>0</v>
      </c>
      <c r="R149" s="24">
        <f t="shared" si="6"/>
        <v>0</v>
      </c>
      <c r="S149" s="115"/>
      <c r="T149" s="115"/>
      <c r="U149" s="115"/>
      <c r="V149" s="115"/>
    </row>
    <row r="150" ht="68.25" customHeight="1">
      <c r="A150" s="67">
        <f t="shared" si="7"/>
        <v>0</v>
      </c>
      <c r="B150" s="80"/>
      <c r="C150" s="69">
        <f t="shared" si="3"/>
        <v>0</v>
      </c>
      <c r="D150" s="116"/>
      <c r="E150" s="125"/>
      <c r="F150" s="126"/>
      <c r="G150" s="119"/>
      <c r="H150" s="127"/>
      <c r="I150" s="128"/>
      <c r="J150" s="128"/>
      <c r="K150" s="129"/>
      <c r="L150" s="122"/>
      <c r="M150" s="130"/>
      <c r="N150" s="123"/>
      <c r="O150" s="76"/>
      <c r="P150" s="24">
        <f t="shared" si="4"/>
        <v>0</v>
      </c>
      <c r="Q150" s="24">
        <f t="shared" si="5"/>
        <v>0</v>
      </c>
      <c r="R150" s="24">
        <f t="shared" si="6"/>
        <v>0</v>
      </c>
      <c r="S150" s="115"/>
      <c r="T150" s="115"/>
      <c r="U150" s="115"/>
      <c r="V150" s="115"/>
    </row>
    <row r="151" ht="68.25" customHeight="1">
      <c r="A151" s="67">
        <f t="shared" si="7"/>
        <v>0</v>
      </c>
      <c r="B151" s="80"/>
      <c r="C151" s="69">
        <f t="shared" si="3"/>
        <v>0</v>
      </c>
      <c r="D151" s="116"/>
      <c r="E151" s="125"/>
      <c r="F151" s="126"/>
      <c r="G151" s="119"/>
      <c r="H151" s="127"/>
      <c r="I151" s="128"/>
      <c r="J151" s="128"/>
      <c r="K151" s="129"/>
      <c r="L151" s="122"/>
      <c r="M151" s="130"/>
      <c r="N151" s="123"/>
      <c r="O151" s="76"/>
      <c r="P151" s="24">
        <f t="shared" si="4"/>
        <v>0</v>
      </c>
      <c r="Q151" s="24">
        <f t="shared" si="5"/>
        <v>0</v>
      </c>
      <c r="R151" s="24">
        <f t="shared" si="6"/>
        <v>0</v>
      </c>
      <c r="S151" s="115"/>
      <c r="T151" s="115"/>
      <c r="U151" s="115"/>
      <c r="V151" s="115"/>
    </row>
    <row r="152" ht="68.25" customHeight="1">
      <c r="A152" s="67">
        <f t="shared" si="7"/>
        <v>0</v>
      </c>
      <c r="B152" s="80"/>
      <c r="C152" s="69">
        <f t="shared" si="3"/>
        <v>0</v>
      </c>
      <c r="D152" s="116"/>
      <c r="E152" s="125"/>
      <c r="F152" s="126"/>
      <c r="G152" s="119"/>
      <c r="H152" s="127"/>
      <c r="I152" s="128"/>
      <c r="J152" s="128"/>
      <c r="K152" s="129"/>
      <c r="L152" s="122"/>
      <c r="M152" s="130"/>
      <c r="N152" s="123"/>
      <c r="O152" s="76"/>
      <c r="P152" s="24">
        <f t="shared" si="4"/>
        <v>0</v>
      </c>
      <c r="Q152" s="24">
        <f t="shared" si="5"/>
        <v>0</v>
      </c>
      <c r="R152" s="24">
        <f t="shared" si="6"/>
        <v>0</v>
      </c>
      <c r="S152" s="115"/>
      <c r="T152" s="115"/>
      <c r="U152" s="115"/>
      <c r="V152" s="115"/>
    </row>
    <row r="153" ht="68.25" customHeight="1">
      <c r="A153" s="67">
        <f t="shared" si="7"/>
        <v>0</v>
      </c>
      <c r="B153" s="80"/>
      <c r="C153" s="69">
        <f t="shared" si="3"/>
        <v>0</v>
      </c>
      <c r="D153" s="116"/>
      <c r="E153" s="125"/>
      <c r="F153" s="126"/>
      <c r="G153" s="119"/>
      <c r="H153" s="127"/>
      <c r="I153" s="128"/>
      <c r="J153" s="128"/>
      <c r="K153" s="129"/>
      <c r="L153" s="122"/>
      <c r="M153" s="130"/>
      <c r="N153" s="123"/>
      <c r="O153" s="76"/>
      <c r="P153" s="24">
        <f t="shared" si="4"/>
        <v>0</v>
      </c>
      <c r="Q153" s="24">
        <f t="shared" si="5"/>
        <v>0</v>
      </c>
      <c r="R153" s="24">
        <f t="shared" si="6"/>
        <v>0</v>
      </c>
      <c r="S153" s="115"/>
      <c r="T153" s="115"/>
      <c r="U153" s="115"/>
      <c r="V153" s="115"/>
    </row>
    <row r="154" ht="68.25" customHeight="1">
      <c r="A154" s="67">
        <f t="shared" si="7"/>
        <v>0</v>
      </c>
      <c r="B154" s="80"/>
      <c r="C154" s="69">
        <f t="shared" si="3"/>
        <v>0</v>
      </c>
      <c r="D154" s="116"/>
      <c r="E154" s="125"/>
      <c r="F154" s="126"/>
      <c r="G154" s="119"/>
      <c r="H154" s="127"/>
      <c r="I154" s="128"/>
      <c r="J154" s="128"/>
      <c r="K154" s="129"/>
      <c r="L154" s="122"/>
      <c r="M154" s="130"/>
      <c r="N154" s="123"/>
      <c r="O154" s="76"/>
      <c r="P154" s="24">
        <f t="shared" si="4"/>
        <v>0</v>
      </c>
      <c r="Q154" s="24">
        <f t="shared" si="5"/>
        <v>0</v>
      </c>
      <c r="R154" s="24">
        <f t="shared" si="6"/>
        <v>0</v>
      </c>
      <c r="S154" s="115"/>
      <c r="T154" s="115"/>
      <c r="U154" s="115"/>
      <c r="V154" s="115"/>
    </row>
    <row r="155" ht="68.25" customHeight="1">
      <c r="A155" s="67">
        <f t="shared" si="7"/>
        <v>0</v>
      </c>
      <c r="B155" s="80"/>
      <c r="C155" s="69">
        <f t="shared" si="3"/>
        <v>0</v>
      </c>
      <c r="D155" s="116"/>
      <c r="E155" s="125"/>
      <c r="F155" s="126"/>
      <c r="G155" s="119"/>
      <c r="H155" s="127"/>
      <c r="I155" s="128"/>
      <c r="J155" s="128"/>
      <c r="K155" s="129"/>
      <c r="L155" s="122"/>
      <c r="M155" s="130"/>
      <c r="N155" s="123"/>
      <c r="O155" s="76"/>
      <c r="P155" s="24">
        <f t="shared" si="4"/>
        <v>0</v>
      </c>
      <c r="Q155" s="24">
        <f t="shared" si="5"/>
        <v>0</v>
      </c>
      <c r="R155" s="24">
        <f t="shared" si="6"/>
        <v>0</v>
      </c>
      <c r="S155" s="115"/>
      <c r="T155" s="115"/>
      <c r="U155" s="115"/>
      <c r="V155" s="115"/>
    </row>
    <row r="156" ht="68.25" customHeight="1">
      <c r="A156" s="67">
        <f t="shared" si="7"/>
        <v>0</v>
      </c>
      <c r="B156" s="80"/>
      <c r="C156" s="69">
        <f t="shared" si="3"/>
        <v>0</v>
      </c>
      <c r="D156" s="116"/>
      <c r="E156" s="125"/>
      <c r="F156" s="126"/>
      <c r="G156" s="119"/>
      <c r="H156" s="127"/>
      <c r="I156" s="128"/>
      <c r="J156" s="128"/>
      <c r="K156" s="129"/>
      <c r="L156" s="122"/>
      <c r="M156" s="130"/>
      <c r="N156" s="123"/>
      <c r="O156" s="76"/>
      <c r="P156" s="24">
        <f t="shared" si="4"/>
        <v>0</v>
      </c>
      <c r="Q156" s="24">
        <f t="shared" si="5"/>
        <v>0</v>
      </c>
      <c r="R156" s="24">
        <f t="shared" si="6"/>
        <v>0</v>
      </c>
      <c r="S156" s="115"/>
      <c r="T156" s="115"/>
      <c r="U156" s="115"/>
      <c r="V156" s="115"/>
    </row>
    <row r="157" ht="68.25" customHeight="1">
      <c r="A157" s="67">
        <f t="shared" si="7"/>
        <v>0</v>
      </c>
      <c r="B157" s="80"/>
      <c r="C157" s="69">
        <f t="shared" si="3"/>
        <v>0</v>
      </c>
      <c r="D157" s="116"/>
      <c r="E157" s="125"/>
      <c r="F157" s="126"/>
      <c r="G157" s="119"/>
      <c r="H157" s="127"/>
      <c r="I157" s="128"/>
      <c r="J157" s="128"/>
      <c r="K157" s="129"/>
      <c r="L157" s="122"/>
      <c r="M157" s="130"/>
      <c r="N157" s="123"/>
      <c r="O157" s="76"/>
      <c r="P157" s="24">
        <f t="shared" si="4"/>
        <v>0</v>
      </c>
      <c r="Q157" s="24">
        <f t="shared" si="5"/>
        <v>0</v>
      </c>
      <c r="R157" s="24">
        <f t="shared" si="6"/>
        <v>0</v>
      </c>
      <c r="S157" s="115"/>
      <c r="T157" s="115"/>
      <c r="U157" s="115"/>
      <c r="V157" s="115"/>
    </row>
    <row r="158" ht="68.25" customHeight="1">
      <c r="A158" s="67">
        <f t="shared" si="7"/>
        <v>0</v>
      </c>
      <c r="B158" s="80"/>
      <c r="C158" s="69">
        <f t="shared" si="3"/>
        <v>0</v>
      </c>
      <c r="D158" s="116"/>
      <c r="E158" s="125"/>
      <c r="F158" s="126"/>
      <c r="G158" s="119"/>
      <c r="H158" s="127"/>
      <c r="I158" s="128"/>
      <c r="J158" s="128"/>
      <c r="K158" s="129"/>
      <c r="L158" s="122"/>
      <c r="M158" s="130"/>
      <c r="N158" s="123"/>
      <c r="O158" s="76"/>
      <c r="P158" s="24">
        <f t="shared" si="4"/>
        <v>0</v>
      </c>
      <c r="Q158" s="24">
        <f t="shared" si="5"/>
        <v>0</v>
      </c>
      <c r="R158" s="24">
        <f t="shared" si="6"/>
        <v>0</v>
      </c>
      <c r="S158" s="115"/>
      <c r="T158" s="115"/>
      <c r="U158" s="115"/>
      <c r="V158" s="115"/>
    </row>
    <row r="159" ht="68.25" customHeight="1">
      <c r="A159" s="67">
        <f t="shared" si="7"/>
        <v>0</v>
      </c>
      <c r="B159" s="80"/>
      <c r="C159" s="69">
        <f t="shared" si="3"/>
        <v>0</v>
      </c>
      <c r="D159" s="116"/>
      <c r="E159" s="125"/>
      <c r="F159" s="126"/>
      <c r="G159" s="119"/>
      <c r="H159" s="127"/>
      <c r="I159" s="128"/>
      <c r="J159" s="128"/>
      <c r="K159" s="129"/>
      <c r="L159" s="122"/>
      <c r="M159" s="130"/>
      <c r="N159" s="123"/>
      <c r="O159" s="76"/>
      <c r="P159" s="24">
        <f t="shared" si="4"/>
        <v>0</v>
      </c>
      <c r="Q159" s="24">
        <f t="shared" si="5"/>
        <v>0</v>
      </c>
      <c r="R159" s="24">
        <f t="shared" si="6"/>
        <v>0</v>
      </c>
      <c r="S159" s="115"/>
      <c r="T159" s="115"/>
      <c r="U159" s="115"/>
      <c r="V159" s="115"/>
    </row>
    <row r="160" ht="68.25" customHeight="1">
      <c r="A160" s="67">
        <f t="shared" si="7"/>
        <v>0</v>
      </c>
      <c r="B160" s="80"/>
      <c r="C160" s="69">
        <f t="shared" si="3"/>
        <v>0</v>
      </c>
      <c r="D160" s="116"/>
      <c r="E160" s="125"/>
      <c r="F160" s="126"/>
      <c r="G160" s="119"/>
      <c r="H160" s="127"/>
      <c r="I160" s="128"/>
      <c r="J160" s="128"/>
      <c r="K160" s="129"/>
      <c r="L160" s="122"/>
      <c r="M160" s="130"/>
      <c r="N160" s="123"/>
      <c r="O160" s="76"/>
      <c r="P160" s="24">
        <f t="shared" si="4"/>
        <v>0</v>
      </c>
      <c r="Q160" s="24">
        <f t="shared" si="5"/>
        <v>0</v>
      </c>
      <c r="R160" s="24">
        <f t="shared" si="6"/>
        <v>0</v>
      </c>
      <c r="S160" s="115"/>
      <c r="T160" s="115"/>
      <c r="U160" s="115"/>
      <c r="V160" s="115"/>
    </row>
    <row r="161" ht="68.25" customHeight="1">
      <c r="A161" s="67">
        <f t="shared" si="7"/>
        <v>0</v>
      </c>
      <c r="B161" s="80"/>
      <c r="C161" s="69">
        <f t="shared" si="3"/>
        <v>0</v>
      </c>
      <c r="D161" s="116"/>
      <c r="E161" s="125"/>
      <c r="F161" s="126"/>
      <c r="G161" s="119"/>
      <c r="H161" s="127"/>
      <c r="I161" s="128"/>
      <c r="J161" s="128"/>
      <c r="K161" s="129"/>
      <c r="L161" s="122"/>
      <c r="M161" s="130"/>
      <c r="N161" s="123"/>
      <c r="O161" s="76"/>
      <c r="P161" s="24">
        <f t="shared" si="4"/>
        <v>0</v>
      </c>
      <c r="Q161" s="24">
        <f t="shared" si="5"/>
        <v>0</v>
      </c>
      <c r="R161" s="24">
        <f t="shared" si="6"/>
        <v>0</v>
      </c>
      <c r="S161" s="115"/>
      <c r="T161" s="115"/>
      <c r="U161" s="115"/>
      <c r="V161" s="115"/>
    </row>
    <row r="162" ht="68.25" customHeight="1">
      <c r="A162" s="67">
        <f t="shared" si="7"/>
        <v>0</v>
      </c>
      <c r="B162" s="80"/>
      <c r="C162" s="69">
        <f t="shared" si="3"/>
        <v>0</v>
      </c>
      <c r="D162" s="116"/>
      <c r="E162" s="125"/>
      <c r="F162" s="126"/>
      <c r="G162" s="119"/>
      <c r="H162" s="127"/>
      <c r="I162" s="128"/>
      <c r="J162" s="128"/>
      <c r="K162" s="129"/>
      <c r="L162" s="122"/>
      <c r="M162" s="130"/>
      <c r="N162" s="123"/>
      <c r="O162" s="76"/>
      <c r="P162" s="24">
        <f t="shared" si="4"/>
        <v>0</v>
      </c>
      <c r="Q162" s="24">
        <f t="shared" si="5"/>
        <v>0</v>
      </c>
      <c r="R162" s="24">
        <f t="shared" si="6"/>
        <v>0</v>
      </c>
      <c r="S162" s="115"/>
      <c r="T162" s="115"/>
      <c r="U162" s="115"/>
      <c r="V162" s="115"/>
    </row>
    <row r="163" ht="68.25" customHeight="1">
      <c r="A163" s="67">
        <f t="shared" si="7"/>
        <v>0</v>
      </c>
      <c r="B163" s="80"/>
      <c r="C163" s="69">
        <f t="shared" si="3"/>
        <v>0</v>
      </c>
      <c r="D163" s="116"/>
      <c r="E163" s="125"/>
      <c r="F163" s="126"/>
      <c r="G163" s="119"/>
      <c r="H163" s="127"/>
      <c r="I163" s="128"/>
      <c r="J163" s="128"/>
      <c r="K163" s="129"/>
      <c r="L163" s="122"/>
      <c r="M163" s="130"/>
      <c r="N163" s="123"/>
      <c r="O163" s="76"/>
      <c r="P163" s="24">
        <f t="shared" si="4"/>
        <v>0</v>
      </c>
      <c r="Q163" s="24">
        <f t="shared" si="5"/>
        <v>0</v>
      </c>
      <c r="R163" s="24">
        <f t="shared" si="6"/>
        <v>0</v>
      </c>
      <c r="S163" s="115"/>
      <c r="T163" s="115"/>
      <c r="U163" s="115"/>
      <c r="V163" s="115"/>
    </row>
    <row r="164" ht="68.25" customHeight="1">
      <c r="A164" s="67">
        <f t="shared" si="7"/>
        <v>0</v>
      </c>
      <c r="B164" s="80"/>
      <c r="C164" s="69">
        <f t="shared" si="3"/>
        <v>0</v>
      </c>
      <c r="D164" s="116"/>
      <c r="E164" s="125"/>
      <c r="F164" s="126"/>
      <c r="G164" s="119"/>
      <c r="H164" s="127"/>
      <c r="I164" s="128"/>
      <c r="J164" s="128"/>
      <c r="K164" s="129"/>
      <c r="L164" s="122"/>
      <c r="M164" s="130"/>
      <c r="N164" s="123"/>
      <c r="O164" s="76"/>
      <c r="P164" s="24">
        <f t="shared" si="4"/>
        <v>0</v>
      </c>
      <c r="Q164" s="24">
        <f t="shared" si="5"/>
        <v>0</v>
      </c>
      <c r="R164" s="24">
        <f t="shared" si="6"/>
        <v>0</v>
      </c>
      <c r="S164" s="115"/>
      <c r="T164" s="115"/>
      <c r="U164" s="115"/>
      <c r="V164" s="115"/>
    </row>
    <row r="165" ht="68.25" customHeight="1">
      <c r="A165" s="67">
        <f t="shared" si="7"/>
        <v>0</v>
      </c>
      <c r="B165" s="80"/>
      <c r="C165" s="69">
        <f t="shared" si="3"/>
        <v>0</v>
      </c>
      <c r="D165" s="116"/>
      <c r="E165" s="125"/>
      <c r="F165" s="126"/>
      <c r="G165" s="119"/>
      <c r="H165" s="120"/>
      <c r="I165" s="128"/>
      <c r="J165" s="128"/>
      <c r="K165" s="129"/>
      <c r="L165" s="122"/>
      <c r="M165" s="130"/>
      <c r="N165" s="123"/>
      <c r="O165" s="76"/>
      <c r="P165" s="24">
        <f t="shared" si="4"/>
        <v>0</v>
      </c>
      <c r="Q165" s="24">
        <f t="shared" si="5"/>
        <v>0</v>
      </c>
      <c r="R165" s="24">
        <f t="shared" si="6"/>
        <v>0</v>
      </c>
      <c r="S165" s="115"/>
      <c r="T165" s="115"/>
      <c r="U165" s="115"/>
      <c r="V165" s="115"/>
    </row>
    <row r="166" ht="68.25" customHeight="1">
      <c r="A166" s="67">
        <f t="shared" si="7"/>
        <v>0</v>
      </c>
      <c r="B166" s="80"/>
      <c r="C166" s="69">
        <f t="shared" si="3"/>
        <v>0</v>
      </c>
      <c r="D166" s="116"/>
      <c r="E166" s="125"/>
      <c r="F166" s="126"/>
      <c r="G166" s="119"/>
      <c r="H166" s="127"/>
      <c r="I166" s="128"/>
      <c r="J166" s="128"/>
      <c r="K166" s="129"/>
      <c r="L166" s="122"/>
      <c r="M166" s="130"/>
      <c r="N166" s="123"/>
      <c r="O166" s="76"/>
      <c r="P166" s="24">
        <f t="shared" si="4"/>
        <v>0</v>
      </c>
      <c r="Q166" s="24">
        <f t="shared" si="5"/>
        <v>0</v>
      </c>
      <c r="R166" s="24">
        <f t="shared" si="6"/>
        <v>0</v>
      </c>
      <c r="S166" s="115"/>
      <c r="T166" s="115"/>
      <c r="U166" s="115"/>
      <c r="V166" s="115"/>
    </row>
    <row r="167" ht="68.25" customHeight="1">
      <c r="A167" s="67">
        <f t="shared" si="7"/>
        <v>0</v>
      </c>
      <c r="B167" s="80"/>
      <c r="C167" s="69">
        <f t="shared" si="3"/>
        <v>0</v>
      </c>
      <c r="D167" s="116"/>
      <c r="E167" s="125"/>
      <c r="F167" s="126"/>
      <c r="G167" s="119"/>
      <c r="H167" s="127"/>
      <c r="I167" s="128"/>
      <c r="J167" s="128"/>
      <c r="K167" s="129"/>
      <c r="L167" s="122"/>
      <c r="M167" s="130"/>
      <c r="N167" s="123"/>
      <c r="O167" s="76"/>
      <c r="P167" s="24">
        <f t="shared" si="4"/>
        <v>0</v>
      </c>
      <c r="Q167" s="24">
        <f t="shared" si="5"/>
        <v>0</v>
      </c>
      <c r="R167" s="24">
        <f t="shared" si="6"/>
        <v>0</v>
      </c>
      <c r="S167" s="115"/>
      <c r="T167" s="115"/>
      <c r="U167" s="115"/>
      <c r="V167" s="115"/>
    </row>
    <row r="168" ht="68.25" customHeight="1">
      <c r="A168" s="67">
        <f t="shared" si="7"/>
        <v>0</v>
      </c>
      <c r="B168" s="80"/>
      <c r="C168" s="69">
        <f t="shared" si="3"/>
        <v>0</v>
      </c>
      <c r="D168" s="116"/>
      <c r="E168" s="125"/>
      <c r="F168" s="126"/>
      <c r="G168" s="119"/>
      <c r="H168" s="127"/>
      <c r="I168" s="128"/>
      <c r="J168" s="128"/>
      <c r="K168" s="129"/>
      <c r="L168" s="122"/>
      <c r="M168" s="130"/>
      <c r="N168" s="123"/>
      <c r="O168" s="76"/>
      <c r="P168" s="24">
        <f t="shared" si="4"/>
        <v>0</v>
      </c>
      <c r="Q168" s="24">
        <f t="shared" si="5"/>
        <v>0</v>
      </c>
      <c r="R168" s="24">
        <f t="shared" si="6"/>
        <v>0</v>
      </c>
      <c r="S168" s="115"/>
      <c r="T168" s="115"/>
      <c r="U168" s="115"/>
      <c r="V168" s="115"/>
    </row>
    <row r="169" ht="68.25" customHeight="1">
      <c r="A169" s="67">
        <f t="shared" si="7"/>
        <v>0</v>
      </c>
      <c r="B169" s="80"/>
      <c r="C169" s="69">
        <f t="shared" si="3"/>
        <v>0</v>
      </c>
      <c r="D169" s="116"/>
      <c r="E169" s="125"/>
      <c r="F169" s="126"/>
      <c r="G169" s="119"/>
      <c r="H169" s="127"/>
      <c r="I169" s="128"/>
      <c r="J169" s="128"/>
      <c r="K169" s="129"/>
      <c r="L169" s="122"/>
      <c r="M169" s="130"/>
      <c r="N169" s="123"/>
      <c r="O169" s="76"/>
      <c r="P169" s="24">
        <f t="shared" si="4"/>
        <v>0</v>
      </c>
      <c r="Q169" s="24">
        <f t="shared" si="5"/>
        <v>0</v>
      </c>
      <c r="R169" s="24">
        <f t="shared" si="6"/>
        <v>0</v>
      </c>
      <c r="S169" s="115"/>
      <c r="T169" s="115"/>
      <c r="U169" s="115"/>
      <c r="V169" s="115"/>
    </row>
    <row r="170" ht="68.25" customHeight="1">
      <c r="A170" s="67">
        <f t="shared" si="7"/>
        <v>0</v>
      </c>
      <c r="B170" s="80"/>
      <c r="C170" s="69">
        <f t="shared" si="3"/>
        <v>0</v>
      </c>
      <c r="D170" s="116"/>
      <c r="E170" s="125"/>
      <c r="F170" s="126"/>
      <c r="G170" s="119"/>
      <c r="H170" s="127"/>
      <c r="I170" s="128"/>
      <c r="J170" s="128"/>
      <c r="K170" s="129"/>
      <c r="L170" s="122"/>
      <c r="M170" s="130"/>
      <c r="N170" s="123"/>
      <c r="O170" s="76"/>
      <c r="P170" s="24">
        <f t="shared" si="4"/>
        <v>0</v>
      </c>
      <c r="Q170" s="24">
        <f t="shared" si="5"/>
        <v>0</v>
      </c>
      <c r="R170" s="24">
        <f t="shared" si="6"/>
        <v>0</v>
      </c>
      <c r="S170" s="115"/>
      <c r="T170" s="115"/>
      <c r="U170" s="115"/>
      <c r="V170" s="115"/>
    </row>
    <row r="171" ht="68.25" customHeight="1">
      <c r="A171" s="67">
        <f t="shared" si="7"/>
        <v>0</v>
      </c>
      <c r="B171" s="80"/>
      <c r="C171" s="69">
        <f t="shared" si="3"/>
        <v>0</v>
      </c>
      <c r="D171" s="116"/>
      <c r="E171" s="125"/>
      <c r="F171" s="126"/>
      <c r="G171" s="119"/>
      <c r="H171" s="127"/>
      <c r="I171" s="128"/>
      <c r="J171" s="128"/>
      <c r="K171" s="129"/>
      <c r="L171" s="122"/>
      <c r="M171" s="130"/>
      <c r="N171" s="123"/>
      <c r="O171" s="76"/>
      <c r="P171" s="24">
        <f t="shared" si="4"/>
        <v>0</v>
      </c>
      <c r="Q171" s="24">
        <f t="shared" si="5"/>
        <v>0</v>
      </c>
      <c r="R171" s="24">
        <f t="shared" si="6"/>
        <v>0</v>
      </c>
      <c r="S171" s="115"/>
      <c r="T171" s="115"/>
      <c r="U171" s="115"/>
      <c r="V171" s="115"/>
    </row>
    <row r="172" ht="68.25" customHeight="1">
      <c r="A172" s="67">
        <f t="shared" si="7"/>
        <v>0</v>
      </c>
      <c r="B172" s="80"/>
      <c r="C172" s="69">
        <f t="shared" si="3"/>
        <v>0</v>
      </c>
      <c r="D172" s="116"/>
      <c r="E172" s="125"/>
      <c r="F172" s="126"/>
      <c r="G172" s="119"/>
      <c r="H172" s="127"/>
      <c r="I172" s="128"/>
      <c r="J172" s="128"/>
      <c r="K172" s="129"/>
      <c r="L172" s="122"/>
      <c r="M172" s="130"/>
      <c r="N172" s="123"/>
      <c r="O172" s="76"/>
      <c r="P172" s="24">
        <f t="shared" si="4"/>
        <v>0</v>
      </c>
      <c r="Q172" s="24">
        <f t="shared" si="5"/>
        <v>0</v>
      </c>
      <c r="R172" s="24">
        <f t="shared" si="6"/>
        <v>0</v>
      </c>
      <c r="S172" s="115"/>
      <c r="T172" s="115"/>
      <c r="U172" s="115"/>
      <c r="V172" s="115"/>
    </row>
    <row r="173" ht="68.25" customHeight="1">
      <c r="A173" s="67">
        <f t="shared" si="7"/>
        <v>0</v>
      </c>
      <c r="B173" s="80"/>
      <c r="C173" s="69">
        <f t="shared" si="3"/>
        <v>0</v>
      </c>
      <c r="D173" s="116"/>
      <c r="E173" s="125"/>
      <c r="F173" s="126"/>
      <c r="G173" s="119"/>
      <c r="H173" s="127"/>
      <c r="I173" s="128"/>
      <c r="J173" s="128"/>
      <c r="K173" s="129"/>
      <c r="L173" s="122"/>
      <c r="M173" s="130"/>
      <c r="N173" s="123"/>
      <c r="O173" s="76"/>
      <c r="P173" s="24">
        <f t="shared" si="4"/>
        <v>0</v>
      </c>
      <c r="Q173" s="24">
        <f t="shared" si="5"/>
        <v>0</v>
      </c>
      <c r="R173" s="24">
        <f t="shared" si="6"/>
        <v>0</v>
      </c>
      <c r="S173" s="115"/>
      <c r="T173" s="115"/>
      <c r="U173" s="115"/>
      <c r="V173" s="115"/>
    </row>
    <row r="174" ht="68.25" customHeight="1">
      <c r="A174" s="67">
        <f t="shared" si="7"/>
        <v>0</v>
      </c>
      <c r="B174" s="80"/>
      <c r="C174" s="69">
        <f t="shared" si="3"/>
        <v>0</v>
      </c>
      <c r="D174" s="116"/>
      <c r="E174" s="125"/>
      <c r="F174" s="126"/>
      <c r="G174" s="119"/>
      <c r="H174" s="127"/>
      <c r="I174" s="128"/>
      <c r="J174" s="128"/>
      <c r="K174" s="129"/>
      <c r="L174" s="122"/>
      <c r="M174" s="130"/>
      <c r="N174" s="123"/>
      <c r="O174" s="76"/>
      <c r="P174" s="24">
        <f t="shared" si="4"/>
        <v>0</v>
      </c>
      <c r="Q174" s="24">
        <f t="shared" si="5"/>
        <v>0</v>
      </c>
      <c r="R174" s="24">
        <f t="shared" si="6"/>
        <v>0</v>
      </c>
      <c r="S174" s="115"/>
      <c r="T174" s="115"/>
      <c r="U174" s="115"/>
      <c r="V174" s="115"/>
    </row>
    <row r="175" ht="68.25" customHeight="1">
      <c r="A175" s="67">
        <f t="shared" si="7"/>
        <v>0</v>
      </c>
      <c r="B175" s="80"/>
      <c r="C175" s="69">
        <f t="shared" si="3"/>
        <v>0</v>
      </c>
      <c r="D175" s="116"/>
      <c r="E175" s="125"/>
      <c r="F175" s="126"/>
      <c r="G175" s="119"/>
      <c r="H175" s="127"/>
      <c r="I175" s="128"/>
      <c r="J175" s="128"/>
      <c r="K175" s="129"/>
      <c r="L175" s="122"/>
      <c r="M175" s="130"/>
      <c r="N175" s="123"/>
      <c r="O175" s="76"/>
      <c r="P175" s="24">
        <f t="shared" si="4"/>
        <v>0</v>
      </c>
      <c r="Q175" s="24">
        <f t="shared" si="5"/>
        <v>0</v>
      </c>
      <c r="R175" s="24">
        <f t="shared" si="6"/>
        <v>0</v>
      </c>
      <c r="S175" s="115"/>
      <c r="T175" s="115"/>
      <c r="U175" s="115"/>
      <c r="V175" s="115"/>
    </row>
    <row r="176" ht="68.25" customHeight="1">
      <c r="A176" s="67">
        <f t="shared" si="7"/>
        <v>0</v>
      </c>
      <c r="B176" s="80"/>
      <c r="C176" s="69">
        <f t="shared" si="3"/>
        <v>0</v>
      </c>
      <c r="D176" s="116"/>
      <c r="E176" s="125"/>
      <c r="F176" s="126"/>
      <c r="G176" s="119"/>
      <c r="H176" s="127"/>
      <c r="I176" s="128"/>
      <c r="J176" s="128"/>
      <c r="K176" s="129"/>
      <c r="L176" s="122"/>
      <c r="M176" s="130"/>
      <c r="N176" s="123"/>
      <c r="O176" s="76"/>
      <c r="P176" s="24">
        <f t="shared" si="4"/>
        <v>0</v>
      </c>
      <c r="Q176" s="24">
        <f t="shared" si="5"/>
        <v>0</v>
      </c>
      <c r="R176" s="24">
        <f t="shared" si="6"/>
        <v>0</v>
      </c>
      <c r="S176" s="115"/>
      <c r="T176" s="115"/>
      <c r="U176" s="115"/>
      <c r="V176" s="115"/>
    </row>
    <row r="177" ht="68.25" customHeight="1">
      <c r="A177" s="67">
        <f t="shared" si="7"/>
        <v>0</v>
      </c>
      <c r="B177" s="80"/>
      <c r="C177" s="69">
        <f t="shared" si="3"/>
        <v>0</v>
      </c>
      <c r="D177" s="116"/>
      <c r="E177" s="125"/>
      <c r="F177" s="126"/>
      <c r="G177" s="119"/>
      <c r="H177" s="127"/>
      <c r="I177" s="128"/>
      <c r="J177" s="128"/>
      <c r="K177" s="129"/>
      <c r="L177" s="122"/>
      <c r="M177" s="130"/>
      <c r="N177" s="123"/>
      <c r="O177" s="76"/>
      <c r="P177" s="24">
        <f t="shared" si="4"/>
        <v>0</v>
      </c>
      <c r="Q177" s="24">
        <f t="shared" si="5"/>
        <v>0</v>
      </c>
      <c r="R177" s="24">
        <f t="shared" si="6"/>
        <v>0</v>
      </c>
      <c r="S177" s="115"/>
      <c r="T177" s="115"/>
      <c r="U177" s="115"/>
      <c r="V177" s="115"/>
    </row>
    <row r="178" ht="68.25" customHeight="1">
      <c r="A178" s="67">
        <f t="shared" si="7"/>
        <v>0</v>
      </c>
      <c r="B178" s="80"/>
      <c r="C178" s="69">
        <f t="shared" si="3"/>
        <v>0</v>
      </c>
      <c r="D178" s="116"/>
      <c r="E178" s="125"/>
      <c r="F178" s="126"/>
      <c r="G178" s="119"/>
      <c r="H178" s="127"/>
      <c r="I178" s="128"/>
      <c r="J178" s="128"/>
      <c r="K178" s="129"/>
      <c r="L178" s="122"/>
      <c r="M178" s="130"/>
      <c r="N178" s="123"/>
      <c r="O178" s="76"/>
      <c r="P178" s="24">
        <f t="shared" si="4"/>
        <v>0</v>
      </c>
      <c r="Q178" s="24">
        <f t="shared" si="5"/>
        <v>0</v>
      </c>
      <c r="R178" s="24">
        <f t="shared" si="6"/>
        <v>0</v>
      </c>
      <c r="S178" s="115"/>
      <c r="T178" s="115"/>
      <c r="U178" s="115"/>
      <c r="V178" s="115"/>
    </row>
    <row r="179" ht="68.25" customHeight="1">
      <c r="A179" s="67">
        <f t="shared" si="7"/>
        <v>0</v>
      </c>
      <c r="B179" s="80"/>
      <c r="C179" s="69">
        <f t="shared" si="3"/>
        <v>0</v>
      </c>
      <c r="D179" s="116"/>
      <c r="E179" s="125"/>
      <c r="F179" s="126"/>
      <c r="G179" s="119"/>
      <c r="H179" s="127"/>
      <c r="I179" s="128"/>
      <c r="J179" s="128"/>
      <c r="K179" s="129"/>
      <c r="L179" s="122"/>
      <c r="M179" s="130"/>
      <c r="N179" s="123"/>
      <c r="O179" s="76"/>
      <c r="P179" s="24">
        <f t="shared" si="4"/>
        <v>0</v>
      </c>
      <c r="Q179" s="24">
        <f t="shared" si="5"/>
        <v>0</v>
      </c>
      <c r="R179" s="24">
        <f t="shared" si="6"/>
        <v>0</v>
      </c>
      <c r="S179" s="115"/>
      <c r="T179" s="115"/>
      <c r="U179" s="115"/>
      <c r="V179" s="115"/>
    </row>
    <row r="180" ht="68.25" customHeight="1">
      <c r="A180" s="67">
        <f t="shared" si="7"/>
        <v>0</v>
      </c>
      <c r="B180" s="80"/>
      <c r="C180" s="69">
        <f t="shared" si="3"/>
        <v>0</v>
      </c>
      <c r="D180" s="116"/>
      <c r="E180" s="125"/>
      <c r="F180" s="126"/>
      <c r="G180" s="119"/>
      <c r="H180" s="127"/>
      <c r="I180" s="128"/>
      <c r="J180" s="128"/>
      <c r="K180" s="129"/>
      <c r="L180" s="122"/>
      <c r="M180" s="130"/>
      <c r="N180" s="123"/>
      <c r="O180" s="76"/>
      <c r="P180" s="24">
        <f t="shared" si="4"/>
        <v>0</v>
      </c>
      <c r="Q180" s="24">
        <f t="shared" si="5"/>
        <v>0</v>
      </c>
      <c r="R180" s="24">
        <f t="shared" si="6"/>
        <v>0</v>
      </c>
      <c r="S180" s="115"/>
      <c r="T180" s="115"/>
      <c r="U180" s="115"/>
      <c r="V180" s="115"/>
    </row>
    <row r="181" ht="68.25" customHeight="1">
      <c r="A181" s="67">
        <f t="shared" si="7"/>
        <v>0</v>
      </c>
      <c r="B181" s="80"/>
      <c r="C181" s="69">
        <f t="shared" si="3"/>
        <v>0</v>
      </c>
      <c r="D181" s="116"/>
      <c r="E181" s="125"/>
      <c r="F181" s="126"/>
      <c r="G181" s="119"/>
      <c r="H181" s="127"/>
      <c r="I181" s="128"/>
      <c r="J181" s="128"/>
      <c r="K181" s="129"/>
      <c r="L181" s="122"/>
      <c r="M181" s="130"/>
      <c r="N181" s="123"/>
      <c r="O181" s="76"/>
      <c r="P181" s="24">
        <f t="shared" si="4"/>
        <v>0</v>
      </c>
      <c r="Q181" s="24">
        <f t="shared" si="5"/>
        <v>0</v>
      </c>
      <c r="R181" s="24">
        <f t="shared" si="6"/>
        <v>0</v>
      </c>
      <c r="S181" s="115"/>
      <c r="T181" s="115"/>
      <c r="U181" s="115"/>
      <c r="V181" s="115"/>
    </row>
    <row r="182" ht="68.25" customHeight="1">
      <c r="A182" s="67">
        <f t="shared" si="7"/>
        <v>0</v>
      </c>
      <c r="B182" s="80"/>
      <c r="C182" s="69">
        <f t="shared" si="3"/>
        <v>0</v>
      </c>
      <c r="D182" s="116"/>
      <c r="E182" s="125"/>
      <c r="F182" s="126"/>
      <c r="G182" s="119"/>
      <c r="H182" s="127"/>
      <c r="I182" s="128"/>
      <c r="J182" s="128"/>
      <c r="K182" s="129"/>
      <c r="L182" s="122"/>
      <c r="M182" s="130"/>
      <c r="N182" s="123"/>
      <c r="O182" s="76"/>
      <c r="P182" s="24">
        <f t="shared" si="4"/>
        <v>0</v>
      </c>
      <c r="Q182" s="24">
        <f t="shared" si="5"/>
        <v>0</v>
      </c>
      <c r="R182" s="24">
        <f t="shared" si="6"/>
        <v>0</v>
      </c>
      <c r="S182" s="115"/>
      <c r="T182" s="115"/>
      <c r="U182" s="115"/>
      <c r="V182" s="115"/>
    </row>
    <row r="183" ht="68.25" customHeight="1">
      <c r="A183" s="67">
        <f t="shared" si="7"/>
        <v>0</v>
      </c>
      <c r="B183" s="80"/>
      <c r="C183" s="69">
        <f t="shared" si="3"/>
        <v>0</v>
      </c>
      <c r="D183" s="116"/>
      <c r="E183" s="125"/>
      <c r="F183" s="126"/>
      <c r="G183" s="119"/>
      <c r="H183" s="127"/>
      <c r="I183" s="128"/>
      <c r="J183" s="128"/>
      <c r="K183" s="129"/>
      <c r="L183" s="122"/>
      <c r="M183" s="130"/>
      <c r="N183" s="123"/>
      <c r="O183" s="76"/>
      <c r="P183" s="24">
        <f t="shared" si="4"/>
        <v>0</v>
      </c>
      <c r="Q183" s="24">
        <f t="shared" si="5"/>
        <v>0</v>
      </c>
      <c r="R183" s="24">
        <f t="shared" si="6"/>
        <v>0</v>
      </c>
      <c r="S183" s="115"/>
      <c r="T183" s="115"/>
      <c r="U183" s="115"/>
      <c r="V183" s="115"/>
    </row>
    <row r="184" ht="68.25" customHeight="1">
      <c r="A184" s="67">
        <f t="shared" si="7"/>
        <v>0</v>
      </c>
      <c r="B184" s="80"/>
      <c r="C184" s="69">
        <f t="shared" si="3"/>
        <v>0</v>
      </c>
      <c r="D184" s="116"/>
      <c r="E184" s="125"/>
      <c r="F184" s="126"/>
      <c r="G184" s="82"/>
      <c r="H184" s="127"/>
      <c r="I184" s="128"/>
      <c r="J184" s="128"/>
      <c r="K184" s="129"/>
      <c r="L184" s="122"/>
      <c r="M184" s="130"/>
      <c r="N184" s="123"/>
      <c r="O184" s="76"/>
      <c r="P184" s="24">
        <f t="shared" si="4"/>
        <v>0</v>
      </c>
      <c r="Q184" s="24">
        <f t="shared" si="5"/>
        <v>0</v>
      </c>
      <c r="R184" s="24">
        <f t="shared" si="6"/>
        <v>0</v>
      </c>
      <c r="S184" s="115"/>
      <c r="T184" s="115"/>
      <c r="U184" s="115"/>
      <c r="V184" s="115"/>
    </row>
    <row r="185" ht="68.25" customHeight="1">
      <c r="A185" s="67">
        <f t="shared" si="7"/>
        <v>0</v>
      </c>
      <c r="B185" s="80"/>
      <c r="C185" s="69">
        <f t="shared" si="3"/>
        <v>0</v>
      </c>
      <c r="D185" s="116"/>
      <c r="E185" s="125"/>
      <c r="F185" s="126"/>
      <c r="G185" s="119"/>
      <c r="H185" s="127"/>
      <c r="I185" s="128"/>
      <c r="J185" s="128"/>
      <c r="K185" s="129"/>
      <c r="L185" s="122"/>
      <c r="M185" s="130"/>
      <c r="N185" s="123"/>
      <c r="O185" s="76"/>
      <c r="P185" s="24">
        <f t="shared" si="4"/>
        <v>0</v>
      </c>
      <c r="Q185" s="24">
        <f t="shared" si="5"/>
        <v>0</v>
      </c>
      <c r="R185" s="24">
        <f t="shared" si="6"/>
        <v>0</v>
      </c>
      <c r="S185" s="115"/>
      <c r="T185" s="115"/>
      <c r="U185" s="115"/>
      <c r="V185" s="115"/>
    </row>
    <row r="186" ht="68.25" customHeight="1">
      <c r="A186" s="67">
        <f t="shared" si="7"/>
        <v>0</v>
      </c>
      <c r="B186" s="80"/>
      <c r="C186" s="69">
        <f t="shared" si="3"/>
        <v>0</v>
      </c>
      <c r="D186" s="116"/>
      <c r="E186" s="125"/>
      <c r="F186" s="126"/>
      <c r="G186" s="119"/>
      <c r="H186" s="127"/>
      <c r="I186" s="128"/>
      <c r="J186" s="128"/>
      <c r="K186" s="129"/>
      <c r="L186" s="122"/>
      <c r="M186" s="130"/>
      <c r="N186" s="123"/>
      <c r="O186" s="76"/>
      <c r="P186" s="24">
        <f t="shared" si="4"/>
        <v>0</v>
      </c>
      <c r="Q186" s="24">
        <f t="shared" si="5"/>
        <v>0</v>
      </c>
      <c r="R186" s="24">
        <f t="shared" si="6"/>
        <v>0</v>
      </c>
      <c r="S186" s="115"/>
      <c r="T186" s="115"/>
      <c r="U186" s="115"/>
      <c r="V186" s="115"/>
    </row>
    <row r="187" ht="68.25" customHeight="1">
      <c r="A187" s="67">
        <f t="shared" si="7"/>
        <v>0</v>
      </c>
      <c r="B187" s="80"/>
      <c r="C187" s="69">
        <f t="shared" si="3"/>
        <v>0</v>
      </c>
      <c r="D187" s="116"/>
      <c r="E187" s="125"/>
      <c r="F187" s="126"/>
      <c r="G187" s="119"/>
      <c r="H187" s="127"/>
      <c r="I187" s="128"/>
      <c r="J187" s="128"/>
      <c r="K187" s="129"/>
      <c r="L187" s="122"/>
      <c r="M187" s="130"/>
      <c r="N187" s="123"/>
      <c r="O187" s="76"/>
      <c r="P187" s="24">
        <f t="shared" si="4"/>
        <v>0</v>
      </c>
      <c r="Q187" s="24">
        <f t="shared" si="5"/>
        <v>0</v>
      </c>
      <c r="R187" s="24">
        <f t="shared" si="6"/>
        <v>0</v>
      </c>
      <c r="S187" s="115"/>
      <c r="T187" s="115"/>
      <c r="U187" s="115"/>
      <c r="V187" s="115"/>
    </row>
    <row r="188" ht="68.25" customHeight="1">
      <c r="A188" s="67">
        <f t="shared" si="7"/>
        <v>0</v>
      </c>
      <c r="B188" s="80"/>
      <c r="C188" s="69">
        <f t="shared" si="3"/>
        <v>0</v>
      </c>
      <c r="D188" s="116"/>
      <c r="E188" s="125"/>
      <c r="F188" s="126"/>
      <c r="G188" s="119"/>
      <c r="H188" s="127"/>
      <c r="I188" s="128"/>
      <c r="J188" s="128"/>
      <c r="K188" s="129"/>
      <c r="L188" s="122"/>
      <c r="M188" s="130"/>
      <c r="N188" s="123"/>
      <c r="O188" s="76"/>
      <c r="P188" s="24">
        <f t="shared" si="4"/>
        <v>0</v>
      </c>
      <c r="Q188" s="24">
        <f t="shared" si="5"/>
        <v>0</v>
      </c>
      <c r="R188" s="24">
        <f t="shared" si="6"/>
        <v>0</v>
      </c>
      <c r="S188" s="115"/>
      <c r="T188" s="115"/>
      <c r="U188" s="115"/>
      <c r="V188" s="115"/>
    </row>
    <row r="189" ht="68.25" customHeight="1">
      <c r="A189" s="67">
        <f t="shared" si="7"/>
        <v>0</v>
      </c>
      <c r="B189" s="80"/>
      <c r="C189" s="69">
        <f t="shared" si="3"/>
        <v>0</v>
      </c>
      <c r="D189" s="116"/>
      <c r="E189" s="125"/>
      <c r="F189" s="126"/>
      <c r="G189" s="119"/>
      <c r="H189" s="127"/>
      <c r="I189" s="128"/>
      <c r="J189" s="128"/>
      <c r="K189" s="129"/>
      <c r="L189" s="122"/>
      <c r="M189" s="130"/>
      <c r="N189" s="123"/>
      <c r="O189" s="76"/>
      <c r="P189" s="24">
        <f t="shared" si="4"/>
        <v>0</v>
      </c>
      <c r="Q189" s="24">
        <f t="shared" si="5"/>
        <v>0</v>
      </c>
      <c r="R189" s="24">
        <f t="shared" si="6"/>
        <v>0</v>
      </c>
      <c r="S189" s="115"/>
      <c r="T189" s="115"/>
      <c r="U189" s="115"/>
      <c r="V189" s="115"/>
    </row>
    <row r="190" ht="68.25" customHeight="1">
      <c r="A190" s="141"/>
      <c r="B190" s="124"/>
      <c r="C190" s="142"/>
      <c r="D190" s="116"/>
      <c r="E190" s="125"/>
      <c r="F190" s="126"/>
      <c r="G190" s="128"/>
      <c r="H190" s="127"/>
      <c r="I190" s="128"/>
      <c r="J190" s="128"/>
      <c r="K190" s="129"/>
      <c r="L190" s="122"/>
      <c r="M190" s="130"/>
      <c r="N190" s="123"/>
      <c r="O190" s="76"/>
      <c r="P190" s="24">
        <f t="shared" si="4"/>
        <v>0</v>
      </c>
      <c r="Q190" s="24">
        <f t="shared" si="5"/>
        <v>0</v>
      </c>
      <c r="R190" s="24">
        <f t="shared" si="6"/>
        <v>0</v>
      </c>
      <c r="S190" s="115"/>
      <c r="T190" s="115"/>
      <c r="U190" s="115"/>
      <c r="V190" s="115"/>
    </row>
    <row r="191" ht="68.25" customHeight="1">
      <c r="A191" s="141"/>
      <c r="B191" s="124"/>
      <c r="C191" s="142"/>
      <c r="D191" s="116"/>
      <c r="E191" s="125"/>
      <c r="F191" s="126"/>
      <c r="G191" s="128"/>
      <c r="H191" s="127"/>
      <c r="I191" s="128"/>
      <c r="J191" s="128"/>
      <c r="K191" s="129"/>
      <c r="L191" s="122"/>
      <c r="M191" s="130"/>
      <c r="N191" s="123"/>
      <c r="O191" s="76"/>
      <c r="P191" s="24">
        <f t="shared" si="4"/>
        <v>0</v>
      </c>
      <c r="Q191" s="24">
        <f t="shared" si="5"/>
        <v>0</v>
      </c>
      <c r="R191" s="24">
        <f t="shared" si="6"/>
        <v>0</v>
      </c>
      <c r="S191" s="115"/>
      <c r="T191" s="115"/>
      <c r="U191" s="115"/>
      <c r="V191" s="115"/>
    </row>
    <row r="192" ht="68.25" customHeight="1">
      <c r="A192" s="141"/>
      <c r="B192" s="124"/>
      <c r="C192" s="142"/>
      <c r="D192" s="116"/>
      <c r="E192" s="125"/>
      <c r="F192" s="126"/>
      <c r="G192" s="128"/>
      <c r="H192" s="127"/>
      <c r="I192" s="128"/>
      <c r="J192" s="128"/>
      <c r="K192" s="129"/>
      <c r="L192" s="122"/>
      <c r="M192" s="130"/>
      <c r="N192" s="123"/>
      <c r="O192" s="76"/>
      <c r="P192" s="24">
        <f t="shared" si="4"/>
        <v>0</v>
      </c>
      <c r="Q192" s="24">
        <f t="shared" si="5"/>
        <v>0</v>
      </c>
      <c r="R192" s="24">
        <f t="shared" si="6"/>
        <v>0</v>
      </c>
      <c r="S192" s="115"/>
      <c r="T192" s="115"/>
      <c r="U192" s="115"/>
      <c r="V192" s="115"/>
    </row>
    <row r="193" ht="68.25" customHeight="1">
      <c r="A193" s="141"/>
      <c r="B193" s="124"/>
      <c r="C193" s="142"/>
      <c r="D193" s="116"/>
      <c r="E193" s="125"/>
      <c r="F193" s="126"/>
      <c r="G193" s="128"/>
      <c r="H193" s="127"/>
      <c r="I193" s="128"/>
      <c r="J193" s="128"/>
      <c r="K193" s="129"/>
      <c r="L193" s="122"/>
      <c r="M193" s="130"/>
      <c r="N193" s="123"/>
      <c r="O193" s="76"/>
      <c r="P193" s="24">
        <f t="shared" si="4"/>
        <v>0</v>
      </c>
      <c r="Q193" s="24">
        <f t="shared" si="5"/>
        <v>0</v>
      </c>
      <c r="R193" s="24">
        <f t="shared" si="6"/>
        <v>0</v>
      </c>
      <c r="S193" s="115"/>
      <c r="T193" s="115"/>
      <c r="U193" s="115"/>
      <c r="V193" s="115"/>
    </row>
    <row r="194" ht="68.25" customHeight="1">
      <c r="A194" s="141"/>
      <c r="B194" s="124"/>
      <c r="C194" s="142"/>
      <c r="D194" s="116"/>
      <c r="E194" s="125"/>
      <c r="F194" s="126"/>
      <c r="G194" s="128"/>
      <c r="H194" s="127"/>
      <c r="I194" s="128"/>
      <c r="J194" s="128"/>
      <c r="K194" s="129"/>
      <c r="L194" s="122"/>
      <c r="M194" s="130"/>
      <c r="N194" s="123"/>
      <c r="O194" s="76"/>
      <c r="P194" s="24">
        <f t="shared" si="4"/>
        <v>0</v>
      </c>
      <c r="Q194" s="24">
        <f t="shared" si="5"/>
        <v>0</v>
      </c>
      <c r="R194" s="24">
        <f t="shared" si="6"/>
        <v>0</v>
      </c>
      <c r="S194" s="115"/>
      <c r="T194" s="115"/>
      <c r="U194" s="115"/>
      <c r="V194" s="115"/>
    </row>
    <row r="195" ht="68.25" customHeight="1">
      <c r="A195" s="141"/>
      <c r="B195" s="124"/>
      <c r="C195" s="142"/>
      <c r="D195" s="116"/>
      <c r="E195" s="125"/>
      <c r="F195" s="126"/>
      <c r="G195" s="128"/>
      <c r="H195" s="127"/>
      <c r="I195" s="128"/>
      <c r="J195" s="128"/>
      <c r="K195" s="129"/>
      <c r="L195" s="122"/>
      <c r="M195" s="130"/>
      <c r="N195" s="123"/>
      <c r="O195" s="76"/>
      <c r="P195" s="24">
        <f t="shared" si="4"/>
        <v>0</v>
      </c>
      <c r="Q195" s="24">
        <f t="shared" si="5"/>
        <v>0</v>
      </c>
      <c r="R195" s="24">
        <f t="shared" si="6"/>
        <v>0</v>
      </c>
      <c r="S195" s="115"/>
      <c r="T195" s="115"/>
      <c r="U195" s="115"/>
      <c r="V195" s="115"/>
    </row>
    <row r="196" ht="68.25" customHeight="1">
      <c r="A196" s="141"/>
      <c r="B196" s="124"/>
      <c r="C196" s="142"/>
      <c r="D196" s="116"/>
      <c r="E196" s="125"/>
      <c r="F196" s="126"/>
      <c r="G196" s="128"/>
      <c r="H196" s="127"/>
      <c r="I196" s="128"/>
      <c r="J196" s="128"/>
      <c r="K196" s="129"/>
      <c r="L196" s="122"/>
      <c r="M196" s="130"/>
      <c r="N196" s="123"/>
      <c r="O196" s="76"/>
      <c r="P196" s="24">
        <f t="shared" si="4"/>
        <v>0</v>
      </c>
      <c r="Q196" s="24">
        <f t="shared" si="5"/>
        <v>0</v>
      </c>
      <c r="R196" s="24">
        <f t="shared" si="6"/>
        <v>0</v>
      </c>
      <c r="S196" s="115"/>
      <c r="T196" s="115"/>
      <c r="U196" s="115"/>
      <c r="V196" s="115"/>
    </row>
    <row r="197" ht="68.25" customHeight="1">
      <c r="A197" s="141"/>
      <c r="B197" s="124"/>
      <c r="C197" s="142"/>
      <c r="D197" s="116"/>
      <c r="E197" s="125"/>
      <c r="F197" s="126"/>
      <c r="G197" s="128"/>
      <c r="H197" s="127"/>
      <c r="I197" s="128"/>
      <c r="J197" s="128"/>
      <c r="K197" s="129"/>
      <c r="L197" s="122"/>
      <c r="M197" s="130"/>
      <c r="N197" s="123"/>
      <c r="O197" s="76"/>
      <c r="P197" s="24">
        <f t="shared" si="4"/>
        <v>0</v>
      </c>
      <c r="Q197" s="24">
        <f t="shared" si="5"/>
        <v>0</v>
      </c>
      <c r="R197" s="24">
        <f t="shared" si="6"/>
        <v>0</v>
      </c>
      <c r="S197" s="115"/>
      <c r="T197" s="115"/>
      <c r="U197" s="115"/>
      <c r="V197" s="115"/>
    </row>
  </sheetData>
  <mergeCells count="12">
    <mergeCell ref="F4:G4"/>
    <mergeCell ref="F5:G5"/>
    <mergeCell ref="B6:C6"/>
    <mergeCell ref="F6:G6"/>
    <mergeCell ref="D8:N8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2" width="16.71"/>
    <col customWidth="1" min="3" max="3" width="16.57"/>
    <col customWidth="1" min="5" max="5" width="17.71"/>
  </cols>
  <sheetData>
    <row r="1">
      <c r="A1" s="154" t="s">
        <v>704</v>
      </c>
      <c r="B1" s="155">
        <v>427810.50000000006</v>
      </c>
      <c r="C1" s="156" t="s">
        <v>705</v>
      </c>
      <c r="H1" s="157" t="s">
        <v>706</v>
      </c>
      <c r="I1" s="157" t="s">
        <v>707</v>
      </c>
      <c r="J1" s="157" t="s">
        <v>708</v>
      </c>
    </row>
    <row r="2">
      <c r="A2" s="154" t="s">
        <v>706</v>
      </c>
      <c r="B2" s="158" t="s">
        <v>709</v>
      </c>
      <c r="C2" s="158" t="s">
        <v>710</v>
      </c>
      <c r="D2" s="154" t="s">
        <v>711</v>
      </c>
      <c r="E2" s="154" t="s">
        <v>712</v>
      </c>
      <c r="H2" s="159" t="s">
        <v>713</v>
      </c>
      <c r="I2" s="160">
        <v>50400.0</v>
      </c>
      <c r="J2" s="161">
        <v>0.13</v>
      </c>
    </row>
    <row r="3">
      <c r="A3" s="154" t="s">
        <v>714</v>
      </c>
      <c r="B3" s="162" t="s">
        <v>24</v>
      </c>
      <c r="C3" s="162" t="s">
        <v>25</v>
      </c>
      <c r="D3" s="162" t="s">
        <v>26</v>
      </c>
      <c r="E3" s="162" t="s">
        <v>27</v>
      </c>
      <c r="H3" s="159" t="s">
        <v>715</v>
      </c>
      <c r="I3" s="160">
        <v>37800.0</v>
      </c>
      <c r="J3" s="161">
        <v>0.13</v>
      </c>
    </row>
    <row r="4">
      <c r="A4" s="154" t="s">
        <v>716</v>
      </c>
      <c r="B4" s="163" t="s">
        <v>717</v>
      </c>
      <c r="H4" s="159" t="s">
        <v>718</v>
      </c>
      <c r="I4" s="160">
        <v>22680.0</v>
      </c>
      <c r="J4" s="161">
        <v>0.13</v>
      </c>
    </row>
    <row r="5">
      <c r="A5" s="154" t="s">
        <v>719</v>
      </c>
      <c r="B5" s="164">
        <v>649000.0</v>
      </c>
      <c r="H5" s="159" t="s">
        <v>720</v>
      </c>
      <c r="I5" s="160">
        <v>31500.0</v>
      </c>
      <c r="J5" s="161">
        <v>0.13</v>
      </c>
    </row>
    <row r="6">
      <c r="A6" s="165" t="s">
        <v>721</v>
      </c>
      <c r="B6" s="166">
        <f>B5*0.912</f>
        <v>591888</v>
      </c>
      <c r="H6" s="159" t="s">
        <v>722</v>
      </c>
      <c r="I6" s="160">
        <v>50400.0</v>
      </c>
      <c r="J6" s="161">
        <v>0.13</v>
      </c>
    </row>
    <row r="7">
      <c r="A7" s="165" t="s">
        <v>723</v>
      </c>
      <c r="B7" s="166">
        <f>(B1+IF(E3="배송비포함","",VLOOKUP(B4,H:J,2,0)))*IF(B3="FTA가능",1,1+VLOOKUP(B4,H:J,3,0))*IF(C3="부가세포함",1,1.1)</f>
        <v>509399.55</v>
      </c>
      <c r="H7" s="159" t="s">
        <v>724</v>
      </c>
      <c r="I7" s="160">
        <v>63000.0</v>
      </c>
      <c r="J7" s="161">
        <v>0.13</v>
      </c>
    </row>
    <row r="8">
      <c r="H8" s="167" t="s">
        <v>725</v>
      </c>
      <c r="I8" s="160">
        <v>31500.0</v>
      </c>
      <c r="J8" s="161">
        <v>0.08</v>
      </c>
    </row>
    <row r="9">
      <c r="A9" s="168" t="s">
        <v>726</v>
      </c>
      <c r="B9" s="169"/>
      <c r="H9" s="159" t="s">
        <v>727</v>
      </c>
      <c r="I9" s="160">
        <v>44100.0</v>
      </c>
      <c r="J9" s="161">
        <v>0.08</v>
      </c>
    </row>
    <row r="10">
      <c r="A10" s="165" t="s">
        <v>728</v>
      </c>
      <c r="B10" s="166">
        <f>B6-B7</f>
        <v>82488.45</v>
      </c>
      <c r="H10" s="159" t="s">
        <v>729</v>
      </c>
      <c r="I10" s="160">
        <v>63000.0</v>
      </c>
      <c r="J10" s="161">
        <v>0.08</v>
      </c>
    </row>
    <row r="11">
      <c r="A11" s="165" t="s">
        <v>730</v>
      </c>
      <c r="B11" s="170">
        <f>B10/B7</f>
        <v>0.1619327108</v>
      </c>
      <c r="H11" s="159" t="s">
        <v>731</v>
      </c>
      <c r="I11" s="160">
        <v>5670.0</v>
      </c>
      <c r="J11" s="161">
        <v>0.08</v>
      </c>
    </row>
    <row r="12">
      <c r="H12" s="159" t="s">
        <v>732</v>
      </c>
      <c r="I12" s="160">
        <v>7560.0</v>
      </c>
      <c r="J12" s="161">
        <v>0.08</v>
      </c>
    </row>
    <row r="13">
      <c r="A13" s="168" t="s">
        <v>733</v>
      </c>
      <c r="B13" s="169"/>
      <c r="H13" s="159" t="s">
        <v>734</v>
      </c>
      <c r="I13" s="160">
        <v>18900.0</v>
      </c>
      <c r="J13" s="161">
        <v>0.08</v>
      </c>
    </row>
    <row r="14">
      <c r="A14" s="165" t="s">
        <v>735</v>
      </c>
      <c r="B14" s="166">
        <f>IF(B11&gt;20%,B10/2,IF(B7&lt;B5*0.85,B7*0.05,"위탁불가상품"))</f>
        <v>25469.9775</v>
      </c>
      <c r="H14" s="159" t="s">
        <v>717</v>
      </c>
      <c r="I14" s="160">
        <v>35280.0</v>
      </c>
      <c r="J14" s="161">
        <v>0.08</v>
      </c>
    </row>
    <row r="15">
      <c r="A15" s="165" t="s">
        <v>736</v>
      </c>
      <c r="B15" s="170">
        <f>IFERROR(B14/B7,"")</f>
        <v>0.05</v>
      </c>
      <c r="H15" s="159" t="s">
        <v>737</v>
      </c>
      <c r="I15" s="160">
        <v>18900.0</v>
      </c>
      <c r="J15" s="161">
        <v>0.08</v>
      </c>
    </row>
    <row r="16">
      <c r="H16" s="159" t="s">
        <v>738</v>
      </c>
      <c r="I16" s="160">
        <v>25200.0</v>
      </c>
      <c r="J16" s="161">
        <v>0.08</v>
      </c>
    </row>
    <row r="17">
      <c r="H17" s="159" t="s">
        <v>739</v>
      </c>
      <c r="I17" s="160">
        <v>10080.0</v>
      </c>
      <c r="J17" s="161">
        <v>0.13</v>
      </c>
    </row>
    <row r="18">
      <c r="H18" s="159" t="s">
        <v>740</v>
      </c>
      <c r="I18" s="160">
        <v>5670.0</v>
      </c>
      <c r="J18" s="161">
        <v>0.08</v>
      </c>
    </row>
    <row r="19">
      <c r="H19" s="159" t="s">
        <v>741</v>
      </c>
      <c r="I19" s="160">
        <v>5670.0</v>
      </c>
      <c r="J19" s="161">
        <v>0.08</v>
      </c>
    </row>
    <row r="20">
      <c r="H20" s="159" t="s">
        <v>742</v>
      </c>
      <c r="I20" s="160">
        <v>5670.0</v>
      </c>
      <c r="J20" s="161">
        <v>0.08</v>
      </c>
    </row>
    <row r="21">
      <c r="H21" s="159" t="s">
        <v>743</v>
      </c>
      <c r="I21" s="160">
        <v>5670.0</v>
      </c>
      <c r="J21" s="161">
        <v>0.08</v>
      </c>
    </row>
    <row r="28">
      <c r="J28" s="171"/>
    </row>
    <row r="29">
      <c r="J29" s="171"/>
    </row>
    <row r="30">
      <c r="J30" s="171"/>
    </row>
    <row r="31">
      <c r="J31" s="171"/>
    </row>
    <row r="32">
      <c r="J32" s="171"/>
    </row>
    <row r="33">
      <c r="J33" s="171"/>
    </row>
    <row r="34">
      <c r="J34" s="171"/>
    </row>
    <row r="35">
      <c r="J35" s="171"/>
    </row>
    <row r="36">
      <c r="J36" s="171"/>
    </row>
    <row r="37">
      <c r="J37" s="171"/>
    </row>
    <row r="38">
      <c r="J38" s="171"/>
    </row>
    <row r="39">
      <c r="J39" s="171"/>
    </row>
    <row r="40">
      <c r="J40" s="171"/>
    </row>
    <row r="41">
      <c r="J41" s="171"/>
    </row>
    <row r="42">
      <c r="J42" s="171"/>
    </row>
    <row r="43">
      <c r="J43" s="171"/>
    </row>
    <row r="44">
      <c r="J44" s="171"/>
    </row>
    <row r="45">
      <c r="J45" s="171"/>
    </row>
    <row r="46">
      <c r="J46" s="171"/>
    </row>
    <row r="47">
      <c r="J47" s="171"/>
    </row>
    <row r="48">
      <c r="J48" s="171"/>
    </row>
    <row r="49">
      <c r="J49" s="171"/>
    </row>
    <row r="50">
      <c r="J50" s="171"/>
    </row>
    <row r="51">
      <c r="J51" s="171"/>
    </row>
    <row r="52">
      <c r="J52" s="171"/>
    </row>
    <row r="53">
      <c r="J53" s="171"/>
    </row>
    <row r="54">
      <c r="J54" s="171"/>
    </row>
    <row r="55">
      <c r="J55" s="171"/>
    </row>
    <row r="56">
      <c r="J56" s="171"/>
    </row>
    <row r="57">
      <c r="J57" s="171"/>
    </row>
    <row r="58">
      <c r="J58" s="171"/>
    </row>
    <row r="59">
      <c r="J59" s="171"/>
    </row>
    <row r="60">
      <c r="J60" s="171"/>
    </row>
    <row r="61">
      <c r="J61" s="171"/>
    </row>
    <row r="62">
      <c r="J62" s="171"/>
    </row>
    <row r="63">
      <c r="J63" s="171"/>
    </row>
    <row r="64">
      <c r="J64" s="171"/>
    </row>
    <row r="65">
      <c r="J65" s="171"/>
    </row>
    <row r="66">
      <c r="J66" s="171"/>
    </row>
    <row r="67">
      <c r="J67" s="171"/>
    </row>
    <row r="68">
      <c r="J68" s="171"/>
    </row>
    <row r="69">
      <c r="J69" s="171"/>
    </row>
    <row r="70">
      <c r="J70" s="171"/>
    </row>
    <row r="71">
      <c r="J71" s="171"/>
    </row>
    <row r="72">
      <c r="J72" s="171"/>
    </row>
    <row r="73">
      <c r="J73" s="171"/>
    </row>
    <row r="74">
      <c r="J74" s="171"/>
    </row>
    <row r="75">
      <c r="J75" s="171"/>
    </row>
    <row r="76">
      <c r="J76" s="171"/>
    </row>
    <row r="77">
      <c r="J77" s="171"/>
    </row>
    <row r="78">
      <c r="J78" s="171"/>
    </row>
    <row r="79">
      <c r="J79" s="171"/>
    </row>
    <row r="80">
      <c r="J80" s="171"/>
    </row>
    <row r="81">
      <c r="J81" s="171"/>
    </row>
    <row r="82">
      <c r="J82" s="171"/>
    </row>
    <row r="83">
      <c r="J83" s="171"/>
    </row>
    <row r="84">
      <c r="J84" s="171"/>
    </row>
    <row r="85">
      <c r="J85" s="171"/>
    </row>
    <row r="86">
      <c r="J86" s="171"/>
    </row>
    <row r="87">
      <c r="J87" s="171"/>
    </row>
    <row r="88">
      <c r="J88" s="171"/>
    </row>
    <row r="89">
      <c r="J89" s="171"/>
    </row>
    <row r="90">
      <c r="J90" s="171"/>
    </row>
    <row r="91">
      <c r="J91" s="171"/>
    </row>
    <row r="92">
      <c r="J92" s="171"/>
    </row>
    <row r="93">
      <c r="J93" s="171"/>
    </row>
    <row r="94">
      <c r="J94" s="171"/>
    </row>
    <row r="95">
      <c r="J95" s="171"/>
    </row>
    <row r="96">
      <c r="J96" s="171"/>
    </row>
    <row r="97">
      <c r="J97" s="171"/>
    </row>
    <row r="98">
      <c r="J98" s="171"/>
    </row>
    <row r="99">
      <c r="J99" s="171"/>
    </row>
    <row r="100">
      <c r="J100" s="171"/>
    </row>
    <row r="101">
      <c r="J101" s="171"/>
    </row>
    <row r="102">
      <c r="J102" s="171"/>
    </row>
    <row r="103">
      <c r="J103" s="171"/>
    </row>
    <row r="104">
      <c r="J104" s="171"/>
    </row>
    <row r="105">
      <c r="J105" s="171"/>
    </row>
    <row r="106">
      <c r="J106" s="171"/>
    </row>
    <row r="107">
      <c r="J107" s="171"/>
    </row>
    <row r="108">
      <c r="J108" s="171"/>
    </row>
    <row r="109">
      <c r="J109" s="171"/>
    </row>
    <row r="110">
      <c r="J110" s="171"/>
    </row>
    <row r="111">
      <c r="J111" s="171"/>
    </row>
    <row r="112">
      <c r="J112" s="171"/>
    </row>
    <row r="113">
      <c r="J113" s="171"/>
    </row>
    <row r="114">
      <c r="J114" s="171"/>
    </row>
    <row r="115">
      <c r="J115" s="171"/>
    </row>
    <row r="116">
      <c r="J116" s="171"/>
    </row>
    <row r="117">
      <c r="J117" s="171"/>
    </row>
    <row r="118">
      <c r="J118" s="171"/>
    </row>
    <row r="119">
      <c r="J119" s="171"/>
    </row>
    <row r="120">
      <c r="J120" s="171"/>
    </row>
    <row r="121">
      <c r="J121" s="171"/>
    </row>
    <row r="122">
      <c r="J122" s="171"/>
    </row>
    <row r="123">
      <c r="J123" s="171"/>
    </row>
    <row r="124">
      <c r="J124" s="171"/>
    </row>
    <row r="125">
      <c r="J125" s="171"/>
    </row>
    <row r="126">
      <c r="J126" s="171"/>
    </row>
    <row r="127">
      <c r="J127" s="171"/>
    </row>
    <row r="128">
      <c r="J128" s="171"/>
    </row>
    <row r="129">
      <c r="J129" s="171"/>
    </row>
    <row r="130">
      <c r="J130" s="171"/>
    </row>
    <row r="131">
      <c r="J131" s="171"/>
    </row>
    <row r="132">
      <c r="J132" s="171"/>
    </row>
    <row r="133">
      <c r="J133" s="171"/>
    </row>
    <row r="134">
      <c r="J134" s="171"/>
    </row>
    <row r="135">
      <c r="J135" s="171"/>
    </row>
    <row r="136">
      <c r="J136" s="171"/>
    </row>
    <row r="137">
      <c r="J137" s="171"/>
    </row>
    <row r="138">
      <c r="J138" s="171"/>
    </row>
    <row r="139">
      <c r="J139" s="171"/>
    </row>
    <row r="140">
      <c r="J140" s="171"/>
    </row>
    <row r="141">
      <c r="J141" s="171"/>
    </row>
    <row r="142">
      <c r="J142" s="171"/>
    </row>
    <row r="143">
      <c r="J143" s="171"/>
    </row>
    <row r="144">
      <c r="J144" s="171"/>
    </row>
    <row r="145">
      <c r="J145" s="171"/>
    </row>
    <row r="146">
      <c r="J146" s="171"/>
    </row>
    <row r="147">
      <c r="J147" s="171"/>
    </row>
    <row r="148">
      <c r="J148" s="171"/>
    </row>
    <row r="149">
      <c r="J149" s="171"/>
    </row>
    <row r="150">
      <c r="J150" s="171"/>
    </row>
    <row r="151">
      <c r="J151" s="171"/>
    </row>
    <row r="152">
      <c r="J152" s="171"/>
    </row>
    <row r="153">
      <c r="J153" s="171"/>
    </row>
    <row r="154">
      <c r="J154" s="171"/>
    </row>
    <row r="155">
      <c r="J155" s="171"/>
    </row>
    <row r="156">
      <c r="J156" s="171"/>
    </row>
    <row r="157">
      <c r="J157" s="171"/>
    </row>
    <row r="158">
      <c r="J158" s="171"/>
    </row>
    <row r="159">
      <c r="J159" s="171"/>
    </row>
    <row r="160">
      <c r="J160" s="171"/>
    </row>
    <row r="161">
      <c r="J161" s="171"/>
    </row>
    <row r="162">
      <c r="J162" s="171"/>
    </row>
    <row r="163">
      <c r="J163" s="171"/>
    </row>
    <row r="164">
      <c r="J164" s="171"/>
    </row>
    <row r="165">
      <c r="J165" s="171"/>
    </row>
    <row r="166">
      <c r="J166" s="171"/>
    </row>
    <row r="167">
      <c r="J167" s="171"/>
    </row>
    <row r="168">
      <c r="J168" s="171"/>
    </row>
    <row r="169">
      <c r="J169" s="171"/>
    </row>
    <row r="170">
      <c r="J170" s="171"/>
    </row>
    <row r="171">
      <c r="J171" s="171"/>
    </row>
    <row r="172">
      <c r="J172" s="171"/>
    </row>
    <row r="173">
      <c r="J173" s="171"/>
    </row>
    <row r="174">
      <c r="J174" s="171"/>
    </row>
    <row r="175">
      <c r="J175" s="171"/>
    </row>
    <row r="176">
      <c r="J176" s="171"/>
    </row>
    <row r="177">
      <c r="J177" s="171"/>
    </row>
    <row r="178">
      <c r="J178" s="171"/>
    </row>
    <row r="179">
      <c r="J179" s="171"/>
    </row>
    <row r="180">
      <c r="J180" s="171"/>
    </row>
    <row r="181">
      <c r="J181" s="171"/>
    </row>
    <row r="182">
      <c r="J182" s="171"/>
    </row>
    <row r="183">
      <c r="J183" s="171"/>
    </row>
    <row r="184">
      <c r="J184" s="171"/>
    </row>
    <row r="185">
      <c r="J185" s="171"/>
    </row>
    <row r="186">
      <c r="J186" s="171"/>
    </row>
    <row r="187">
      <c r="J187" s="171"/>
    </row>
    <row r="188">
      <c r="J188" s="171"/>
    </row>
    <row r="189">
      <c r="J189" s="171"/>
    </row>
    <row r="190">
      <c r="J190" s="171"/>
    </row>
    <row r="191">
      <c r="J191" s="171"/>
    </row>
    <row r="192">
      <c r="J192" s="171"/>
    </row>
    <row r="193">
      <c r="J193" s="171"/>
    </row>
    <row r="194">
      <c r="J194" s="171"/>
    </row>
    <row r="195">
      <c r="J195" s="171"/>
    </row>
    <row r="196">
      <c r="J196" s="171"/>
    </row>
    <row r="197">
      <c r="J197" s="171"/>
    </row>
    <row r="198">
      <c r="J198" s="171"/>
    </row>
    <row r="199">
      <c r="J199" s="171"/>
    </row>
    <row r="200">
      <c r="J200" s="171"/>
    </row>
    <row r="201">
      <c r="J201" s="171"/>
    </row>
    <row r="202">
      <c r="J202" s="171"/>
    </row>
    <row r="203">
      <c r="J203" s="171"/>
    </row>
    <row r="204">
      <c r="J204" s="171"/>
    </row>
    <row r="205">
      <c r="J205" s="171"/>
    </row>
    <row r="206">
      <c r="J206" s="171"/>
    </row>
    <row r="207">
      <c r="J207" s="171"/>
    </row>
    <row r="208">
      <c r="J208" s="171"/>
    </row>
    <row r="209">
      <c r="J209" s="171"/>
    </row>
    <row r="210">
      <c r="J210" s="171"/>
    </row>
    <row r="211">
      <c r="J211" s="171"/>
    </row>
    <row r="212">
      <c r="J212" s="171"/>
    </row>
    <row r="213">
      <c r="J213" s="171"/>
    </row>
    <row r="214">
      <c r="J214" s="171"/>
    </row>
    <row r="215">
      <c r="J215" s="171"/>
    </row>
    <row r="216">
      <c r="J216" s="171"/>
    </row>
    <row r="217">
      <c r="J217" s="171"/>
    </row>
    <row r="218">
      <c r="J218" s="171"/>
    </row>
    <row r="219">
      <c r="J219" s="171"/>
    </row>
    <row r="220">
      <c r="J220" s="171"/>
    </row>
    <row r="221">
      <c r="J221" s="171"/>
    </row>
    <row r="222">
      <c r="J222" s="171"/>
    </row>
    <row r="223">
      <c r="J223" s="171"/>
    </row>
    <row r="224">
      <c r="J224" s="171"/>
    </row>
    <row r="225">
      <c r="J225" s="171"/>
    </row>
    <row r="226">
      <c r="J226" s="171"/>
    </row>
    <row r="227">
      <c r="J227" s="171"/>
    </row>
    <row r="228">
      <c r="J228" s="171"/>
    </row>
    <row r="229">
      <c r="J229" s="171"/>
    </row>
    <row r="230">
      <c r="J230" s="171"/>
    </row>
    <row r="231">
      <c r="J231" s="171"/>
    </row>
    <row r="232">
      <c r="J232" s="171"/>
    </row>
    <row r="233">
      <c r="J233" s="171"/>
    </row>
    <row r="234">
      <c r="J234" s="171"/>
    </row>
    <row r="235">
      <c r="J235" s="171"/>
    </row>
    <row r="236">
      <c r="J236" s="171"/>
    </row>
    <row r="237">
      <c r="J237" s="171"/>
    </row>
    <row r="238">
      <c r="J238" s="171"/>
    </row>
    <row r="239">
      <c r="J239" s="171"/>
    </row>
    <row r="240">
      <c r="J240" s="171"/>
    </row>
    <row r="241">
      <c r="J241" s="171"/>
    </row>
    <row r="242">
      <c r="J242" s="171"/>
    </row>
    <row r="243">
      <c r="J243" s="171"/>
    </row>
    <row r="244">
      <c r="J244" s="171"/>
    </row>
    <row r="245">
      <c r="J245" s="171"/>
    </row>
    <row r="246">
      <c r="J246" s="171"/>
    </row>
    <row r="247">
      <c r="J247" s="171"/>
    </row>
    <row r="248">
      <c r="J248" s="171"/>
    </row>
    <row r="249">
      <c r="J249" s="171"/>
    </row>
    <row r="250">
      <c r="J250" s="171"/>
    </row>
    <row r="251">
      <c r="J251" s="171"/>
    </row>
    <row r="252">
      <c r="J252" s="171"/>
    </row>
    <row r="253">
      <c r="J253" s="171"/>
    </row>
    <row r="254">
      <c r="J254" s="171"/>
    </row>
    <row r="255">
      <c r="J255" s="171"/>
    </row>
    <row r="256">
      <c r="J256" s="171"/>
    </row>
    <row r="257">
      <c r="J257" s="171"/>
    </row>
    <row r="258">
      <c r="J258" s="171"/>
    </row>
    <row r="259">
      <c r="J259" s="171"/>
    </row>
    <row r="260">
      <c r="J260" s="171"/>
    </row>
    <row r="261">
      <c r="J261" s="171"/>
    </row>
    <row r="262">
      <c r="J262" s="171"/>
    </row>
    <row r="263">
      <c r="J263" s="171"/>
    </row>
    <row r="264">
      <c r="J264" s="171"/>
    </row>
    <row r="265">
      <c r="J265" s="171"/>
    </row>
    <row r="266">
      <c r="J266" s="171"/>
    </row>
    <row r="267">
      <c r="J267" s="171"/>
    </row>
    <row r="268">
      <c r="J268" s="171"/>
    </row>
    <row r="269">
      <c r="J269" s="171"/>
    </row>
    <row r="270">
      <c r="J270" s="171"/>
    </row>
    <row r="271">
      <c r="J271" s="171"/>
    </row>
    <row r="272">
      <c r="J272" s="171"/>
    </row>
    <row r="273">
      <c r="J273" s="171"/>
    </row>
    <row r="274">
      <c r="J274" s="171"/>
    </row>
    <row r="275">
      <c r="J275" s="171"/>
    </row>
    <row r="276">
      <c r="J276" s="171"/>
    </row>
    <row r="277">
      <c r="J277" s="171"/>
    </row>
    <row r="278">
      <c r="J278" s="171"/>
    </row>
    <row r="279">
      <c r="J279" s="171"/>
    </row>
    <row r="280">
      <c r="J280" s="171"/>
    </row>
    <row r="281">
      <c r="J281" s="171"/>
    </row>
    <row r="282">
      <c r="J282" s="171"/>
    </row>
    <row r="283">
      <c r="J283" s="171"/>
    </row>
    <row r="284">
      <c r="J284" s="171"/>
    </row>
    <row r="285">
      <c r="J285" s="171"/>
    </row>
    <row r="286">
      <c r="J286" s="171"/>
    </row>
    <row r="287">
      <c r="J287" s="171"/>
    </row>
    <row r="288">
      <c r="J288" s="171"/>
    </row>
    <row r="289">
      <c r="J289" s="171"/>
    </row>
    <row r="290">
      <c r="J290" s="171"/>
    </row>
    <row r="291">
      <c r="J291" s="171"/>
    </row>
    <row r="292">
      <c r="J292" s="171"/>
    </row>
    <row r="293">
      <c r="J293" s="171"/>
    </row>
    <row r="294">
      <c r="J294" s="171"/>
    </row>
    <row r="295">
      <c r="J295" s="171"/>
    </row>
    <row r="296">
      <c r="J296" s="171"/>
    </row>
    <row r="297">
      <c r="J297" s="171"/>
    </row>
    <row r="298">
      <c r="J298" s="171"/>
    </row>
    <row r="299">
      <c r="J299" s="171"/>
    </row>
    <row r="300">
      <c r="J300" s="171"/>
    </row>
    <row r="301">
      <c r="J301" s="171"/>
    </row>
    <row r="302">
      <c r="J302" s="171"/>
    </row>
    <row r="303">
      <c r="J303" s="171"/>
    </row>
    <row r="304">
      <c r="J304" s="171"/>
    </row>
    <row r="305">
      <c r="J305" s="171"/>
    </row>
    <row r="306">
      <c r="J306" s="171"/>
    </row>
    <row r="307">
      <c r="J307" s="171"/>
    </row>
    <row r="308">
      <c r="J308" s="171"/>
    </row>
    <row r="309">
      <c r="J309" s="171"/>
    </row>
    <row r="310">
      <c r="J310" s="171"/>
    </row>
    <row r="311">
      <c r="J311" s="171"/>
    </row>
    <row r="312">
      <c r="J312" s="171"/>
    </row>
    <row r="313">
      <c r="J313" s="171"/>
    </row>
    <row r="314">
      <c r="J314" s="171"/>
    </row>
    <row r="315">
      <c r="J315" s="171"/>
    </row>
    <row r="316">
      <c r="J316" s="171"/>
    </row>
    <row r="317">
      <c r="J317" s="171"/>
    </row>
    <row r="318">
      <c r="J318" s="171"/>
    </row>
    <row r="319">
      <c r="J319" s="171"/>
    </row>
    <row r="320">
      <c r="J320" s="171"/>
    </row>
    <row r="321">
      <c r="J321" s="171"/>
    </row>
    <row r="322">
      <c r="J322" s="171"/>
    </row>
    <row r="323">
      <c r="J323" s="171"/>
    </row>
    <row r="324">
      <c r="J324" s="171"/>
    </row>
    <row r="325">
      <c r="J325" s="171"/>
    </row>
    <row r="326">
      <c r="J326" s="171"/>
    </row>
    <row r="327">
      <c r="J327" s="171"/>
    </row>
    <row r="328">
      <c r="J328" s="171"/>
    </row>
    <row r="329">
      <c r="J329" s="171"/>
    </row>
    <row r="330">
      <c r="J330" s="171"/>
    </row>
    <row r="331">
      <c r="J331" s="171"/>
    </row>
    <row r="332">
      <c r="J332" s="171"/>
    </row>
    <row r="333">
      <c r="J333" s="171"/>
    </row>
    <row r="334">
      <c r="J334" s="171"/>
    </row>
    <row r="335">
      <c r="J335" s="171"/>
    </row>
    <row r="336">
      <c r="J336" s="171"/>
    </row>
    <row r="337">
      <c r="J337" s="171"/>
    </row>
    <row r="338">
      <c r="J338" s="171"/>
    </row>
    <row r="339">
      <c r="J339" s="171"/>
    </row>
    <row r="340">
      <c r="J340" s="171"/>
    </row>
    <row r="341">
      <c r="J341" s="171"/>
    </row>
    <row r="342">
      <c r="J342" s="171"/>
    </row>
    <row r="343">
      <c r="J343" s="171"/>
    </row>
    <row r="344">
      <c r="J344" s="171"/>
    </row>
    <row r="345">
      <c r="J345" s="171"/>
    </row>
    <row r="346">
      <c r="J346" s="171"/>
    </row>
    <row r="347">
      <c r="J347" s="171"/>
    </row>
    <row r="348">
      <c r="J348" s="171"/>
    </row>
    <row r="349">
      <c r="J349" s="171"/>
    </row>
    <row r="350">
      <c r="J350" s="171"/>
    </row>
    <row r="351">
      <c r="J351" s="171"/>
    </row>
    <row r="352">
      <c r="J352" s="171"/>
    </row>
    <row r="353">
      <c r="J353" s="171"/>
    </row>
    <row r="354">
      <c r="J354" s="171"/>
    </row>
    <row r="355">
      <c r="J355" s="171"/>
    </row>
    <row r="356">
      <c r="J356" s="171"/>
    </row>
    <row r="357">
      <c r="J357" s="171"/>
    </row>
    <row r="358">
      <c r="J358" s="171"/>
    </row>
    <row r="359">
      <c r="J359" s="171"/>
    </row>
    <row r="360">
      <c r="J360" s="171"/>
    </row>
    <row r="361">
      <c r="J361" s="171"/>
    </row>
    <row r="362">
      <c r="J362" s="171"/>
    </row>
    <row r="363">
      <c r="J363" s="171"/>
    </row>
    <row r="364">
      <c r="J364" s="171"/>
    </row>
    <row r="365">
      <c r="J365" s="171"/>
    </row>
    <row r="366">
      <c r="J366" s="171"/>
    </row>
    <row r="367">
      <c r="J367" s="171"/>
    </row>
    <row r="368">
      <c r="J368" s="171"/>
    </row>
    <row r="369">
      <c r="J369" s="171"/>
    </row>
    <row r="370">
      <c r="J370" s="171"/>
    </row>
    <row r="371">
      <c r="J371" s="171"/>
    </row>
    <row r="372">
      <c r="J372" s="171"/>
    </row>
    <row r="373">
      <c r="J373" s="171"/>
    </row>
    <row r="374">
      <c r="J374" s="171"/>
    </row>
    <row r="375">
      <c r="J375" s="171"/>
    </row>
    <row r="376">
      <c r="J376" s="171"/>
    </row>
    <row r="377">
      <c r="J377" s="171"/>
    </row>
    <row r="378">
      <c r="J378" s="171"/>
    </row>
    <row r="379">
      <c r="J379" s="171"/>
    </row>
    <row r="380">
      <c r="J380" s="171"/>
    </row>
    <row r="381">
      <c r="J381" s="171"/>
    </row>
    <row r="382">
      <c r="J382" s="171"/>
    </row>
    <row r="383">
      <c r="J383" s="171"/>
    </row>
    <row r="384">
      <c r="J384" s="171"/>
    </row>
    <row r="385">
      <c r="J385" s="171"/>
    </row>
    <row r="386">
      <c r="J386" s="171"/>
    </row>
    <row r="387">
      <c r="J387" s="171"/>
    </row>
    <row r="388">
      <c r="J388" s="171"/>
    </row>
    <row r="389">
      <c r="J389" s="171"/>
    </row>
    <row r="390">
      <c r="J390" s="171"/>
    </row>
    <row r="391">
      <c r="J391" s="171"/>
    </row>
    <row r="392">
      <c r="J392" s="171"/>
    </row>
    <row r="393">
      <c r="J393" s="171"/>
    </row>
    <row r="394">
      <c r="J394" s="171"/>
    </row>
    <row r="395">
      <c r="J395" s="171"/>
    </row>
    <row r="396">
      <c r="J396" s="171"/>
    </row>
    <row r="397">
      <c r="J397" s="171"/>
    </row>
    <row r="398">
      <c r="J398" s="171"/>
    </row>
    <row r="399">
      <c r="J399" s="171"/>
    </row>
    <row r="400">
      <c r="J400" s="171"/>
    </row>
    <row r="401">
      <c r="J401" s="171"/>
    </row>
    <row r="402">
      <c r="J402" s="171"/>
    </row>
    <row r="403">
      <c r="J403" s="171"/>
    </row>
    <row r="404">
      <c r="J404" s="171"/>
    </row>
    <row r="405">
      <c r="J405" s="171"/>
    </row>
    <row r="406">
      <c r="J406" s="171"/>
    </row>
    <row r="407">
      <c r="J407" s="171"/>
    </row>
    <row r="408">
      <c r="J408" s="171"/>
    </row>
    <row r="409">
      <c r="J409" s="171"/>
    </row>
    <row r="410">
      <c r="J410" s="171"/>
    </row>
    <row r="411">
      <c r="J411" s="171"/>
    </row>
    <row r="412">
      <c r="J412" s="171"/>
    </row>
    <row r="413">
      <c r="J413" s="171"/>
    </row>
    <row r="414">
      <c r="J414" s="171"/>
    </row>
    <row r="415">
      <c r="J415" s="171"/>
    </row>
    <row r="416">
      <c r="J416" s="171"/>
    </row>
    <row r="417">
      <c r="J417" s="171"/>
    </row>
    <row r="418">
      <c r="J418" s="171"/>
    </row>
    <row r="419">
      <c r="J419" s="171"/>
    </row>
    <row r="420">
      <c r="J420" s="171"/>
    </row>
    <row r="421">
      <c r="J421" s="171"/>
    </row>
    <row r="422">
      <c r="J422" s="171"/>
    </row>
    <row r="423">
      <c r="J423" s="171"/>
    </row>
    <row r="424">
      <c r="J424" s="171"/>
    </row>
    <row r="425">
      <c r="J425" s="171"/>
    </row>
    <row r="426">
      <c r="J426" s="171"/>
    </row>
    <row r="427">
      <c r="J427" s="171"/>
    </row>
    <row r="428">
      <c r="J428" s="171"/>
    </row>
    <row r="429">
      <c r="J429" s="171"/>
    </row>
    <row r="430">
      <c r="J430" s="171"/>
    </row>
    <row r="431">
      <c r="J431" s="171"/>
    </row>
    <row r="432">
      <c r="J432" s="171"/>
    </row>
    <row r="433">
      <c r="J433" s="171"/>
    </row>
    <row r="434">
      <c r="J434" s="171"/>
    </row>
    <row r="435">
      <c r="J435" s="171"/>
    </row>
    <row r="436">
      <c r="J436" s="171"/>
    </row>
    <row r="437">
      <c r="J437" s="171"/>
    </row>
    <row r="438">
      <c r="J438" s="171"/>
    </row>
    <row r="439">
      <c r="J439" s="171"/>
    </row>
    <row r="440">
      <c r="J440" s="171"/>
    </row>
    <row r="441">
      <c r="J441" s="171"/>
    </row>
    <row r="442">
      <c r="J442" s="171"/>
    </row>
    <row r="443">
      <c r="J443" s="171"/>
    </row>
    <row r="444">
      <c r="J444" s="171"/>
    </row>
    <row r="445">
      <c r="J445" s="171"/>
    </row>
    <row r="446">
      <c r="J446" s="171"/>
    </row>
    <row r="447">
      <c r="J447" s="171"/>
    </row>
    <row r="448">
      <c r="J448" s="171"/>
    </row>
    <row r="449">
      <c r="J449" s="171"/>
    </row>
    <row r="450">
      <c r="J450" s="171"/>
    </row>
    <row r="451">
      <c r="J451" s="171"/>
    </row>
    <row r="452">
      <c r="J452" s="171"/>
    </row>
    <row r="453">
      <c r="J453" s="171"/>
    </row>
    <row r="454">
      <c r="J454" s="171"/>
    </row>
    <row r="455">
      <c r="J455" s="171"/>
    </row>
    <row r="456">
      <c r="J456" s="171"/>
    </row>
    <row r="457">
      <c r="J457" s="171"/>
    </row>
    <row r="458">
      <c r="J458" s="171"/>
    </row>
    <row r="459">
      <c r="J459" s="171"/>
    </row>
    <row r="460">
      <c r="J460" s="171"/>
    </row>
    <row r="461">
      <c r="J461" s="171"/>
    </row>
    <row r="462">
      <c r="J462" s="171"/>
    </row>
    <row r="463">
      <c r="J463" s="171"/>
    </row>
    <row r="464">
      <c r="J464" s="171"/>
    </row>
    <row r="465">
      <c r="J465" s="171"/>
    </row>
    <row r="466">
      <c r="J466" s="171"/>
    </row>
    <row r="467">
      <c r="J467" s="171"/>
    </row>
    <row r="468">
      <c r="J468" s="171"/>
    </row>
    <row r="469">
      <c r="J469" s="171"/>
    </row>
    <row r="470">
      <c r="J470" s="171"/>
    </row>
    <row r="471">
      <c r="J471" s="171"/>
    </row>
    <row r="472">
      <c r="J472" s="171"/>
    </row>
    <row r="473">
      <c r="J473" s="171"/>
    </row>
    <row r="474">
      <c r="J474" s="171"/>
    </row>
    <row r="475">
      <c r="J475" s="171"/>
    </row>
    <row r="476">
      <c r="J476" s="171"/>
    </row>
    <row r="477">
      <c r="J477" s="171"/>
    </row>
    <row r="478">
      <c r="J478" s="171"/>
    </row>
    <row r="479">
      <c r="J479" s="171"/>
    </row>
    <row r="480">
      <c r="J480" s="171"/>
    </row>
    <row r="481">
      <c r="J481" s="171"/>
    </row>
    <row r="482">
      <c r="J482" s="171"/>
    </row>
    <row r="483">
      <c r="J483" s="171"/>
    </row>
    <row r="484">
      <c r="J484" s="171"/>
    </row>
    <row r="485">
      <c r="J485" s="171"/>
    </row>
    <row r="486">
      <c r="J486" s="171"/>
    </row>
    <row r="487">
      <c r="J487" s="171"/>
    </row>
    <row r="488">
      <c r="J488" s="171"/>
    </row>
    <row r="489">
      <c r="J489" s="171"/>
    </row>
    <row r="490">
      <c r="J490" s="171"/>
    </row>
    <row r="491">
      <c r="J491" s="171"/>
    </row>
    <row r="492">
      <c r="J492" s="171"/>
    </row>
    <row r="493">
      <c r="J493" s="171"/>
    </row>
    <row r="494">
      <c r="J494" s="171"/>
    </row>
    <row r="495">
      <c r="J495" s="171"/>
    </row>
    <row r="496">
      <c r="J496" s="171"/>
    </row>
    <row r="497">
      <c r="J497" s="171"/>
    </row>
    <row r="498">
      <c r="J498" s="171"/>
    </row>
    <row r="499">
      <c r="J499" s="171"/>
    </row>
    <row r="500">
      <c r="J500" s="171"/>
    </row>
    <row r="501">
      <c r="J501" s="171"/>
    </row>
    <row r="502">
      <c r="J502" s="171"/>
    </row>
    <row r="503">
      <c r="J503" s="171"/>
    </row>
    <row r="504">
      <c r="J504" s="171"/>
    </row>
    <row r="505">
      <c r="J505" s="171"/>
    </row>
    <row r="506">
      <c r="J506" s="171"/>
    </row>
    <row r="507">
      <c r="J507" s="171"/>
    </row>
    <row r="508">
      <c r="J508" s="171"/>
    </row>
    <row r="509">
      <c r="J509" s="171"/>
    </row>
    <row r="510">
      <c r="J510" s="171"/>
    </row>
    <row r="511">
      <c r="J511" s="171"/>
    </row>
    <row r="512">
      <c r="J512" s="171"/>
    </row>
    <row r="513">
      <c r="J513" s="171"/>
    </row>
    <row r="514">
      <c r="J514" s="171"/>
    </row>
    <row r="515">
      <c r="J515" s="171"/>
    </row>
    <row r="516">
      <c r="J516" s="171"/>
    </row>
    <row r="517">
      <c r="J517" s="171"/>
    </row>
    <row r="518">
      <c r="J518" s="171"/>
    </row>
    <row r="519">
      <c r="J519" s="171"/>
    </row>
    <row r="520">
      <c r="J520" s="171"/>
    </row>
    <row r="521">
      <c r="J521" s="171"/>
    </row>
    <row r="522">
      <c r="J522" s="171"/>
    </row>
    <row r="523">
      <c r="J523" s="171"/>
    </row>
    <row r="524">
      <c r="J524" s="171"/>
    </row>
    <row r="525">
      <c r="J525" s="171"/>
    </row>
    <row r="526">
      <c r="J526" s="171"/>
    </row>
    <row r="527">
      <c r="J527" s="171"/>
    </row>
    <row r="528">
      <c r="J528" s="171"/>
    </row>
    <row r="529">
      <c r="J529" s="171"/>
    </row>
    <row r="530">
      <c r="J530" s="171"/>
    </row>
    <row r="531">
      <c r="J531" s="171"/>
    </row>
    <row r="532">
      <c r="J532" s="171"/>
    </row>
    <row r="533">
      <c r="J533" s="171"/>
    </row>
    <row r="534">
      <c r="J534" s="171"/>
    </row>
    <row r="535">
      <c r="J535" s="171"/>
    </row>
    <row r="536">
      <c r="J536" s="171"/>
    </row>
    <row r="537">
      <c r="J537" s="171"/>
    </row>
    <row r="538">
      <c r="J538" s="171"/>
    </row>
    <row r="539">
      <c r="J539" s="171"/>
    </row>
    <row r="540">
      <c r="J540" s="171"/>
    </row>
    <row r="541">
      <c r="J541" s="171"/>
    </row>
    <row r="542">
      <c r="J542" s="171"/>
    </row>
    <row r="543">
      <c r="J543" s="171"/>
    </row>
    <row r="544">
      <c r="J544" s="171"/>
    </row>
    <row r="545">
      <c r="J545" s="171"/>
    </row>
    <row r="546">
      <c r="J546" s="171"/>
    </row>
    <row r="547">
      <c r="J547" s="171"/>
    </row>
    <row r="548">
      <c r="J548" s="171"/>
    </row>
    <row r="549">
      <c r="J549" s="171"/>
    </row>
    <row r="550">
      <c r="J550" s="171"/>
    </row>
    <row r="551">
      <c r="J551" s="171"/>
    </row>
    <row r="552">
      <c r="J552" s="171"/>
    </row>
    <row r="553">
      <c r="J553" s="171"/>
    </row>
    <row r="554">
      <c r="J554" s="171"/>
    </row>
    <row r="555">
      <c r="J555" s="171"/>
    </row>
    <row r="556">
      <c r="J556" s="171"/>
    </row>
    <row r="557">
      <c r="J557" s="171"/>
    </row>
    <row r="558">
      <c r="J558" s="171"/>
    </row>
    <row r="559">
      <c r="J559" s="171"/>
    </row>
    <row r="560">
      <c r="J560" s="171"/>
    </row>
    <row r="561">
      <c r="J561" s="171"/>
    </row>
    <row r="562">
      <c r="J562" s="171"/>
    </row>
    <row r="563">
      <c r="J563" s="171"/>
    </row>
    <row r="564">
      <c r="J564" s="171"/>
    </row>
    <row r="565">
      <c r="J565" s="171"/>
    </row>
    <row r="566">
      <c r="J566" s="171"/>
    </row>
    <row r="567">
      <c r="J567" s="171"/>
    </row>
    <row r="568">
      <c r="J568" s="171"/>
    </row>
    <row r="569">
      <c r="J569" s="171"/>
    </row>
    <row r="570">
      <c r="J570" s="171"/>
    </row>
    <row r="571">
      <c r="J571" s="171"/>
    </row>
    <row r="572">
      <c r="J572" s="171"/>
    </row>
    <row r="573">
      <c r="J573" s="171"/>
    </row>
    <row r="574">
      <c r="J574" s="171"/>
    </row>
    <row r="575">
      <c r="J575" s="171"/>
    </row>
    <row r="576">
      <c r="J576" s="171"/>
    </row>
    <row r="577">
      <c r="J577" s="171"/>
    </row>
    <row r="578">
      <c r="J578" s="171"/>
    </row>
    <row r="579">
      <c r="J579" s="171"/>
    </row>
    <row r="580">
      <c r="J580" s="171"/>
    </row>
    <row r="581">
      <c r="J581" s="171"/>
    </row>
    <row r="582">
      <c r="J582" s="171"/>
    </row>
    <row r="583">
      <c r="J583" s="171"/>
    </row>
    <row r="584">
      <c r="J584" s="171"/>
    </row>
    <row r="585">
      <c r="J585" s="171"/>
    </row>
    <row r="586">
      <c r="J586" s="171"/>
    </row>
    <row r="587">
      <c r="J587" s="171"/>
    </row>
    <row r="588">
      <c r="J588" s="171"/>
    </row>
    <row r="589">
      <c r="J589" s="171"/>
    </row>
    <row r="590">
      <c r="J590" s="171"/>
    </row>
    <row r="591">
      <c r="J591" s="171"/>
    </row>
    <row r="592">
      <c r="J592" s="171"/>
    </row>
    <row r="593">
      <c r="J593" s="171"/>
    </row>
    <row r="594">
      <c r="J594" s="171"/>
    </row>
    <row r="595">
      <c r="J595" s="171"/>
    </row>
    <row r="596">
      <c r="J596" s="171"/>
    </row>
    <row r="597">
      <c r="J597" s="171"/>
    </row>
    <row r="598">
      <c r="J598" s="171"/>
    </row>
    <row r="599">
      <c r="J599" s="171"/>
    </row>
    <row r="600">
      <c r="J600" s="171"/>
    </row>
    <row r="601">
      <c r="J601" s="171"/>
    </row>
    <row r="602">
      <c r="J602" s="171"/>
    </row>
    <row r="603">
      <c r="J603" s="171"/>
    </row>
    <row r="604">
      <c r="J604" s="171"/>
    </row>
    <row r="605">
      <c r="J605" s="171"/>
    </row>
    <row r="606">
      <c r="J606" s="171"/>
    </row>
    <row r="607">
      <c r="J607" s="171"/>
    </row>
    <row r="608">
      <c r="J608" s="171"/>
    </row>
    <row r="609">
      <c r="J609" s="171"/>
    </row>
    <row r="610">
      <c r="J610" s="171"/>
    </row>
    <row r="611">
      <c r="J611" s="171"/>
    </row>
    <row r="612">
      <c r="J612" s="171"/>
    </row>
    <row r="613">
      <c r="J613" s="171"/>
    </row>
    <row r="614">
      <c r="J614" s="171"/>
    </row>
    <row r="615">
      <c r="J615" s="171"/>
    </row>
    <row r="616">
      <c r="J616" s="171"/>
    </row>
    <row r="617">
      <c r="J617" s="171"/>
    </row>
    <row r="618">
      <c r="J618" s="171"/>
    </row>
    <row r="619">
      <c r="J619" s="171"/>
    </row>
    <row r="620">
      <c r="J620" s="171"/>
    </row>
    <row r="621">
      <c r="J621" s="171"/>
    </row>
    <row r="622">
      <c r="J622" s="171"/>
    </row>
    <row r="623">
      <c r="J623" s="171"/>
    </row>
    <row r="624">
      <c r="J624" s="171"/>
    </row>
    <row r="625">
      <c r="J625" s="171"/>
    </row>
    <row r="626">
      <c r="J626" s="171"/>
    </row>
    <row r="627">
      <c r="J627" s="171"/>
    </row>
    <row r="628">
      <c r="J628" s="171"/>
    </row>
    <row r="629">
      <c r="J629" s="171"/>
    </row>
    <row r="630">
      <c r="J630" s="171"/>
    </row>
    <row r="631">
      <c r="J631" s="171"/>
    </row>
    <row r="632">
      <c r="J632" s="171"/>
    </row>
    <row r="633">
      <c r="J633" s="171"/>
    </row>
    <row r="634">
      <c r="J634" s="171"/>
    </row>
    <row r="635">
      <c r="J635" s="171"/>
    </row>
    <row r="636">
      <c r="J636" s="171"/>
    </row>
    <row r="637">
      <c r="J637" s="171"/>
    </row>
    <row r="638">
      <c r="J638" s="171"/>
    </row>
    <row r="639">
      <c r="J639" s="171"/>
    </row>
    <row r="640">
      <c r="J640" s="171"/>
    </row>
    <row r="641">
      <c r="J641" s="171"/>
    </row>
    <row r="642">
      <c r="J642" s="171"/>
    </row>
    <row r="643">
      <c r="J643" s="171"/>
    </row>
    <row r="644">
      <c r="J644" s="171"/>
    </row>
    <row r="645">
      <c r="J645" s="171"/>
    </row>
    <row r="646">
      <c r="J646" s="171"/>
    </row>
    <row r="647">
      <c r="J647" s="171"/>
    </row>
    <row r="648">
      <c r="J648" s="171"/>
    </row>
    <row r="649">
      <c r="J649" s="171"/>
    </row>
    <row r="650">
      <c r="J650" s="171"/>
    </row>
    <row r="651">
      <c r="J651" s="171"/>
    </row>
    <row r="652">
      <c r="J652" s="171"/>
    </row>
    <row r="653">
      <c r="J653" s="171"/>
    </row>
    <row r="654">
      <c r="J654" s="171"/>
    </row>
    <row r="655">
      <c r="J655" s="171"/>
    </row>
    <row r="656">
      <c r="J656" s="171"/>
    </row>
    <row r="657">
      <c r="J657" s="171"/>
    </row>
    <row r="658">
      <c r="J658" s="171"/>
    </row>
    <row r="659">
      <c r="J659" s="171"/>
    </row>
    <row r="660">
      <c r="J660" s="171"/>
    </row>
    <row r="661">
      <c r="J661" s="171"/>
    </row>
    <row r="662">
      <c r="J662" s="171"/>
    </row>
    <row r="663">
      <c r="J663" s="171"/>
    </row>
    <row r="664">
      <c r="J664" s="171"/>
    </row>
    <row r="665">
      <c r="J665" s="171"/>
    </row>
    <row r="666">
      <c r="J666" s="171"/>
    </row>
    <row r="667">
      <c r="J667" s="171"/>
    </row>
    <row r="668">
      <c r="J668" s="171"/>
    </row>
    <row r="669">
      <c r="J669" s="171"/>
    </row>
    <row r="670">
      <c r="J670" s="171"/>
    </row>
    <row r="671">
      <c r="J671" s="171"/>
    </row>
    <row r="672">
      <c r="J672" s="171"/>
    </row>
    <row r="673">
      <c r="J673" s="171"/>
    </row>
    <row r="674">
      <c r="J674" s="171"/>
    </row>
    <row r="675">
      <c r="J675" s="171"/>
    </row>
    <row r="676">
      <c r="J676" s="171"/>
    </row>
    <row r="677">
      <c r="J677" s="171"/>
    </row>
    <row r="678">
      <c r="J678" s="171"/>
    </row>
    <row r="679">
      <c r="J679" s="171"/>
    </row>
    <row r="680">
      <c r="J680" s="171"/>
    </row>
    <row r="681">
      <c r="J681" s="171"/>
    </row>
    <row r="682">
      <c r="J682" s="171"/>
    </row>
    <row r="683">
      <c r="J683" s="171"/>
    </row>
    <row r="684">
      <c r="J684" s="171"/>
    </row>
    <row r="685">
      <c r="J685" s="171"/>
    </row>
    <row r="686">
      <c r="J686" s="171"/>
    </row>
    <row r="687">
      <c r="J687" s="171"/>
    </row>
    <row r="688">
      <c r="J688" s="171"/>
    </row>
    <row r="689">
      <c r="J689" s="171"/>
    </row>
    <row r="690">
      <c r="J690" s="171"/>
    </row>
    <row r="691">
      <c r="J691" s="171"/>
    </row>
    <row r="692">
      <c r="J692" s="171"/>
    </row>
    <row r="693">
      <c r="J693" s="171"/>
    </row>
    <row r="694">
      <c r="J694" s="171"/>
    </row>
    <row r="695">
      <c r="J695" s="171"/>
    </row>
    <row r="696">
      <c r="J696" s="171"/>
    </row>
    <row r="697">
      <c r="J697" s="171"/>
    </row>
    <row r="698">
      <c r="J698" s="171"/>
    </row>
    <row r="699">
      <c r="J699" s="171"/>
    </row>
    <row r="700">
      <c r="J700" s="171"/>
    </row>
    <row r="701">
      <c r="J701" s="171"/>
    </row>
    <row r="702">
      <c r="J702" s="171"/>
    </row>
    <row r="703">
      <c r="J703" s="171"/>
    </row>
    <row r="704">
      <c r="J704" s="171"/>
    </row>
    <row r="705">
      <c r="J705" s="171"/>
    </row>
    <row r="706">
      <c r="J706" s="171"/>
    </row>
    <row r="707">
      <c r="J707" s="171"/>
    </row>
    <row r="708">
      <c r="J708" s="171"/>
    </row>
    <row r="709">
      <c r="J709" s="171"/>
    </row>
    <row r="710">
      <c r="J710" s="171"/>
    </row>
    <row r="711">
      <c r="J711" s="171"/>
    </row>
    <row r="712">
      <c r="J712" s="171"/>
    </row>
    <row r="713">
      <c r="J713" s="171"/>
    </row>
    <row r="714">
      <c r="J714" s="171"/>
    </row>
    <row r="715">
      <c r="J715" s="171"/>
    </row>
    <row r="716">
      <c r="J716" s="171"/>
    </row>
    <row r="717">
      <c r="J717" s="171"/>
    </row>
    <row r="718">
      <c r="J718" s="171"/>
    </row>
    <row r="719">
      <c r="J719" s="171"/>
    </row>
    <row r="720">
      <c r="J720" s="171"/>
    </row>
    <row r="721">
      <c r="J721" s="171"/>
    </row>
    <row r="722">
      <c r="J722" s="171"/>
    </row>
    <row r="723">
      <c r="J723" s="171"/>
    </row>
    <row r="724">
      <c r="J724" s="171"/>
    </row>
    <row r="725">
      <c r="J725" s="171"/>
    </row>
    <row r="726">
      <c r="J726" s="171"/>
    </row>
    <row r="727">
      <c r="J727" s="171"/>
    </row>
    <row r="728">
      <c r="J728" s="171"/>
    </row>
    <row r="729">
      <c r="J729" s="171"/>
    </row>
    <row r="730">
      <c r="J730" s="171"/>
    </row>
    <row r="731">
      <c r="J731" s="171"/>
    </row>
    <row r="732">
      <c r="J732" s="171"/>
    </row>
    <row r="733">
      <c r="J733" s="171"/>
    </row>
    <row r="734">
      <c r="J734" s="171"/>
    </row>
    <row r="735">
      <c r="J735" s="171"/>
    </row>
    <row r="736">
      <c r="J736" s="171"/>
    </row>
    <row r="737">
      <c r="J737" s="171"/>
    </row>
    <row r="738">
      <c r="J738" s="171"/>
    </row>
    <row r="739">
      <c r="J739" s="171"/>
    </row>
    <row r="740">
      <c r="J740" s="171"/>
    </row>
    <row r="741">
      <c r="J741" s="171"/>
    </row>
    <row r="742">
      <c r="J742" s="171"/>
    </row>
    <row r="743">
      <c r="J743" s="171"/>
    </row>
    <row r="744">
      <c r="J744" s="171"/>
    </row>
    <row r="745">
      <c r="J745" s="171"/>
    </row>
    <row r="746">
      <c r="J746" s="171"/>
    </row>
    <row r="747">
      <c r="J747" s="171"/>
    </row>
    <row r="748">
      <c r="J748" s="171"/>
    </row>
    <row r="749">
      <c r="J749" s="171"/>
    </row>
    <row r="750">
      <c r="J750" s="171"/>
    </row>
    <row r="751">
      <c r="J751" s="171"/>
    </row>
    <row r="752">
      <c r="J752" s="171"/>
    </row>
    <row r="753">
      <c r="J753" s="171"/>
    </row>
    <row r="754">
      <c r="J754" s="171"/>
    </row>
    <row r="755">
      <c r="J755" s="171"/>
    </row>
    <row r="756">
      <c r="J756" s="171"/>
    </row>
    <row r="757">
      <c r="J757" s="171"/>
    </row>
    <row r="758">
      <c r="J758" s="171"/>
    </row>
    <row r="759">
      <c r="J759" s="171"/>
    </row>
    <row r="760">
      <c r="J760" s="171"/>
    </row>
    <row r="761">
      <c r="J761" s="171"/>
    </row>
    <row r="762">
      <c r="J762" s="171"/>
    </row>
    <row r="763">
      <c r="J763" s="171"/>
    </row>
    <row r="764">
      <c r="J764" s="171"/>
    </row>
    <row r="765">
      <c r="J765" s="171"/>
    </row>
    <row r="766">
      <c r="J766" s="171"/>
    </row>
    <row r="767">
      <c r="J767" s="171"/>
    </row>
    <row r="768">
      <c r="J768" s="171"/>
    </row>
    <row r="769">
      <c r="J769" s="171"/>
    </row>
    <row r="770">
      <c r="J770" s="171"/>
    </row>
    <row r="771">
      <c r="J771" s="171"/>
    </row>
    <row r="772">
      <c r="J772" s="171"/>
    </row>
    <row r="773">
      <c r="J773" s="171"/>
    </row>
    <row r="774">
      <c r="J774" s="171"/>
    </row>
    <row r="775">
      <c r="J775" s="171"/>
    </row>
    <row r="776">
      <c r="J776" s="171"/>
    </row>
    <row r="777">
      <c r="J777" s="171"/>
    </row>
    <row r="778">
      <c r="J778" s="171"/>
    </row>
    <row r="779">
      <c r="J779" s="171"/>
    </row>
    <row r="780">
      <c r="J780" s="171"/>
    </row>
    <row r="781">
      <c r="J781" s="171"/>
    </row>
    <row r="782">
      <c r="J782" s="171"/>
    </row>
    <row r="783">
      <c r="J783" s="171"/>
    </row>
    <row r="784">
      <c r="J784" s="171"/>
    </row>
    <row r="785">
      <c r="J785" s="171"/>
    </row>
    <row r="786">
      <c r="J786" s="171"/>
    </row>
    <row r="787">
      <c r="J787" s="171"/>
    </row>
    <row r="788">
      <c r="J788" s="171"/>
    </row>
    <row r="789">
      <c r="J789" s="171"/>
    </row>
    <row r="790">
      <c r="J790" s="171"/>
    </row>
    <row r="791">
      <c r="J791" s="171"/>
    </row>
    <row r="792">
      <c r="J792" s="171"/>
    </row>
    <row r="793">
      <c r="J793" s="171"/>
    </row>
    <row r="794">
      <c r="J794" s="171"/>
    </row>
    <row r="795">
      <c r="J795" s="171"/>
    </row>
    <row r="796">
      <c r="J796" s="171"/>
    </row>
    <row r="797">
      <c r="J797" s="171"/>
    </row>
    <row r="798">
      <c r="J798" s="171"/>
    </row>
    <row r="799">
      <c r="J799" s="171"/>
    </row>
    <row r="800">
      <c r="J800" s="171"/>
    </row>
    <row r="801">
      <c r="J801" s="171"/>
    </row>
    <row r="802">
      <c r="J802" s="171"/>
    </row>
    <row r="803">
      <c r="J803" s="171"/>
    </row>
    <row r="804">
      <c r="J804" s="171"/>
    </row>
    <row r="805">
      <c r="J805" s="171"/>
    </row>
    <row r="806">
      <c r="J806" s="171"/>
    </row>
    <row r="807">
      <c r="J807" s="171"/>
    </row>
    <row r="808">
      <c r="J808" s="171"/>
    </row>
    <row r="809">
      <c r="J809" s="171"/>
    </row>
    <row r="810">
      <c r="J810" s="171"/>
    </row>
    <row r="811">
      <c r="J811" s="171"/>
    </row>
    <row r="812">
      <c r="J812" s="171"/>
    </row>
    <row r="813">
      <c r="J813" s="171"/>
    </row>
    <row r="814">
      <c r="J814" s="171"/>
    </row>
    <row r="815">
      <c r="J815" s="171"/>
    </row>
    <row r="816">
      <c r="J816" s="171"/>
    </row>
    <row r="817">
      <c r="J817" s="171"/>
    </row>
    <row r="818">
      <c r="J818" s="171"/>
    </row>
    <row r="819">
      <c r="J819" s="171"/>
    </row>
    <row r="820">
      <c r="J820" s="171"/>
    </row>
    <row r="821">
      <c r="J821" s="171"/>
    </row>
    <row r="822">
      <c r="J822" s="171"/>
    </row>
    <row r="823">
      <c r="J823" s="171"/>
    </row>
    <row r="824">
      <c r="J824" s="171"/>
    </row>
    <row r="825">
      <c r="J825" s="171"/>
    </row>
    <row r="826">
      <c r="J826" s="171"/>
    </row>
    <row r="827">
      <c r="J827" s="171"/>
    </row>
    <row r="828">
      <c r="J828" s="171"/>
    </row>
    <row r="829">
      <c r="J829" s="171"/>
    </row>
    <row r="830">
      <c r="J830" s="171"/>
    </row>
    <row r="831">
      <c r="J831" s="171"/>
    </row>
    <row r="832">
      <c r="J832" s="171"/>
    </row>
    <row r="833">
      <c r="J833" s="171"/>
    </row>
    <row r="834">
      <c r="J834" s="171"/>
    </row>
    <row r="835">
      <c r="J835" s="171"/>
    </row>
    <row r="836">
      <c r="J836" s="171"/>
    </row>
    <row r="837">
      <c r="J837" s="171"/>
    </row>
    <row r="838">
      <c r="J838" s="171"/>
    </row>
    <row r="839">
      <c r="J839" s="171"/>
    </row>
    <row r="840">
      <c r="J840" s="171"/>
    </row>
    <row r="841">
      <c r="J841" s="171"/>
    </row>
    <row r="842">
      <c r="J842" s="171"/>
    </row>
    <row r="843">
      <c r="J843" s="171"/>
    </row>
    <row r="844">
      <c r="J844" s="171"/>
    </row>
    <row r="845">
      <c r="J845" s="171"/>
    </row>
    <row r="846">
      <c r="J846" s="171"/>
    </row>
    <row r="847">
      <c r="J847" s="171"/>
    </row>
    <row r="848">
      <c r="J848" s="171"/>
    </row>
    <row r="849">
      <c r="J849" s="171"/>
    </row>
    <row r="850">
      <c r="J850" s="171"/>
    </row>
    <row r="851">
      <c r="J851" s="171"/>
    </row>
    <row r="852">
      <c r="J852" s="171"/>
    </row>
    <row r="853">
      <c r="J853" s="171"/>
    </row>
    <row r="854">
      <c r="J854" s="171"/>
    </row>
    <row r="855">
      <c r="J855" s="171"/>
    </row>
    <row r="856">
      <c r="J856" s="171"/>
    </row>
    <row r="857">
      <c r="J857" s="171"/>
    </row>
    <row r="858">
      <c r="J858" s="171"/>
    </row>
    <row r="859">
      <c r="J859" s="171"/>
    </row>
    <row r="860">
      <c r="J860" s="171"/>
    </row>
    <row r="861">
      <c r="J861" s="171"/>
    </row>
    <row r="862">
      <c r="J862" s="171"/>
    </row>
    <row r="863">
      <c r="J863" s="171"/>
    </row>
    <row r="864">
      <c r="J864" s="171"/>
    </row>
    <row r="865">
      <c r="J865" s="171"/>
    </row>
    <row r="866">
      <c r="J866" s="171"/>
    </row>
    <row r="867">
      <c r="J867" s="171"/>
    </row>
    <row r="868">
      <c r="J868" s="171"/>
    </row>
    <row r="869">
      <c r="J869" s="171"/>
    </row>
    <row r="870">
      <c r="J870" s="171"/>
    </row>
    <row r="871">
      <c r="J871" s="171"/>
    </row>
    <row r="872">
      <c r="J872" s="171"/>
    </row>
    <row r="873">
      <c r="J873" s="171"/>
    </row>
    <row r="874">
      <c r="J874" s="171"/>
    </row>
    <row r="875">
      <c r="J875" s="171"/>
    </row>
    <row r="876">
      <c r="J876" s="171"/>
    </row>
    <row r="877">
      <c r="J877" s="171"/>
    </row>
    <row r="878">
      <c r="J878" s="171"/>
    </row>
    <row r="879">
      <c r="J879" s="171"/>
    </row>
    <row r="880">
      <c r="J880" s="171"/>
    </row>
    <row r="881">
      <c r="J881" s="171"/>
    </row>
    <row r="882">
      <c r="J882" s="171"/>
    </row>
    <row r="883">
      <c r="J883" s="171"/>
    </row>
    <row r="884">
      <c r="J884" s="171"/>
    </row>
    <row r="885">
      <c r="J885" s="171"/>
    </row>
    <row r="886">
      <c r="J886" s="171"/>
    </row>
    <row r="887">
      <c r="J887" s="171"/>
    </row>
    <row r="888">
      <c r="J888" s="171"/>
    </row>
    <row r="889">
      <c r="J889" s="171"/>
    </row>
    <row r="890">
      <c r="J890" s="171"/>
    </row>
    <row r="891">
      <c r="J891" s="171"/>
    </row>
    <row r="892">
      <c r="J892" s="171"/>
    </row>
    <row r="893">
      <c r="J893" s="171"/>
    </row>
    <row r="894">
      <c r="J894" s="171"/>
    </row>
    <row r="895">
      <c r="J895" s="171"/>
    </row>
    <row r="896">
      <c r="J896" s="171"/>
    </row>
    <row r="897">
      <c r="J897" s="171"/>
    </row>
    <row r="898">
      <c r="J898" s="171"/>
    </row>
    <row r="899">
      <c r="J899" s="171"/>
    </row>
    <row r="900">
      <c r="J900" s="171"/>
    </row>
    <row r="901">
      <c r="J901" s="171"/>
    </row>
    <row r="902">
      <c r="J902" s="171"/>
    </row>
    <row r="903">
      <c r="J903" s="171"/>
    </row>
    <row r="904">
      <c r="J904" s="171"/>
    </row>
    <row r="905">
      <c r="J905" s="171"/>
    </row>
    <row r="906">
      <c r="J906" s="171"/>
    </row>
    <row r="907">
      <c r="J907" s="171"/>
    </row>
    <row r="908">
      <c r="J908" s="171"/>
    </row>
    <row r="909">
      <c r="J909" s="171"/>
    </row>
    <row r="910">
      <c r="J910" s="171"/>
    </row>
    <row r="911">
      <c r="J911" s="171"/>
    </row>
    <row r="912">
      <c r="J912" s="171"/>
    </row>
    <row r="913">
      <c r="J913" s="171"/>
    </row>
    <row r="914">
      <c r="J914" s="171"/>
    </row>
    <row r="915">
      <c r="J915" s="171"/>
    </row>
    <row r="916">
      <c r="J916" s="171"/>
    </row>
    <row r="917">
      <c r="J917" s="171"/>
    </row>
    <row r="918">
      <c r="J918" s="171"/>
    </row>
    <row r="919">
      <c r="J919" s="171"/>
    </row>
    <row r="920">
      <c r="J920" s="171"/>
    </row>
    <row r="921">
      <c r="J921" s="171"/>
    </row>
    <row r="922">
      <c r="J922" s="171"/>
    </row>
    <row r="923">
      <c r="J923" s="171"/>
    </row>
    <row r="924">
      <c r="J924" s="171"/>
    </row>
    <row r="925">
      <c r="J925" s="171"/>
    </row>
    <row r="926">
      <c r="J926" s="171"/>
    </row>
    <row r="927">
      <c r="J927" s="171"/>
    </row>
    <row r="928">
      <c r="J928" s="171"/>
    </row>
    <row r="929">
      <c r="J929" s="171"/>
    </row>
    <row r="930">
      <c r="J930" s="171"/>
    </row>
    <row r="931">
      <c r="J931" s="171"/>
    </row>
    <row r="932">
      <c r="J932" s="171"/>
    </row>
    <row r="933">
      <c r="J933" s="171"/>
    </row>
    <row r="934">
      <c r="J934" s="171"/>
    </row>
    <row r="935">
      <c r="J935" s="171"/>
    </row>
    <row r="936">
      <c r="J936" s="171"/>
    </row>
    <row r="937">
      <c r="J937" s="171"/>
    </row>
    <row r="938">
      <c r="J938" s="171"/>
    </row>
    <row r="939">
      <c r="J939" s="171"/>
    </row>
    <row r="940">
      <c r="J940" s="171"/>
    </row>
    <row r="941">
      <c r="J941" s="171"/>
    </row>
    <row r="942">
      <c r="J942" s="171"/>
    </row>
    <row r="943">
      <c r="J943" s="171"/>
    </row>
    <row r="944">
      <c r="J944" s="171"/>
    </row>
    <row r="945">
      <c r="J945" s="171"/>
    </row>
    <row r="946">
      <c r="J946" s="171"/>
    </row>
    <row r="947">
      <c r="J947" s="171"/>
    </row>
    <row r="948">
      <c r="J948" s="171"/>
    </row>
    <row r="949">
      <c r="J949" s="171"/>
    </row>
    <row r="950">
      <c r="J950" s="171"/>
    </row>
    <row r="951">
      <c r="J951" s="171"/>
    </row>
    <row r="952">
      <c r="J952" s="171"/>
    </row>
    <row r="953">
      <c r="J953" s="171"/>
    </row>
    <row r="954">
      <c r="J954" s="171"/>
    </row>
    <row r="955">
      <c r="J955" s="171"/>
    </row>
    <row r="956">
      <c r="J956" s="171"/>
    </row>
    <row r="957">
      <c r="J957" s="171"/>
    </row>
    <row r="958">
      <c r="J958" s="171"/>
    </row>
    <row r="959">
      <c r="J959" s="171"/>
    </row>
    <row r="960">
      <c r="J960" s="171"/>
    </row>
    <row r="961">
      <c r="J961" s="171"/>
    </row>
    <row r="962">
      <c r="J962" s="171"/>
    </row>
    <row r="963">
      <c r="J963" s="171"/>
    </row>
    <row r="964">
      <c r="J964" s="171"/>
    </row>
    <row r="965">
      <c r="J965" s="171"/>
    </row>
    <row r="966">
      <c r="J966" s="171"/>
    </row>
    <row r="967">
      <c r="J967" s="171"/>
    </row>
    <row r="968">
      <c r="J968" s="171"/>
    </row>
    <row r="969">
      <c r="J969" s="171"/>
    </row>
    <row r="970">
      <c r="J970" s="171"/>
    </row>
    <row r="971">
      <c r="J971" s="171"/>
    </row>
    <row r="972">
      <c r="J972" s="171"/>
    </row>
    <row r="973">
      <c r="J973" s="171"/>
    </row>
    <row r="974">
      <c r="J974" s="171"/>
    </row>
    <row r="975">
      <c r="J975" s="171"/>
    </row>
    <row r="976">
      <c r="J976" s="171"/>
    </row>
    <row r="977">
      <c r="J977" s="171"/>
    </row>
    <row r="978">
      <c r="J978" s="171"/>
    </row>
    <row r="979">
      <c r="J979" s="171"/>
    </row>
    <row r="980">
      <c r="J980" s="171"/>
    </row>
    <row r="981">
      <c r="J981" s="171"/>
    </row>
    <row r="982">
      <c r="J982" s="171"/>
    </row>
    <row r="983">
      <c r="J983" s="171"/>
    </row>
    <row r="984">
      <c r="J984" s="171"/>
    </row>
    <row r="985">
      <c r="J985" s="171"/>
    </row>
    <row r="986">
      <c r="J986" s="171"/>
    </row>
    <row r="987">
      <c r="J987" s="171"/>
    </row>
    <row r="988">
      <c r="J988" s="171"/>
    </row>
    <row r="989">
      <c r="J989" s="171"/>
    </row>
    <row r="990">
      <c r="J990" s="171"/>
    </row>
    <row r="991">
      <c r="J991" s="171"/>
    </row>
    <row r="992">
      <c r="J992" s="171"/>
    </row>
    <row r="993">
      <c r="J993" s="171"/>
    </row>
    <row r="994">
      <c r="J994" s="171"/>
    </row>
    <row r="995">
      <c r="J995" s="171"/>
    </row>
    <row r="996">
      <c r="J996" s="171"/>
    </row>
    <row r="997">
      <c r="J997" s="171"/>
    </row>
    <row r="998">
      <c r="J998" s="171"/>
    </row>
    <row r="999">
      <c r="J999" s="171"/>
    </row>
    <row r="1000">
      <c r="J1000" s="171"/>
    </row>
    <row r="1001">
      <c r="J1001" s="171"/>
    </row>
    <row r="1002">
      <c r="J1002" s="171"/>
    </row>
    <row r="1003">
      <c r="J1003" s="171"/>
    </row>
    <row r="1004">
      <c r="J1004" s="171"/>
    </row>
    <row r="1005">
      <c r="J1005" s="171"/>
    </row>
  </sheetData>
  <dataValidations>
    <dataValidation type="list" allowBlank="1" sqref="D3">
      <formula1>"수수료포함,수수료 비포함"</formula1>
    </dataValidation>
    <dataValidation type="list" allowBlank="1" sqref="B3">
      <formula1>"FTA가능,FTA 불가능"</formula1>
    </dataValidation>
    <dataValidation type="list" allowBlank="1" sqref="E3">
      <formula1>"배송비포함,배송비 비포함"</formula1>
    </dataValidation>
    <dataValidation type="list" allowBlank="1" sqref="B4">
      <formula1>$H$2:$H$21</formula1>
    </dataValidation>
    <dataValidation type="list" allowBlank="1" sqref="C3">
      <formula1>"부가세포함,부가세 비포함"</formula1>
    </dataValidation>
  </dataValidations>
  <drawing r:id="rId1"/>
</worksheet>
</file>