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rohit\Desktop\Startup\Idea details\AI powered interviews\"/>
    </mc:Choice>
  </mc:AlternateContent>
  <xr:revisionPtr revIDLastSave="0" documentId="13_ncr:1_{7377B49E-AE77-4514-A31F-A8199CC28FFD}" xr6:coauthVersionLast="45" xr6:coauthVersionMax="45" xr10:uidLastSave="{00000000-0000-0000-0000-000000000000}"/>
  <workbookProtection workbookAlgorithmName="SHA-512" workbookHashValue="krOECjffLluYTuyG1Uqw+jVMFn8UljNXSiS01H9rjx3Pa4NZSnoqdanh/wC4+4WRMCcNpbrKc+Pcwcfbco3cfg==" workbookSaltValue="uAfucUH7UNlYrFabatmhKQ==" workbookSpinCount="100000" lockStructure="1"/>
  <bookViews>
    <workbookView xWindow="-120" yWindow="-120" windowWidth="29040" windowHeight="15720" xr2:uid="{00000000-000D-0000-FFFF-FFFF00000000}"/>
  </bookViews>
  <sheets>
    <sheet name="ROI calculator (INR)" sheetId="3" r:id="rId1"/>
    <sheet name="ROI calculator (USD)"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 i="1" l="1"/>
  <c r="L18" i="3"/>
  <c r="C25" i="3" l="1"/>
  <c r="L16" i="3" l="1"/>
  <c r="L3" i="3"/>
  <c r="L16" i="1" l="1"/>
  <c r="L3" i="1"/>
  <c r="L17" i="1" l="1"/>
  <c r="C23" i="3" l="1"/>
  <c r="C22" i="3"/>
  <c r="L20" i="3"/>
  <c r="L17" i="3"/>
  <c r="L21" i="3" l="1"/>
  <c r="C24" i="3"/>
  <c r="C21" i="3"/>
  <c r="L19" i="3"/>
  <c r="C25" i="1"/>
  <c r="C23" i="1"/>
  <c r="C22" i="1"/>
  <c r="C24" i="1"/>
  <c r="L20" i="1"/>
  <c r="C20" i="3" l="1"/>
  <c r="C16" i="3" s="1"/>
  <c r="L21" i="1"/>
  <c r="L19" i="1"/>
  <c r="C21" i="1"/>
  <c r="C20" i="1" l="1"/>
  <c r="C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Rohit Saini</author>
  </authors>
  <commentList>
    <comment ref="C22" authorId="0" shapeId="0" xr:uid="{BE5E0827-5583-4DCB-ABB8-C1E34340A8C6}">
      <text>
        <r>
          <rPr>
            <b/>
            <sz val="9"/>
            <color indexed="81"/>
            <rFont val="Tahoma"/>
            <family val="2"/>
          </rPr>
          <t>Rohit Saini:</t>
        </r>
        <r>
          <rPr>
            <sz val="9"/>
            <color indexed="81"/>
            <rFont val="Tahoma"/>
            <family val="2"/>
          </rPr>
          <t xml:space="preserve">
To calculate the reduction in time-to-hire using Babble, we take 35% of your current time-to-hire  (35% is the reduction reported by our clients)</t>
        </r>
      </text>
    </comment>
    <comment ref="C23" authorId="0" shapeId="0" xr:uid="{6513474E-5875-4695-B611-8292A3A69608}">
      <text>
        <r>
          <rPr>
            <b/>
            <sz val="9"/>
            <color indexed="81"/>
            <rFont val="Tahoma"/>
            <family val="2"/>
          </rPr>
          <t>Rohit Saini:</t>
        </r>
        <r>
          <rPr>
            <sz val="9"/>
            <color indexed="81"/>
            <rFont val="Tahoma"/>
            <family val="2"/>
          </rPr>
          <t xml:space="preserve">
The U.S department of labor estimates that the cost of a mis-hire is up to 300% of the annual salary of the employee. To calculate the money saved by the reduction in turnover, we take 300% of your companys average annual salary and multiply it by the number of employees you plan to hire in the next 12 months, and your current turnover rate. We use 38% of this value (the reduction in mis-hires %, as reported in skill based hiring reports) to calculate the calculate potential savings.</t>
        </r>
      </text>
    </comment>
    <comment ref="C24" authorId="0" shapeId="0" xr:uid="{5DDEB9E6-999E-4D76-BF47-6B8346FC21E6}">
      <text>
        <r>
          <rPr>
            <b/>
            <sz val="9"/>
            <color indexed="81"/>
            <rFont val="Tahoma"/>
            <family val="2"/>
          </rPr>
          <t>Rohit Saini:</t>
        </r>
        <r>
          <rPr>
            <sz val="9"/>
            <color indexed="81"/>
            <rFont val="Tahoma"/>
            <family val="2"/>
          </rPr>
          <t xml:space="preserve">
Time savings on applicant screening is calculated by multiplying the number of candidates that apply to your open positions by the time that it takes to screen each resume (as reported by our clients) and the number of employees planned to hire in the next 12 months. We then calculate this number as 90% of this value (90% reduction in time from using the Babble method)</t>
        </r>
      </text>
    </comment>
    <comment ref="C25" authorId="0" shapeId="0" xr:uid="{B414AC55-E84B-449A-924E-A8F76F9B4659}">
      <text>
        <r>
          <rPr>
            <b/>
            <sz val="9"/>
            <color indexed="81"/>
            <rFont val="Tahoma"/>
            <family val="2"/>
          </rPr>
          <t>Rohit Saini:</t>
        </r>
        <r>
          <rPr>
            <sz val="9"/>
            <color indexed="81"/>
            <rFont val="Tahoma"/>
            <family val="2"/>
          </rPr>
          <t xml:space="preserve">
Reduction in voluntary turn-over is calculated by taking your current turnover rate and multiplying by the client reported reduction in turnover of 38%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Rohit Saini</author>
  </authors>
  <commentList>
    <comment ref="C22" authorId="0" shapeId="0" xr:uid="{DD8C276B-0714-49EA-9CD5-62188BCD9D26}">
      <text>
        <r>
          <rPr>
            <b/>
            <sz val="9"/>
            <color indexed="81"/>
            <rFont val="Tahoma"/>
            <family val="2"/>
          </rPr>
          <t>Rohit Saini:</t>
        </r>
        <r>
          <rPr>
            <sz val="9"/>
            <color indexed="81"/>
            <rFont val="Tahoma"/>
            <family val="2"/>
          </rPr>
          <t xml:space="preserve">
To calculate the reduction in time-to-hire using Babble, we take 35% of your current time-to-hire  (35% is the reduction reported by our clients)</t>
        </r>
      </text>
    </comment>
    <comment ref="C23" authorId="0" shapeId="0" xr:uid="{E9780F17-1E05-42F9-9AE4-3C22B3184739}">
      <text>
        <r>
          <rPr>
            <b/>
            <sz val="9"/>
            <color indexed="81"/>
            <rFont val="Tahoma"/>
            <family val="2"/>
          </rPr>
          <t>Rohit Saini:</t>
        </r>
        <r>
          <rPr>
            <sz val="9"/>
            <color indexed="81"/>
            <rFont val="Tahoma"/>
            <family val="2"/>
          </rPr>
          <t xml:space="preserve">
The U.S department of labor estimates that the cost of a mis-hire is up to 300% of the annual salary of the employee. To calculate the money saved by the reduction in turnover, we take 300% of your companys average annual salary and multiply it by the number of employees you plan to hire in the next 12 months, and your current turnover rate. We use 38%  of this value (the reduction in mis-hires %, as reported in skill based hiring reports) to calculate the calculate potential savings.</t>
        </r>
      </text>
    </comment>
    <comment ref="C24" authorId="0" shapeId="0" xr:uid="{2D186A6B-B846-40C9-AD5C-D82BB31FAA7A}">
      <text>
        <r>
          <rPr>
            <b/>
            <sz val="9"/>
            <color indexed="81"/>
            <rFont val="Tahoma"/>
            <family val="2"/>
          </rPr>
          <t>Rohit Saini:</t>
        </r>
        <r>
          <rPr>
            <sz val="9"/>
            <color indexed="81"/>
            <rFont val="Tahoma"/>
            <family val="2"/>
          </rPr>
          <t xml:space="preserve">
Time savings on applicant screening is calculated by multiplying the number of candidates that apply to your open positions by the time that it takes to screen each resume (as reported by our clients) and the number of employees planned to hire in the next 12 months. We then calculate this number as 90% of this value (90% reduction in time from using the Babble method)</t>
        </r>
      </text>
    </comment>
    <comment ref="C25" authorId="0" shapeId="0" xr:uid="{0268F3F8-F49D-438E-AB2F-81521E3981D8}">
      <text>
        <r>
          <rPr>
            <b/>
            <sz val="9"/>
            <color indexed="81"/>
            <rFont val="Tahoma"/>
            <family val="2"/>
          </rPr>
          <t>Rohit Saini:</t>
        </r>
        <r>
          <rPr>
            <sz val="9"/>
            <color indexed="81"/>
            <rFont val="Tahoma"/>
            <family val="2"/>
          </rPr>
          <t xml:space="preserve">
Reduction in voluntary turn-over is calculated by taking your current turnover rate and multiplying by the client reported reduction in turnover of 38%</t>
        </r>
      </text>
    </comment>
  </commentList>
</comments>
</file>

<file path=xl/sharedStrings.xml><?xml version="1.0" encoding="utf-8"?>
<sst xmlns="http://schemas.openxmlformats.org/spreadsheetml/2006/main" count="94" uniqueCount="52">
  <si>
    <t>Calculate your return on investment using Babble</t>
  </si>
  <si>
    <t>How many FTE (full time equivalent) employees work in your organization?</t>
  </si>
  <si>
    <t>How many people are you looking to hire in the next year?</t>
  </si>
  <si>
    <t>How many people left your company during the last year because they were not a good fit? (voluntary and involuntary turnover)</t>
  </si>
  <si>
    <t>What is the average number of applications you receive per open role?</t>
  </si>
  <si>
    <t>What is the average number of candidates interviewed per open role?</t>
  </si>
  <si>
    <t>What is your average time to hire (in days)?</t>
  </si>
  <si>
    <t>What is the average yearly wage per open role?</t>
  </si>
  <si>
    <t>USD</t>
  </si>
  <si>
    <t>Your return on hiring investment
with Babble is:</t>
  </si>
  <si>
    <t>Hours</t>
  </si>
  <si>
    <t>Effort to manually screen a resume</t>
  </si>
  <si>
    <t>Effort for Round 1 interview</t>
  </si>
  <si>
    <t>Item</t>
  </si>
  <si>
    <t>Comments</t>
  </si>
  <si>
    <t>Inlcuding break due to monotonous work</t>
  </si>
  <si>
    <t>Effort (mins)</t>
  </si>
  <si>
    <t>HR - 15 mins to schedule (including rescheduling)
Hiring manager - 45 mins interview</t>
  </si>
  <si>
    <t>Reduction in time to hire</t>
  </si>
  <si>
    <t>Money saved on mishires</t>
  </si>
  <si>
    <t>Effort saved screening resumes</t>
  </si>
  <si>
    <t>Babble assessments cost</t>
  </si>
  <si>
    <t>Saving on screening effort ($)</t>
  </si>
  <si>
    <t>Saving on interview effort ($)</t>
  </si>
  <si>
    <t>Saving on screening effort (hrs)</t>
  </si>
  <si>
    <t>Saving on interview effort (hrs)</t>
  </si>
  <si>
    <t>Cost per assessment</t>
  </si>
  <si>
    <t>Reduction in hiring time</t>
  </si>
  <si>
    <t>Days</t>
  </si>
  <si>
    <t>Hours saved screening resumes</t>
  </si>
  <si>
    <t>Reduction in voluntary turnover</t>
  </si>
  <si>
    <t>FULL SAVINGS BREAKDOWN</t>
  </si>
  <si>
    <t>Hourly rate</t>
  </si>
  <si>
    <t>Refer cell comments for explanation</t>
  </si>
  <si>
    <t>Please input data specific to your organisation. Enter amounts in USD</t>
  </si>
  <si>
    <t>Please input data specific to your organisation. Enter amounts in INR</t>
  </si>
  <si>
    <t>INR</t>
  </si>
  <si>
    <t>Saving on screening effort (INR)</t>
  </si>
  <si>
    <t>Saving on interview effort (INR)</t>
  </si>
  <si>
    <t>Effort saving (INR)</t>
  </si>
  <si>
    <t>Effort saving ($)</t>
  </si>
  <si>
    <t>Effort saving (Hrs)</t>
  </si>
  <si>
    <t>Region: India</t>
  </si>
  <si>
    <t>Region: North America, Europe, Australia, South East Asia, Africa, Middle East</t>
  </si>
  <si>
    <t>HR - 15 mins to schedule (including rescheduling)
Hiring manager/Tech recruiter - 45 mins interview</t>
  </si>
  <si>
    <r>
      <t xml:space="preserve">HR </t>
    </r>
    <r>
      <rPr>
        <b/>
        <sz val="11"/>
        <color theme="1"/>
        <rFont val="Calibri"/>
        <family val="2"/>
        <scheme val="minor"/>
      </rPr>
      <t>Tech</t>
    </r>
    <r>
      <rPr>
        <sz val="11"/>
        <color theme="1"/>
        <rFont val="Calibri"/>
        <family val="2"/>
        <scheme val="minor"/>
      </rPr>
      <t xml:space="preserve"> recruiter OR Jr hiring team member blended rate - 11 lac lower limit (including hiring manager), 20 lac upper limit</t>
    </r>
  </si>
  <si>
    <t>HR Tech recruiter OR Jr hiring team member blended rate - USD 20k lower limit (including hiring manager), USD 60k upper limit</t>
  </si>
  <si>
    <t>To calculate the reduction in time-to-hire using Babble, we take 35% of your current time-to-hire  (35% is the reduction reported by our clients)</t>
  </si>
  <si>
    <t>Time savings on applicant screening is calculated by multiplying the number of candidates that apply to your open positions by the time that it takes to screen each resume (as reported by our clients) and the number of employees planned to hire in the next 12 months. We then calculate this number as 90% of this value (90% reduction in time from using the Babble method)</t>
  </si>
  <si>
    <t>The U.S department of labor estimates that the cost of a mis-hire is up to 300% of the annual salary of the employee. To calculate the money saved by the reduction in turnover, we take 300% of your companys average annual salary and multiply it by the number of employees you plan to hire in the next 12 months, and your current turnover rate. We use 38%  of this value (the reduction in mis-hires %, as reported in skill based hiring reports) to calculate the calculate potential savings.</t>
  </si>
  <si>
    <t>INR - less than equal to 10L USD 1. Else, USD 1.25 @ 83.5</t>
  </si>
  <si>
    <t>USD (less than equal to 10k = 1.25 | less than equal to 20k = 1.5 | greater than 20k = 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</si>
</sst>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indexed="81"/>
      <name val="Tahoma"/>
      <family val="2"/>
    </font>
    <font>
      <b/>
      <sz val="9"/>
      <color indexed="81"/>
      <name val="Tahoma"/>
      <family val="2"/>
    </font>
    <font>
      <i/>
      <sz val="11"/>
      <color theme="5"/>
      <name val="Calibri"/>
      <family val="2"/>
      <scheme val="minor"/>
    </font>
    <font>
      <i/>
      <sz val="11"/>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9" tint="0.39997558519241921"/>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0" fontId="3" fillId="0" borderId="0" xfId="0" applyFont="1"/>
    <xf numFmtId="0" fontId="3" fillId="0" borderId="0" xfId="0" applyFont="1" applyAlignment="1">
      <alignment wrapText="1"/>
    </xf>
    <xf numFmtId="0" fontId="0" fillId="0" borderId="0" xfId="0" applyAlignment="1">
      <alignment wrapText="1"/>
    </xf>
    <xf numFmtId="0" fontId="0" fillId="0" borderId="0" xfId="0" applyAlignment="1">
      <alignment horizontal="center"/>
    </xf>
    <xf numFmtId="0" fontId="3" fillId="0" borderId="0" xfId="0" applyFont="1" applyAlignment="1">
      <alignment horizontal="center"/>
    </xf>
    <xf numFmtId="9" fontId="0" fillId="0" borderId="0" xfId="0" applyNumberFormat="1" applyAlignment="1">
      <alignment horizontal="center"/>
    </xf>
    <xf numFmtId="1" fontId="0" fillId="0" borderId="0" xfId="0" applyNumberFormat="1" applyAlignment="1">
      <alignment horizontal="center"/>
    </xf>
    <xf numFmtId="1" fontId="0" fillId="0" borderId="1" xfId="0" applyNumberFormat="1" applyBorder="1" applyAlignment="1">
      <alignment horizontal="center"/>
    </xf>
    <xf numFmtId="0" fontId="0" fillId="0" borderId="0" xfId="0" applyAlignment="1">
      <alignment horizontal="center" wrapText="1"/>
    </xf>
    <xf numFmtId="9" fontId="0" fillId="0" borderId="0" xfId="0" applyNumberFormat="1" applyAlignment="1">
      <alignment horizontal="center" wrapText="1"/>
    </xf>
    <xf numFmtId="0" fontId="2" fillId="3" borderId="0" xfId="0" applyFont="1" applyFill="1" applyAlignment="1">
      <alignment wrapText="1"/>
    </xf>
    <xf numFmtId="0" fontId="0" fillId="0" borderId="3" xfId="0" applyBorder="1" applyAlignment="1">
      <alignment wrapText="1"/>
    </xf>
    <xf numFmtId="0" fontId="0" fillId="0" borderId="4" xfId="0" applyBorder="1" applyAlignment="1">
      <alignment wrapText="1"/>
    </xf>
    <xf numFmtId="1" fontId="0" fillId="0" borderId="0" xfId="0" applyNumberFormat="1" applyBorder="1" applyAlignment="1">
      <alignment horizontal="center"/>
    </xf>
    <xf numFmtId="0" fontId="6" fillId="0" borderId="0" xfId="0" applyFont="1" applyAlignment="1">
      <alignment wrapText="1"/>
    </xf>
    <xf numFmtId="9" fontId="0" fillId="5" borderId="1" xfId="1" applyFont="1" applyFill="1" applyBorder="1" applyAlignment="1">
      <alignment horizontal="center"/>
    </xf>
    <xf numFmtId="1" fontId="0" fillId="2" borderId="3" xfId="0" applyNumberFormat="1" applyFill="1" applyBorder="1" applyAlignment="1">
      <alignment horizontal="center"/>
    </xf>
    <xf numFmtId="0" fontId="0" fillId="2" borderId="3" xfId="0" applyFill="1" applyBorder="1" applyAlignment="1">
      <alignment horizontal="center"/>
    </xf>
    <xf numFmtId="9" fontId="0" fillId="2" borderId="3" xfId="1" applyFont="1" applyFill="1" applyBorder="1" applyAlignment="1">
      <alignment horizontal="center"/>
    </xf>
    <xf numFmtId="0" fontId="0" fillId="4" borderId="2" xfId="0" applyFill="1" applyBorder="1" applyAlignment="1" applyProtection="1">
      <alignment horizontal="center"/>
      <protection locked="0"/>
    </xf>
    <xf numFmtId="0" fontId="0" fillId="4" borderId="1" xfId="0" applyFill="1" applyBorder="1" applyAlignment="1" applyProtection="1">
      <alignment horizontal="center"/>
      <protection locked="0"/>
    </xf>
    <xf numFmtId="9" fontId="0" fillId="2" borderId="3" xfId="1" applyNumberFormat="1" applyFont="1" applyFill="1" applyBorder="1" applyAlignment="1">
      <alignment horizontal="center"/>
    </xf>
    <xf numFmtId="164" fontId="0" fillId="0" borderId="1" xfId="0" applyNumberFormat="1" applyBorder="1" applyAlignment="1">
      <alignment horizontal="center"/>
    </xf>
    <xf numFmtId="0" fontId="7" fillId="0" borderId="0" xfId="0" applyFont="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4BDE1-3C83-4F58-9906-2E836268AAAF}">
  <dimension ref="B2:M25"/>
  <sheetViews>
    <sheetView showGridLines="0" tabSelected="1" zoomScale="90" zoomScaleNormal="90" workbookViewId="0">
      <selection activeCell="C7" sqref="C7:C13"/>
    </sheetView>
  </sheetViews>
  <sheetFormatPr defaultRowHeight="15" x14ac:dyDescent="0.25"/>
  <cols>
    <col min="2" max="2" width="49.140625" style="3" customWidth="1"/>
    <col min="3" max="3" width="18.42578125" style="4" customWidth="1"/>
    <col min="11" max="11" width="34.42578125" hidden="1" customWidth="1"/>
    <col min="12" max="12" width="18.28515625" style="4" hidden="1" customWidth="1"/>
    <col min="13" max="13" width="35.42578125" style="3" hidden="1" customWidth="1"/>
  </cols>
  <sheetData>
    <row r="2" spans="2:13" ht="15.75" thickBot="1" x14ac:dyDescent="0.3">
      <c r="B2" s="11" t="s">
        <v>0</v>
      </c>
    </row>
    <row r="3" spans="2:13" ht="26.25" customHeight="1" thickBot="1" x14ac:dyDescent="0.3">
      <c r="B3" s="24" t="s">
        <v>42</v>
      </c>
      <c r="K3" t="s">
        <v>32</v>
      </c>
      <c r="L3" s="8">
        <f>MIN(2000000/(12*4.2*40),MAX(C13/(12*4.2*40),1100000/(12*4.2*40)))</f>
        <v>545.6349206349206</v>
      </c>
      <c r="M3" s="3" t="s">
        <v>45</v>
      </c>
    </row>
    <row r="4" spans="2:13" x14ac:dyDescent="0.25">
      <c r="L4" s="14"/>
    </row>
    <row r="5" spans="2:13" x14ac:dyDescent="0.25">
      <c r="L5" s="14"/>
    </row>
    <row r="6" spans="2:13" ht="30.75" thickBot="1" x14ac:dyDescent="0.3">
      <c r="B6" s="15" t="s">
        <v>35</v>
      </c>
    </row>
    <row r="7" spans="2:13" ht="30.75" thickBot="1" x14ac:dyDescent="0.3">
      <c r="B7" s="13" t="s">
        <v>1</v>
      </c>
      <c r="C7" s="20"/>
      <c r="K7" s="1" t="s">
        <v>13</v>
      </c>
      <c r="L7" s="5" t="s">
        <v>16</v>
      </c>
      <c r="M7" s="2" t="s">
        <v>14</v>
      </c>
    </row>
    <row r="8" spans="2:13" ht="30.75" thickBot="1" x14ac:dyDescent="0.3">
      <c r="B8" s="13" t="s">
        <v>2</v>
      </c>
      <c r="C8" s="21"/>
      <c r="K8" t="s">
        <v>11</v>
      </c>
      <c r="L8" s="4">
        <v>4</v>
      </c>
      <c r="M8" s="3" t="s">
        <v>15</v>
      </c>
    </row>
    <row r="9" spans="2:13" ht="75.75" thickBot="1" x14ac:dyDescent="0.3">
      <c r="B9" s="13" t="s">
        <v>3</v>
      </c>
      <c r="C9" s="21"/>
      <c r="K9" t="s">
        <v>12</v>
      </c>
      <c r="L9" s="4">
        <v>60</v>
      </c>
      <c r="M9" s="3" t="s">
        <v>44</v>
      </c>
    </row>
    <row r="10" spans="2:13" ht="30.75" thickBot="1" x14ac:dyDescent="0.3">
      <c r="B10" s="13" t="s">
        <v>4</v>
      </c>
      <c r="C10" s="21"/>
    </row>
    <row r="11" spans="2:13" ht="30.75" thickBot="1" x14ac:dyDescent="0.3">
      <c r="B11" s="13" t="s">
        <v>5</v>
      </c>
      <c r="C11" s="21"/>
    </row>
    <row r="12" spans="2:13" ht="60.75" thickBot="1" x14ac:dyDescent="0.3">
      <c r="B12" s="13" t="s">
        <v>6</v>
      </c>
      <c r="C12" s="21"/>
      <c r="K12" t="s">
        <v>18</v>
      </c>
      <c r="L12" s="6">
        <v>0.35</v>
      </c>
      <c r="M12" s="3" t="s">
        <v>47</v>
      </c>
    </row>
    <row r="13" spans="2:13" ht="51" customHeight="1" thickBot="1" x14ac:dyDescent="0.3">
      <c r="B13" s="13" t="s">
        <v>7</v>
      </c>
      <c r="C13" s="21"/>
      <c r="D13" t="s">
        <v>36</v>
      </c>
      <c r="K13" t="s">
        <v>19</v>
      </c>
      <c r="M13" s="3" t="s">
        <v>49</v>
      </c>
    </row>
    <row r="14" spans="2:13" ht="57" customHeight="1" thickBot="1" x14ac:dyDescent="0.3">
      <c r="K14" t="s">
        <v>20</v>
      </c>
      <c r="L14" s="10">
        <v>0.9</v>
      </c>
      <c r="M14" s="3" t="s">
        <v>48</v>
      </c>
    </row>
    <row r="15" spans="2:13" ht="16.5" hidden="1" customHeight="1" thickBot="1" x14ac:dyDescent="0.3"/>
    <row r="16" spans="2:13" ht="30.75" thickBot="1" x14ac:dyDescent="0.3">
      <c r="B16" s="13" t="s">
        <v>9</v>
      </c>
      <c r="C16" s="16">
        <f>IFERROR(C20/L17,0)</f>
        <v>0</v>
      </c>
      <c r="K16" t="s">
        <v>26</v>
      </c>
      <c r="L16" s="9">
        <f>IF(C13&lt;=1000000, 1,1.25)*83.5</f>
        <v>83.5</v>
      </c>
      <c r="M16" s="3" t="s">
        <v>50</v>
      </c>
    </row>
    <row r="17" spans="2:12" x14ac:dyDescent="0.25">
      <c r="K17" t="s">
        <v>21</v>
      </c>
      <c r="L17" s="4">
        <f>C8*C10*L16</f>
        <v>0</v>
      </c>
    </row>
    <row r="18" spans="2:12" x14ac:dyDescent="0.25">
      <c r="B18" s="2" t="s">
        <v>31</v>
      </c>
      <c r="K18" t="s">
        <v>24</v>
      </c>
      <c r="L18" s="7">
        <f>C8*C10*L8/60*90%</f>
        <v>0</v>
      </c>
    </row>
    <row r="19" spans="2:12" x14ac:dyDescent="0.25">
      <c r="B19" s="15" t="s">
        <v>33</v>
      </c>
      <c r="K19" t="s">
        <v>37</v>
      </c>
      <c r="L19" s="7">
        <f>L18*L3</f>
        <v>0</v>
      </c>
    </row>
    <row r="20" spans="2:12" x14ac:dyDescent="0.25">
      <c r="B20" s="12" t="s">
        <v>39</v>
      </c>
      <c r="C20" s="17">
        <f>L19+L21</f>
        <v>0</v>
      </c>
      <c r="D20" t="s">
        <v>36</v>
      </c>
      <c r="K20" t="s">
        <v>25</v>
      </c>
      <c r="L20" s="4">
        <f>C8*C11*L9/60</f>
        <v>0</v>
      </c>
    </row>
    <row r="21" spans="2:12" x14ac:dyDescent="0.25">
      <c r="B21" s="12" t="s">
        <v>41</v>
      </c>
      <c r="C21" s="17">
        <f>L18+L20</f>
        <v>0</v>
      </c>
      <c r="D21" t="s">
        <v>10</v>
      </c>
      <c r="K21" t="s">
        <v>38</v>
      </c>
      <c r="L21" s="7">
        <f>L20*L3</f>
        <v>0</v>
      </c>
    </row>
    <row r="22" spans="2:12" x14ac:dyDescent="0.25">
      <c r="B22" s="12" t="s">
        <v>27</v>
      </c>
      <c r="C22" s="18">
        <f>C12*L12</f>
        <v>0</v>
      </c>
      <c r="D22" t="s">
        <v>28</v>
      </c>
    </row>
    <row r="23" spans="2:12" x14ac:dyDescent="0.25">
      <c r="B23" s="12" t="s">
        <v>19</v>
      </c>
      <c r="C23" s="18">
        <f>IFERROR(C9/C7*0.38*3*C13*C8,0)</f>
        <v>0</v>
      </c>
      <c r="D23" t="s">
        <v>36</v>
      </c>
    </row>
    <row r="24" spans="2:12" x14ac:dyDescent="0.25">
      <c r="B24" s="12" t="s">
        <v>29</v>
      </c>
      <c r="C24" s="17">
        <f>L18</f>
        <v>0</v>
      </c>
      <c r="D24" t="s">
        <v>10</v>
      </c>
    </row>
    <row r="25" spans="2:12" x14ac:dyDescent="0.25">
      <c r="B25" s="12" t="s">
        <v>30</v>
      </c>
      <c r="C25" s="19">
        <f>IFERROR(C9/C7*38%,0)</f>
        <v>0</v>
      </c>
    </row>
  </sheetData>
  <sheetProtection algorithmName="SHA-512" hashValue="y1LaOlqVdsTiaLHP+Ohh7dL669qc+6HbaHtcSXGOIPafjOwiu1I8xbE7zX+Iz0h0AClMuGHbqq5JRfNWUjddpQ==" saltValue="j+J3w8Bj9nSEYJx2qzJW3g==" spinCount="100000" sheet="1" selectLockedCells="1"/>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25"/>
  <sheetViews>
    <sheetView showGridLines="0" zoomScale="85" zoomScaleNormal="85" workbookViewId="0">
      <selection activeCell="C7" sqref="C7:C13"/>
    </sheetView>
  </sheetViews>
  <sheetFormatPr defaultRowHeight="15" x14ac:dyDescent="0.25"/>
  <cols>
    <col min="2" max="2" width="49.7109375" style="3" customWidth="1"/>
    <col min="3" max="3" width="18.42578125" style="4" customWidth="1"/>
    <col min="11" max="11" width="34.42578125" hidden="1" customWidth="1"/>
    <col min="12" max="12" width="18.28515625" style="4" hidden="1" customWidth="1"/>
    <col min="13" max="13" width="35.42578125" style="3" hidden="1" customWidth="1"/>
  </cols>
  <sheetData>
    <row r="2" spans="2:13" ht="15.75" thickBot="1" x14ac:dyDescent="0.3">
      <c r="B2" s="11" t="s">
        <v>0</v>
      </c>
    </row>
    <row r="3" spans="2:13" ht="33" customHeight="1" thickBot="1" x14ac:dyDescent="0.3">
      <c r="B3" s="24" t="s">
        <v>43</v>
      </c>
      <c r="K3" t="s">
        <v>32</v>
      </c>
      <c r="L3" s="23">
        <f>MIN(60000/(12*4.2*40),MAX(C13/(12*4.2*40),20000/(12*4.2*40)))</f>
        <v>9.9206349206349191</v>
      </c>
      <c r="M3" s="3" t="s">
        <v>46</v>
      </c>
    </row>
    <row r="4" spans="2:13" x14ac:dyDescent="0.25">
      <c r="L4" s="14"/>
    </row>
    <row r="5" spans="2:13" x14ac:dyDescent="0.25">
      <c r="L5" s="14"/>
    </row>
    <row r="6" spans="2:13" ht="30.75" thickBot="1" x14ac:dyDescent="0.3">
      <c r="B6" s="15" t="s">
        <v>34</v>
      </c>
    </row>
    <row r="7" spans="2:13" ht="30.75" thickBot="1" x14ac:dyDescent="0.3">
      <c r="B7" s="13" t="s">
        <v>1</v>
      </c>
      <c r="C7" s="20"/>
      <c r="K7" s="1" t="s">
        <v>13</v>
      </c>
      <c r="L7" s="5" t="s">
        <v>16</v>
      </c>
      <c r="M7" s="2" t="s">
        <v>14</v>
      </c>
    </row>
    <row r="8" spans="2:13" ht="30.75" thickBot="1" x14ac:dyDescent="0.3">
      <c r="B8" s="13" t="s">
        <v>2</v>
      </c>
      <c r="C8" s="21"/>
      <c r="K8" t="s">
        <v>11</v>
      </c>
      <c r="L8" s="4">
        <v>4</v>
      </c>
      <c r="M8" s="3" t="s">
        <v>15</v>
      </c>
    </row>
    <row r="9" spans="2:13" ht="60.75" thickBot="1" x14ac:dyDescent="0.3">
      <c r="B9" s="13" t="s">
        <v>3</v>
      </c>
      <c r="C9" s="21"/>
      <c r="K9" t="s">
        <v>12</v>
      </c>
      <c r="L9" s="4">
        <v>60</v>
      </c>
      <c r="M9" s="3" t="s">
        <v>17</v>
      </c>
    </row>
    <row r="10" spans="2:13" ht="30.75" thickBot="1" x14ac:dyDescent="0.3">
      <c r="B10" s="13" t="s">
        <v>4</v>
      </c>
      <c r="C10" s="21"/>
    </row>
    <row r="11" spans="2:13" ht="30.75" thickBot="1" x14ac:dyDescent="0.3">
      <c r="B11" s="13" t="s">
        <v>5</v>
      </c>
      <c r="C11" s="21"/>
    </row>
    <row r="12" spans="2:13" ht="60.75" thickBot="1" x14ac:dyDescent="0.3">
      <c r="B12" s="13" t="s">
        <v>6</v>
      </c>
      <c r="C12" s="21"/>
      <c r="K12" t="s">
        <v>18</v>
      </c>
      <c r="L12" s="6">
        <v>0.35</v>
      </c>
      <c r="M12" s="3" t="s">
        <v>47</v>
      </c>
    </row>
    <row r="13" spans="2:13" ht="51" customHeight="1" thickBot="1" x14ac:dyDescent="0.3">
      <c r="B13" s="13" t="s">
        <v>7</v>
      </c>
      <c r="C13" s="21"/>
      <c r="D13" t="s">
        <v>8</v>
      </c>
      <c r="K13" t="s">
        <v>19</v>
      </c>
      <c r="M13" s="3" t="s">
        <v>49</v>
      </c>
    </row>
    <row r="14" spans="2:13" ht="51.75" customHeight="1" x14ac:dyDescent="0.25">
      <c r="K14" t="s">
        <v>20</v>
      </c>
      <c r="L14" s="10">
        <v>0.9</v>
      </c>
      <c r="M14" s="3" t="s">
        <v>48</v>
      </c>
    </row>
    <row r="15" spans="2:13" ht="10.5" customHeight="1" thickBot="1" x14ac:dyDescent="0.3"/>
    <row r="16" spans="2:13" ht="45.75" thickBot="1" x14ac:dyDescent="0.3">
      <c r="B16" s="13" t="s">
        <v>9</v>
      </c>
      <c r="C16" s="16">
        <f>IFERROR(C20/L17,0)</f>
        <v>0</v>
      </c>
      <c r="K16" t="s">
        <v>26</v>
      </c>
      <c r="L16" s="9">
        <f>IF(C13&lt;=10000, 1.25,IF(C13&lt;=20000, 1.5,1.75))</f>
        <v>1.25</v>
      </c>
      <c r="M16" s="3" t="s">
        <v>51</v>
      </c>
    </row>
    <row r="17" spans="2:12" x14ac:dyDescent="0.25">
      <c r="K17" t="s">
        <v>21</v>
      </c>
      <c r="L17" s="4">
        <f>C8*C10*L16</f>
        <v>0</v>
      </c>
    </row>
    <row r="18" spans="2:12" x14ac:dyDescent="0.25">
      <c r="B18" s="2" t="s">
        <v>31</v>
      </c>
      <c r="K18" t="s">
        <v>24</v>
      </c>
      <c r="L18" s="7">
        <f>C8*C10*L8/60*90%</f>
        <v>0</v>
      </c>
    </row>
    <row r="19" spans="2:12" x14ac:dyDescent="0.25">
      <c r="B19" s="15" t="s">
        <v>33</v>
      </c>
      <c r="K19" t="s">
        <v>22</v>
      </c>
      <c r="L19" s="7">
        <f>L18*L3</f>
        <v>0</v>
      </c>
    </row>
    <row r="20" spans="2:12" x14ac:dyDescent="0.25">
      <c r="B20" s="12" t="s">
        <v>40</v>
      </c>
      <c r="C20" s="17">
        <f>L19+L21</f>
        <v>0</v>
      </c>
      <c r="D20" t="s">
        <v>8</v>
      </c>
      <c r="K20" t="s">
        <v>25</v>
      </c>
      <c r="L20" s="4">
        <f>C8*C11*L9/60</f>
        <v>0</v>
      </c>
    </row>
    <row r="21" spans="2:12" x14ac:dyDescent="0.25">
      <c r="B21" s="12" t="s">
        <v>41</v>
      </c>
      <c r="C21" s="17">
        <f>L18+L20</f>
        <v>0</v>
      </c>
      <c r="D21" t="s">
        <v>10</v>
      </c>
      <c r="K21" t="s">
        <v>23</v>
      </c>
      <c r="L21" s="7">
        <f>L20*L3</f>
        <v>0</v>
      </c>
    </row>
    <row r="22" spans="2:12" x14ac:dyDescent="0.25">
      <c r="B22" s="12" t="s">
        <v>27</v>
      </c>
      <c r="C22" s="18">
        <f>C12*L12</f>
        <v>0</v>
      </c>
      <c r="D22" t="s">
        <v>28</v>
      </c>
    </row>
    <row r="23" spans="2:12" x14ac:dyDescent="0.25">
      <c r="B23" s="12" t="s">
        <v>19</v>
      </c>
      <c r="C23" s="18">
        <f>IFERROR(C9/C7*0.38*3*C13*C8,0)</f>
        <v>0</v>
      </c>
      <c r="D23" t="s">
        <v>8</v>
      </c>
    </row>
    <row r="24" spans="2:12" x14ac:dyDescent="0.25">
      <c r="B24" s="12" t="s">
        <v>29</v>
      </c>
      <c r="C24" s="17">
        <f>L18</f>
        <v>0</v>
      </c>
      <c r="D24" t="s">
        <v>10</v>
      </c>
    </row>
    <row r="25" spans="2:12" x14ac:dyDescent="0.25">
      <c r="B25" s="12" t="s">
        <v>30</v>
      </c>
      <c r="C25" s="22">
        <f>IFERROR(C9/C7*38%,0)</f>
        <v>0</v>
      </c>
    </row>
  </sheetData>
  <sheetProtection algorithmName="SHA-512" hashValue="k5EH/uMRKzooEiMH7RxbsShDjh74DC14OScM26Bj07OdFueHnQ8Ek6Y9w7ZHMwyHB/+POGqq7MCiT/Gef5VsRA==" saltValue="RZzCQPDLpU4/RmE+cVUt2Q==" spinCount="100000" sheet="1" selectLockedCells="1"/>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ROI calculator (INR)</vt:lpstr>
      <vt:lpstr>ROI calculator (USD)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Rohit Saini</dc:creator>
  <cp:lastModifiedBy>Rohit Saini</cp:lastModifiedBy>
  <dcterms:created xsi:type="dcterms:W3CDTF">2015-06-05T18:17:20Z</dcterms:created>
  <dcterms:modified xsi:type="dcterms:W3CDTF">2024-09-16T10:31:07Z</dcterms:modified>
</cp:coreProperties>
</file>