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S Plan Calculator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7">
      <text>
        <t xml:space="preserve">This is the number of data nodes in your cluster.</t>
      </text>
    </comment>
    <comment authorId="0" ref="A11">
      <text>
        <t xml:space="preserve">Change this value based on min/avg/max usage projections</t>
      </text>
    </comment>
    <comment authorId="0" ref="A18">
      <text>
        <t xml:space="preserve">Aiven does not suggest changing this value for sizing self-managed clusters. Aiven does not allow changing this ratio for OpenSearch deployments.</t>
      </text>
    </comment>
    <comment authorId="0" ref="A19">
      <text>
        <t xml:space="preserve">Ranges from ###(16??) for random access documents (application use case) to ###(30?) for ordered timeseries log data (ops use case)</t>
      </text>
    </comment>
    <comment authorId="0" ref="A22">
      <text>
        <t xml:space="preserve">Usually ranges from 15GB for random access documents (application use case) to 40GB for sequential timeseries log data (ops use case)</t>
      </text>
    </comment>
    <comment authorId="0" ref="C23">
      <text>
        <t xml:space="preserve">Ideally this number is 100%. Values over 100% are not using resources optimally and you can see thrashing. Values under 100% will likely under utilize resources.</t>
      </text>
    </comment>
    <comment authorId="0" ref="C24">
      <text>
        <t xml:space="preserve">This number MUST be under 100%. Do not exceed maximum disk sizing best practices.</t>
      </text>
    </comment>
  </commentList>
</comments>
</file>

<file path=xl/sharedStrings.xml><?xml version="1.0" encoding="utf-8"?>
<sst xmlns="http://schemas.openxmlformats.org/spreadsheetml/2006/main" count="51" uniqueCount="49">
  <si>
    <t>Inputs</t>
  </si>
  <si>
    <t>Enter your values inside the yellow cells</t>
  </si>
  <si>
    <t>Derived</t>
  </si>
  <si>
    <t>These are calculated automatically</t>
  </si>
  <si>
    <t>Best Practices</t>
  </si>
  <si>
    <t>These are recommended values, however you can edit them if you are confident that your use case needs you to do so.</t>
  </si>
  <si>
    <t>Ideal Percentile</t>
  </si>
  <si>
    <t>These are automatically calculated ideal deplyment percentile</t>
  </si>
  <si>
    <t>Data Node Count</t>
  </si>
  <si>
    <t>CPUs per Data Node</t>
  </si>
  <si>
    <t>RAM per Data Node (GB)</t>
  </si>
  <si>
    <t>Cluster Ram (GB)</t>
  </si>
  <si>
    <t>Disk Size per Data Node (GB)</t>
  </si>
  <si>
    <t>Cluster Disk Size (GB)</t>
  </si>
  <si>
    <t>Avg. Disk Usage</t>
  </si>
  <si>
    <t>Replication Factor</t>
  </si>
  <si>
    <t>Index Count</t>
  </si>
  <si>
    <t>Shard Count (&lt;=)</t>
  </si>
  <si>
    <t>Total</t>
  </si>
  <si>
    <t>Est. Data Size (GB)</t>
  </si>
  <si>
    <r>
      <rPr>
        <rFont val="Arial"/>
        <color rgb="FF000000"/>
        <u/>
      </rPr>
      <t xml:space="preserve">Ideal </t>
    </r>
    <r>
      <rPr>
        <rFont val="Arial"/>
        <color rgb="FF1155CC"/>
        <u/>
      </rPr>
      <t>Max Heap / Node</t>
    </r>
  </si>
  <si>
    <t>Page Cache RAM Req</t>
  </si>
  <si>
    <t>Idea Disk:RAM Ratio</t>
  </si>
  <si>
    <t>Ideal Shards / GB Heap</t>
  </si>
  <si>
    <t>Ideal Max Shards per Data Node</t>
  </si>
  <si>
    <t>Max Shard Size (GB)</t>
  </si>
  <si>
    <t>Ideal Max Data Node Disk Size</t>
  </si>
  <si>
    <t>Deployment Percentile</t>
  </si>
  <si>
    <t>Max Data Node Disk Size</t>
  </si>
  <si>
    <t>Avg Index Size (GB)</t>
  </si>
  <si>
    <t>% of Ideal</t>
  </si>
  <si>
    <t>Avg Shard / Index</t>
  </si>
  <si>
    <t>Avg Shard Size (GB)</t>
  </si>
  <si>
    <t>Min Cluster Heap</t>
  </si>
  <si>
    <t>Min Nodes</t>
  </si>
  <si>
    <t>Resources</t>
  </si>
  <si>
    <t>Resource</t>
  </si>
  <si>
    <t>Secondary</t>
  </si>
  <si>
    <t>Aiven Developer OpenSearch Indices</t>
  </si>
  <si>
    <t>Quantitative Cluster Sizing</t>
  </si>
  <si>
    <t>(slides)</t>
  </si>
  <si>
    <t>Sizing and Capacity Planning</t>
  </si>
  <si>
    <t>Scalability and Resilience</t>
  </si>
  <si>
    <t>cluster.max_shards_per_node</t>
  </si>
  <si>
    <t>Consider custom `index buffer` configuration</t>
  </si>
  <si>
    <t>Watch your shard size</t>
  </si>
  <si>
    <t>Avoid Oversharding</t>
  </si>
  <si>
    <t>How to reduce shard count</t>
  </si>
  <si>
    <t>Freeze Index API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</si>
</sst>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8">
    <font>
      <sz val="10.0"/>
      <color rgb="FF000000"/>
      <name val="Arial"/>
      <scheme val="minor"/>
    </font>
    <font>
      <color theme="1"/>
      <name val="Arial"/>
    </font>
    <font>
      <u/>
      <color rgb="FF0000FF"/>
      <name val="Arial"/>
    </font>
    <font>
      <u/>
      <color rgb="FF1155CC"/>
      <name val="Arial"/>
    </font>
    <font>
      <u/>
      <color rgb="FF1155CC"/>
      <name val="Arial"/>
    </font>
    <font>
      <b/>
      <sz val="18.0"/>
      <color theme="1"/>
      <name val="Arial"/>
    </font>
    <font>
      <u/>
      <color rgb="FF1155CC"/>
      <name val="Arial"/>
    </font>
    <font>
      <u/>
      <color rgb="FF1155CC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  <fill>
      <patternFill patternType="solid">
        <fgColor rgb="FFF4C7C3"/>
        <bgColor rgb="FFF4C7C3"/>
      </patternFill>
    </fill>
  </fills>
  <borders count="1">
    <border/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vertical="bottom" wrapText="1"/>
    </xf>
    <xf borderId="0" fillId="0" fontId="1" numFmtId="0" xfId="0" applyAlignment="1" applyFont="1">
      <alignment shrinkToFit="0" vertical="bottom" wrapText="1"/>
    </xf>
    <xf borderId="0" fillId="0" fontId="1" numFmtId="0" xfId="0" applyAlignment="1" applyFont="1">
      <alignment vertical="bottom"/>
    </xf>
    <xf borderId="0" fillId="3" fontId="1" numFmtId="3" xfId="0" applyAlignment="1" applyFill="1" applyFont="1" applyNumberFormat="1">
      <alignment shrinkToFit="0" vertical="bottom" wrapText="1"/>
    </xf>
    <xf borderId="0" fillId="4" fontId="1" numFmtId="0" xfId="0" applyAlignment="1" applyFill="1" applyFont="1">
      <alignment shrinkToFit="0" vertical="bottom" wrapText="1"/>
    </xf>
    <xf borderId="0" fillId="0" fontId="1" numFmtId="0" xfId="0" applyAlignment="1" applyFont="1">
      <alignment readingOrder="0" shrinkToFit="0" vertical="bottom" wrapText="1"/>
    </xf>
    <xf borderId="0" fillId="5" fontId="1" numFmtId="0" xfId="0" applyAlignment="1" applyFill="1" applyFont="1">
      <alignment horizontal="left" readingOrder="0" vertical="bottom"/>
    </xf>
    <xf borderId="0" fillId="0" fontId="1" numFmtId="10" xfId="0" applyAlignment="1" applyFont="1" applyNumberFormat="1">
      <alignment vertical="bottom"/>
    </xf>
    <xf borderId="0" fillId="0" fontId="1" numFmtId="3" xfId="0" applyAlignment="1" applyFont="1" applyNumberFormat="1">
      <alignment vertical="bottom"/>
    </xf>
    <xf borderId="0" fillId="2" fontId="1" numFmtId="3" xfId="0" applyAlignment="1" applyFont="1" applyNumberFormat="1">
      <alignment horizontal="right" readingOrder="0" vertical="bottom"/>
    </xf>
    <xf borderId="0" fillId="3" fontId="1" numFmtId="3" xfId="0" applyAlignment="1" applyFont="1" applyNumberFormat="1">
      <alignment horizontal="right" vertical="bottom"/>
    </xf>
    <xf borderId="0" fillId="2" fontId="1" numFmtId="0" xfId="0" applyAlignment="1" applyFont="1">
      <alignment horizontal="right" readingOrder="0" vertical="bottom"/>
    </xf>
    <xf borderId="0" fillId="0" fontId="2" numFmtId="0" xfId="0" applyAlignment="1" applyFont="1">
      <alignment shrinkToFit="0" vertical="bottom" wrapText="1"/>
    </xf>
    <xf borderId="0" fillId="2" fontId="1" numFmtId="10" xfId="0" applyAlignment="1" applyFont="1" applyNumberFormat="1">
      <alignment horizontal="right" readingOrder="0" vertical="bottom"/>
    </xf>
    <xf borderId="0" fillId="4" fontId="1" numFmtId="0" xfId="0" applyAlignment="1" applyFont="1">
      <alignment horizontal="right" vertical="bottom"/>
    </xf>
    <xf borderId="0" fillId="0" fontId="3" numFmtId="0" xfId="0" applyAlignment="1" applyFont="1">
      <alignment shrinkToFit="0" vertical="bottom" wrapText="1"/>
    </xf>
    <xf borderId="0" fillId="0" fontId="4" numFmtId="0" xfId="0" applyAlignment="1" applyFont="1">
      <alignment shrinkToFit="0" vertical="bottom" wrapText="1"/>
    </xf>
    <xf borderId="0" fillId="4" fontId="1" numFmtId="9" xfId="0" applyAlignment="1" applyFont="1" applyNumberFormat="1">
      <alignment horizontal="right" vertical="bottom"/>
    </xf>
    <xf borderId="0" fillId="5" fontId="1" numFmtId="10" xfId="0" applyAlignment="1" applyFont="1" applyNumberFormat="1">
      <alignment horizontal="right" vertical="bottom"/>
    </xf>
    <xf borderId="0" fillId="3" fontId="1" numFmtId="4" xfId="0" applyAlignment="1" applyFont="1" applyNumberFormat="1">
      <alignment horizontal="right" vertical="bottom"/>
    </xf>
    <xf borderId="0" fillId="0" fontId="1" numFmtId="4" xfId="0" applyAlignment="1" applyFont="1" applyNumberFormat="1">
      <alignment vertical="bottom"/>
    </xf>
    <xf borderId="0" fillId="3" fontId="1" numFmtId="0" xfId="0" applyAlignment="1" applyFont="1">
      <alignment horizontal="right" vertical="bottom"/>
    </xf>
    <xf borderId="0" fillId="0" fontId="1" numFmtId="3" xfId="0" applyAlignment="1" applyFont="1" applyNumberFormat="1">
      <alignment horizontal="right" vertical="bottom"/>
    </xf>
    <xf borderId="0" fillId="0" fontId="1" numFmtId="164" xfId="0" applyAlignment="1" applyFont="1" applyNumberFormat="1">
      <alignment vertical="bottom"/>
    </xf>
    <xf borderId="0" fillId="0" fontId="5" numFmtId="0" xfId="0" applyAlignment="1" applyFont="1">
      <alignment shrinkToFit="0" vertical="bottom" wrapText="1"/>
    </xf>
    <xf borderId="0" fillId="0" fontId="1" numFmtId="2" xfId="0" applyAlignment="1" applyFont="1" applyNumberFormat="1">
      <alignment vertical="bottom"/>
    </xf>
    <xf borderId="0" fillId="0" fontId="6" numFmtId="0" xfId="0" applyAlignment="1" applyFont="1">
      <alignment readingOrder="0" shrinkToFit="0" vertical="bottom" wrapText="1"/>
    </xf>
    <xf borderId="0" fillId="0" fontId="7" numFmtId="164" xfId="0" applyAlignment="1" applyFont="1" applyNumberFormat="1">
      <alignment horizontal="right" vertical="bottom"/>
    </xf>
    <xf borderId="0" fillId="0" fontId="1" numFmtId="46" xfId="0" applyAlignment="1" applyFont="1" applyNumberFormat="1">
      <alignment horizontal="right"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elastic.co/guide/en/elasticsearch/reference/current/misc-cluster.html" TargetMode="External"/><Relationship Id="rId10" Type="http://schemas.openxmlformats.org/officeDocument/2006/relationships/hyperlink" Target="https://www.elastic.co/guide/en/elasticsearch/reference/current/scalability.html" TargetMode="External"/><Relationship Id="rId13" Type="http://schemas.openxmlformats.org/officeDocument/2006/relationships/hyperlink" Target="https://www.elastic.co/guide/en/elasticsearch/reference/current/tune-for-disk-usage.html" TargetMode="External"/><Relationship Id="rId12" Type="http://schemas.openxmlformats.org/officeDocument/2006/relationships/hyperlink" Target="https://www.elastic.co/guide/en/elasticsearch/reference/current/tune-for-indexing-speed.html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s://www.youtube.com/watch?v=oKG9PFqjRkM" TargetMode="External"/><Relationship Id="rId3" Type="http://schemas.openxmlformats.org/officeDocument/2006/relationships/hyperlink" Target="https://www.elastic.co/guide/en/elasticsearch/reference/current/tune-for-indexing-speed.html" TargetMode="External"/><Relationship Id="rId4" Type="http://schemas.openxmlformats.org/officeDocument/2006/relationships/hyperlink" Target="https://www.youtube.com/watch?v=oKG9PFqjRkM" TargetMode="External"/><Relationship Id="rId9" Type="http://schemas.openxmlformats.org/officeDocument/2006/relationships/hyperlink" Target="https://www.youtube.com/watch?v=oKG9PFqjRkM" TargetMode="External"/><Relationship Id="rId15" Type="http://schemas.openxmlformats.org/officeDocument/2006/relationships/hyperlink" Target="https://www.elastic.co/guide/en/elasticsearch/reference/current/avoid-oversharding.html" TargetMode="External"/><Relationship Id="rId14" Type="http://schemas.openxmlformats.org/officeDocument/2006/relationships/hyperlink" Target="https://www.elastic.co/guide/en/elasticsearch/reference/current/avoid-oversharding.html" TargetMode="External"/><Relationship Id="rId17" Type="http://schemas.openxmlformats.org/officeDocument/2006/relationships/drawing" Target="../drawings/drawing1.xml"/><Relationship Id="rId16" Type="http://schemas.openxmlformats.org/officeDocument/2006/relationships/hyperlink" Target="https://www.elastic.co/guide/en/elasticsearch/reference/current/freeze-index-api.html" TargetMode="External"/><Relationship Id="rId5" Type="http://schemas.openxmlformats.org/officeDocument/2006/relationships/hyperlink" Target="https://www.elastic.co/guide/en/elasticsearch/reference/current/tune-for-indexing-speed.html" TargetMode="External"/><Relationship Id="rId6" Type="http://schemas.openxmlformats.org/officeDocument/2006/relationships/hyperlink" Target="https://developer.aiven.io/docs/products/opensearch/concepts/indices.html" TargetMode="External"/><Relationship Id="rId18" Type="http://schemas.openxmlformats.org/officeDocument/2006/relationships/vmlDrawing" Target="../drawings/vmlDrawing1.vml"/><Relationship Id="rId7" Type="http://schemas.openxmlformats.org/officeDocument/2006/relationships/hyperlink" Target="https://www.elastic.co/elasticon/conf/2016/sf/quantitative-cluster-sizing" TargetMode="External"/><Relationship Id="rId8" Type="http://schemas.openxmlformats.org/officeDocument/2006/relationships/hyperlink" Target="https://speakerdeck.com/elastic/quantitative-cluster-siz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13"/>
  </cols>
  <sheetData>
    <row r="1">
      <c r="A1" s="1" t="s">
        <v>0</v>
      </c>
      <c r="B1" s="2" t="s">
        <v>1</v>
      </c>
      <c r="F1" s="3"/>
    </row>
    <row r="2">
      <c r="A2" s="4" t="s">
        <v>2</v>
      </c>
      <c r="B2" s="2" t="s">
        <v>3</v>
      </c>
      <c r="F2" s="3"/>
    </row>
    <row r="3">
      <c r="A3" s="5" t="s">
        <v>4</v>
      </c>
      <c r="B3" s="6" t="s">
        <v>5</v>
      </c>
      <c r="F3" s="3"/>
    </row>
    <row r="4">
      <c r="A4" s="7" t="s">
        <v>6</v>
      </c>
      <c r="B4" s="6" t="s">
        <v>7</v>
      </c>
      <c r="F4" s="3"/>
    </row>
    <row r="5">
      <c r="A5" s="2"/>
      <c r="B5" s="8"/>
      <c r="C5" s="3"/>
      <c r="D5" s="3"/>
      <c r="E5" s="3"/>
      <c r="F5" s="3"/>
    </row>
    <row r="6">
      <c r="A6" s="2"/>
      <c r="B6" s="9"/>
      <c r="C6" s="3"/>
      <c r="D6" s="3"/>
      <c r="E6" s="3"/>
      <c r="F6" s="3"/>
    </row>
    <row r="7">
      <c r="A7" s="2" t="s">
        <v>8</v>
      </c>
      <c r="B7" s="10">
        <v>6.0</v>
      </c>
      <c r="C7" s="3"/>
      <c r="D7" s="3"/>
      <c r="E7" s="3"/>
      <c r="F7" s="3"/>
    </row>
    <row r="8">
      <c r="A8" s="2" t="s">
        <v>9</v>
      </c>
      <c r="B8" s="10">
        <v>2.0</v>
      </c>
      <c r="C8" s="9"/>
      <c r="D8" s="9"/>
      <c r="E8" s="3"/>
      <c r="F8" s="3"/>
    </row>
    <row r="9">
      <c r="A9" s="2" t="s">
        <v>10</v>
      </c>
      <c r="B9" s="10">
        <v>16.0</v>
      </c>
      <c r="C9" s="2" t="s">
        <v>11</v>
      </c>
      <c r="D9" s="11">
        <f>B9*B7</f>
        <v>96</v>
      </c>
      <c r="E9" s="3"/>
      <c r="F9" s="3"/>
    </row>
    <row r="10">
      <c r="A10" s="2" t="s">
        <v>12</v>
      </c>
      <c r="B10" s="12">
        <v>350.0</v>
      </c>
      <c r="C10" s="2" t="s">
        <v>13</v>
      </c>
      <c r="D10" s="11">
        <f>B10*B7</f>
        <v>2100</v>
      </c>
      <c r="E10" s="3"/>
      <c r="F10" s="3"/>
    </row>
    <row r="11">
      <c r="A11" s="13" t="s">
        <v>14</v>
      </c>
      <c r="B11" s="14">
        <v>0.9</v>
      </c>
      <c r="C11" s="3"/>
      <c r="D11" s="3"/>
      <c r="E11" s="3"/>
      <c r="F11" s="3"/>
    </row>
    <row r="12">
      <c r="A12" s="13" t="s">
        <v>15</v>
      </c>
      <c r="B12" s="10">
        <v>1.0</v>
      </c>
      <c r="C12" s="3"/>
      <c r="D12" s="3"/>
      <c r="E12" s="3"/>
      <c r="F12" s="3"/>
    </row>
    <row r="13">
      <c r="A13" s="2" t="s">
        <v>16</v>
      </c>
      <c r="B13" s="10">
        <v>1.0</v>
      </c>
      <c r="C13" s="3"/>
      <c r="D13" s="3"/>
      <c r="E13" s="3"/>
      <c r="F13" s="3"/>
    </row>
    <row r="14">
      <c r="A14" s="6" t="s">
        <v>17</v>
      </c>
      <c r="B14" s="15">
        <f>(B20*B9)</f>
        <v>320</v>
      </c>
      <c r="C14" s="9" t="s">
        <v>18</v>
      </c>
      <c r="D14" s="11">
        <f>B14*B12</f>
        <v>320</v>
      </c>
      <c r="E14" s="3"/>
      <c r="F14" s="3"/>
    </row>
    <row r="15">
      <c r="A15" s="2" t="s">
        <v>19</v>
      </c>
      <c r="B15" s="11">
        <f>D10*B11/B12</f>
        <v>1890</v>
      </c>
      <c r="C15" s="3"/>
      <c r="D15" s="3"/>
      <c r="E15" s="3"/>
      <c r="F15" s="3"/>
    </row>
    <row r="16">
      <c r="A16" s="3"/>
      <c r="B16" s="9"/>
      <c r="C16" s="3"/>
      <c r="D16" s="3"/>
      <c r="E16" s="3"/>
      <c r="F16" s="3"/>
    </row>
    <row r="17">
      <c r="A17" s="16" t="s">
        <v>20</v>
      </c>
      <c r="B17" s="11">
        <f>B9/2</f>
        <v>8</v>
      </c>
      <c r="C17" s="3"/>
      <c r="D17" s="3"/>
      <c r="E17" s="3"/>
      <c r="F17" s="3"/>
    </row>
    <row r="18">
      <c r="A18" s="17" t="s">
        <v>21</v>
      </c>
      <c r="B18" s="18">
        <v>0.5</v>
      </c>
      <c r="C18" s="3"/>
      <c r="D18" s="3"/>
      <c r="E18" s="3"/>
      <c r="F18" s="3"/>
    </row>
    <row r="19">
      <c r="A19" s="2" t="s">
        <v>22</v>
      </c>
      <c r="B19" s="12">
        <v>20.0</v>
      </c>
      <c r="C19" s="3"/>
      <c r="D19" s="3"/>
      <c r="E19" s="3"/>
      <c r="F19" s="3"/>
    </row>
    <row r="20">
      <c r="A20" s="2" t="s">
        <v>23</v>
      </c>
      <c r="B20" s="15">
        <v>20.0</v>
      </c>
      <c r="C20" s="3"/>
      <c r="D20" s="3"/>
      <c r="E20" s="3"/>
      <c r="F20" s="3"/>
    </row>
    <row r="21">
      <c r="A21" s="2" t="s">
        <v>24</v>
      </c>
      <c r="B21" s="11">
        <f>B20*B17</f>
        <v>160</v>
      </c>
      <c r="C21" s="3"/>
      <c r="D21" s="3"/>
      <c r="E21" s="3"/>
      <c r="F21" s="3"/>
    </row>
    <row r="22">
      <c r="A22" s="2" t="s">
        <v>25</v>
      </c>
      <c r="B22" s="12">
        <v>10.0</v>
      </c>
      <c r="C22" s="3"/>
      <c r="D22" s="3"/>
      <c r="E22" s="3"/>
      <c r="F22" s="3"/>
    </row>
    <row r="23">
      <c r="A23" s="2" t="s">
        <v>26</v>
      </c>
      <c r="B23" s="11">
        <f>B9*B19/B11</f>
        <v>355.5555556</v>
      </c>
      <c r="C23" s="2" t="s">
        <v>27</v>
      </c>
      <c r="D23" s="19">
        <f t="shared" ref="D23:D24" si="1">B$10/B23</f>
        <v>0.984375</v>
      </c>
      <c r="E23" s="3"/>
      <c r="F23" s="3"/>
    </row>
    <row r="24">
      <c r="A24" s="2" t="s">
        <v>28</v>
      </c>
      <c r="B24" s="11">
        <f>B22*B20*B17/B11</f>
        <v>1777.777778</v>
      </c>
      <c r="C24" s="2" t="s">
        <v>27</v>
      </c>
      <c r="D24" s="19">
        <f t="shared" si="1"/>
        <v>0.196875</v>
      </c>
      <c r="E24" s="3"/>
      <c r="F24" s="3"/>
    </row>
    <row r="25">
      <c r="A25" s="3"/>
      <c r="B25" s="9"/>
      <c r="C25" s="9"/>
      <c r="D25" s="3"/>
      <c r="E25" s="3"/>
      <c r="F25" s="3"/>
    </row>
    <row r="26">
      <c r="A26" s="2" t="s">
        <v>29</v>
      </c>
      <c r="B26" s="11">
        <f>B15/B13</f>
        <v>1890</v>
      </c>
      <c r="C26" s="9" t="s">
        <v>30</v>
      </c>
      <c r="D26" s="19">
        <f>B26/(B22)</f>
        <v>189</v>
      </c>
      <c r="E26" s="3"/>
      <c r="F26" s="3"/>
    </row>
    <row r="27">
      <c r="A27" s="2" t="s">
        <v>31</v>
      </c>
      <c r="B27" s="20">
        <f>B14/B13</f>
        <v>320</v>
      </c>
      <c r="C27" s="21"/>
      <c r="D27" s="3"/>
      <c r="E27" s="3"/>
      <c r="F27" s="3"/>
    </row>
    <row r="28">
      <c r="A28" s="2" t="s">
        <v>32</v>
      </c>
      <c r="B28" s="22">
        <f>B26/B27</f>
        <v>5.90625</v>
      </c>
      <c r="C28" s="3" t="s">
        <v>30</v>
      </c>
      <c r="D28" s="19">
        <f>B28/(B22)</f>
        <v>0.590625</v>
      </c>
      <c r="E28" s="3"/>
      <c r="F28" s="3"/>
    </row>
    <row r="29">
      <c r="A29" s="3"/>
      <c r="B29" s="3"/>
      <c r="C29" s="3"/>
      <c r="D29" s="3"/>
      <c r="E29" s="3"/>
      <c r="F29" s="3"/>
    </row>
    <row r="30">
      <c r="A30" s="3"/>
      <c r="B30" s="3"/>
      <c r="C30" s="3"/>
      <c r="D30" s="3"/>
      <c r="E30" s="3"/>
      <c r="F30" s="3"/>
    </row>
    <row r="31">
      <c r="A31" s="3"/>
      <c r="B31" s="23">
        <f>B14</f>
        <v>320</v>
      </c>
      <c r="C31" s="23">
        <f>B13</f>
        <v>1</v>
      </c>
      <c r="D31" s="3"/>
      <c r="E31" s="3"/>
      <c r="F31" s="3"/>
    </row>
    <row r="32">
      <c r="A32" s="2" t="s">
        <v>33</v>
      </c>
      <c r="B32" s="11">
        <f>B31/B20</f>
        <v>16</v>
      </c>
      <c r="C32" s="11">
        <f>C31/B20</f>
        <v>0.05</v>
      </c>
      <c r="D32" s="3"/>
      <c r="E32" s="3"/>
      <c r="F32" s="3"/>
    </row>
    <row r="33">
      <c r="A33" s="2" t="s">
        <v>34</v>
      </c>
      <c r="B33" s="20">
        <f>B32/B17</f>
        <v>2</v>
      </c>
      <c r="C33" s="20">
        <f>C32/B17</f>
        <v>0.00625</v>
      </c>
      <c r="D33" s="3"/>
      <c r="E33" s="3"/>
      <c r="F33" s="3"/>
    </row>
    <row r="34">
      <c r="A34" s="3"/>
      <c r="B34" s="24"/>
      <c r="C34" s="21"/>
      <c r="D34" s="3"/>
      <c r="E34" s="3"/>
      <c r="F34" s="3"/>
    </row>
    <row r="35">
      <c r="A35" s="25" t="s">
        <v>35</v>
      </c>
      <c r="B35" s="26"/>
      <c r="C35" s="26"/>
      <c r="D35" s="26"/>
      <c r="E35" s="26"/>
      <c r="F35" s="3"/>
    </row>
    <row r="36">
      <c r="A36" s="2" t="s">
        <v>36</v>
      </c>
      <c r="B36" s="24" t="s">
        <v>37</v>
      </c>
      <c r="C36" s="26"/>
      <c r="D36" s="26"/>
      <c r="E36" s="26"/>
      <c r="F36" s="3"/>
    </row>
    <row r="37">
      <c r="A37" s="27" t="s">
        <v>38</v>
      </c>
      <c r="B37" s="28"/>
      <c r="C37" s="3"/>
      <c r="D37" s="3"/>
      <c r="E37" s="3"/>
      <c r="F37" s="3"/>
    </row>
    <row r="38">
      <c r="A38" s="17" t="s">
        <v>39</v>
      </c>
      <c r="B38" s="28" t="s">
        <v>40</v>
      </c>
      <c r="C38" s="3"/>
      <c r="D38" s="3"/>
      <c r="E38" s="3"/>
      <c r="F38" s="3"/>
    </row>
    <row r="39">
      <c r="A39" s="17" t="s">
        <v>41</v>
      </c>
      <c r="B39" s="29">
        <v>1.375</v>
      </c>
      <c r="C39" s="30"/>
      <c r="D39" s="30"/>
      <c r="E39" s="30"/>
      <c r="F39" s="30"/>
    </row>
    <row r="40">
      <c r="A40" s="17" t="s">
        <v>42</v>
      </c>
      <c r="B40" s="31"/>
      <c r="C40" s="30"/>
      <c r="D40" s="30"/>
      <c r="E40" s="30"/>
      <c r="F40" s="30"/>
    </row>
    <row r="41">
      <c r="A41" s="3"/>
      <c r="B41" s="31"/>
      <c r="C41" s="30"/>
      <c r="D41" s="30"/>
      <c r="E41" s="30"/>
      <c r="F41" s="30"/>
    </row>
    <row r="42">
      <c r="A42" s="17" t="s">
        <v>43</v>
      </c>
      <c r="B42" s="31"/>
      <c r="C42" s="30"/>
      <c r="D42" s="30"/>
      <c r="E42" s="30"/>
      <c r="F42" s="30"/>
    </row>
    <row r="43">
      <c r="A43" s="17" t="s">
        <v>44</v>
      </c>
      <c r="B43" s="31"/>
      <c r="C43" s="30"/>
      <c r="D43" s="30"/>
      <c r="E43" s="30"/>
      <c r="F43" s="30"/>
    </row>
    <row r="44">
      <c r="A44" s="17" t="s">
        <v>45</v>
      </c>
      <c r="B44" s="31"/>
      <c r="C44" s="30"/>
      <c r="D44" s="30"/>
      <c r="E44" s="30"/>
      <c r="F44" s="30"/>
    </row>
    <row r="45">
      <c r="A45" s="17" t="s">
        <v>46</v>
      </c>
      <c r="B45" s="31"/>
      <c r="C45" s="30"/>
      <c r="D45" s="30"/>
      <c r="E45" s="30"/>
      <c r="F45" s="30"/>
    </row>
    <row r="46">
      <c r="A46" s="17" t="s">
        <v>47</v>
      </c>
      <c r="B46" s="31"/>
      <c r="C46" s="30"/>
      <c r="D46" s="30"/>
      <c r="E46" s="30"/>
      <c r="F46" s="30"/>
    </row>
    <row r="47">
      <c r="A47" s="3"/>
      <c r="B47" s="31"/>
      <c r="C47" s="30"/>
      <c r="D47" s="30"/>
      <c r="E47" s="30"/>
      <c r="F47" s="30"/>
    </row>
    <row r="48">
      <c r="A48" s="17" t="s">
        <v>48</v>
      </c>
      <c r="B48" s="31"/>
      <c r="C48" s="30"/>
      <c r="D48" s="30"/>
      <c r="E48" s="30"/>
      <c r="F48" s="30"/>
    </row>
  </sheetData>
  <mergeCells count="4">
    <mergeCell ref="B1:E1"/>
    <mergeCell ref="B2:E2"/>
    <mergeCell ref="B3:E3"/>
    <mergeCell ref="B4:E4"/>
  </mergeCells>
  <hyperlinks>
    <hyperlink r:id="rId2" ref="A11"/>
    <hyperlink r:id="rId3" location="_give_memory_to_the_filesystem_cache" ref="A12"/>
    <hyperlink r:id="rId4" ref="A17"/>
    <hyperlink r:id="rId5" location="_give_memory_to_the_filesystem_cache" ref="A18"/>
    <hyperlink r:id="rId6" ref="A37"/>
    <hyperlink r:id="rId7" ref="A38"/>
    <hyperlink r:id="rId8" ref="B38"/>
    <hyperlink r:id="rId9" ref="A39"/>
    <hyperlink r:id="rId10" ref="A40"/>
    <hyperlink r:id="rId11" location="cluster-shard-limit" ref="A42"/>
    <hyperlink r:id="rId12" location="_indexing_buffer_size" ref="A43"/>
    <hyperlink r:id="rId13" location="_watch_your_shard_size" ref="A44"/>
    <hyperlink r:id="rId14" ref="A45"/>
    <hyperlink r:id="rId15" location="reduce-shard-counts-increase-shard-size" ref="A46"/>
    <hyperlink r:id="rId16" ref="A48"/>
  </hyperlinks>
  <drawing r:id="rId17"/>
  <legacyDrawing r:id="rId18"/>
</worksheet>
</file>