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MASTER PENILAIAN ASESOR\"/>
    </mc:Choice>
  </mc:AlternateContent>
  <xr:revisionPtr revIDLastSave="0" documentId="8_{BE35681E-6E80-4E41-B0C5-DF71C1E096AE}" xr6:coauthVersionLast="47" xr6:coauthVersionMax="47" xr10:uidLastSave="{00000000-0000-0000-0000-000000000000}"/>
  <bookViews>
    <workbookView xWindow="28680" yWindow="-120" windowWidth="29040" windowHeight="15720" activeTab="1" xr2:uid="{00000000-000D-0000-FFFF-FFFF00000000}"/>
  </bookViews>
  <sheets>
    <sheet name="HOME" sheetId="1" r:id="rId1"/>
    <sheet name="Instrumen" sheetId="6" r:id="rId2"/>
    <sheet name="Nilai Sementara" sheetId="2" r:id="rId3"/>
    <sheet name="Rekomendasi" sheetId="7" r:id="rId4"/>
    <sheet name="Berita Acara dan Rekomendasi" sheetId="8"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8" l="1"/>
  <c r="F99" i="8"/>
  <c r="D89" i="8"/>
  <c r="D88" i="8"/>
  <c r="D87" i="8"/>
  <c r="B82" i="8"/>
  <c r="E78" i="8"/>
  <c r="A77" i="8"/>
  <c r="B75" i="8"/>
  <c r="E71" i="8"/>
  <c r="A70" i="8"/>
  <c r="B68" i="8"/>
  <c r="E64" i="8"/>
  <c r="A63" i="8"/>
  <c r="B61" i="8"/>
  <c r="E57" i="8"/>
  <c r="A56" i="8"/>
  <c r="B54" i="8"/>
  <c r="E50" i="8"/>
  <c r="A49" i="8"/>
  <c r="B47" i="8"/>
  <c r="E43" i="8"/>
  <c r="A42" i="8"/>
  <c r="F33" i="8"/>
  <c r="F28" i="8"/>
  <c r="F18" i="8"/>
  <c r="F17" i="8"/>
  <c r="B17" i="8"/>
  <c r="F16" i="8"/>
  <c r="B16" i="8"/>
  <c r="F15" i="8"/>
  <c r="B15" i="8"/>
  <c r="F14" i="8"/>
  <c r="B14" i="8"/>
  <c r="F13" i="8"/>
  <c r="B13" i="8"/>
  <c r="F12" i="8"/>
  <c r="B12" i="8"/>
  <c r="D8" i="8"/>
  <c r="D7" i="8"/>
  <c r="D6" i="8"/>
  <c r="C17" i="7"/>
  <c r="C16" i="7"/>
  <c r="B16" i="7"/>
  <c r="C15" i="7"/>
  <c r="B15" i="7"/>
  <c r="C14" i="7"/>
  <c r="B14" i="7"/>
  <c r="C13" i="7"/>
  <c r="B13" i="7"/>
  <c r="C12" i="7"/>
  <c r="B12" i="7"/>
  <c r="C11" i="7"/>
  <c r="B11" i="7"/>
  <c r="D7" i="7"/>
  <c r="D5" i="7"/>
  <c r="D4" i="7"/>
  <c r="D3" i="7"/>
  <c r="A1" i="7"/>
  <c r="A27" i="2"/>
  <c r="E26" i="2"/>
  <c r="D26" i="2"/>
  <c r="A25" i="2"/>
  <c r="A24" i="2"/>
  <c r="A23" i="2"/>
  <c r="A22" i="2"/>
  <c r="A21" i="2"/>
  <c r="A17" i="2"/>
  <c r="A13" i="2"/>
  <c r="E12" i="2"/>
  <c r="D12" i="2"/>
  <c r="A11" i="2"/>
  <c r="A10" i="2"/>
  <c r="A9" i="2"/>
  <c r="A8" i="2"/>
  <c r="A7" i="2"/>
  <c r="A3" i="2"/>
  <c r="H71" i="6"/>
  <c r="G71" i="6"/>
  <c r="H70" i="6"/>
  <c r="G70" i="6"/>
  <c r="H69" i="6"/>
  <c r="G69" i="6"/>
  <c r="H68" i="6"/>
  <c r="G68" i="6"/>
  <c r="H65" i="6"/>
  <c r="G65" i="6"/>
  <c r="H64" i="6"/>
  <c r="G64" i="6"/>
  <c r="H62" i="6"/>
  <c r="G62" i="6"/>
  <c r="H60" i="6"/>
  <c r="G60" i="6"/>
  <c r="H56" i="6"/>
  <c r="G56" i="6"/>
  <c r="H55" i="6"/>
  <c r="G55" i="6"/>
  <c r="H53" i="6"/>
  <c r="G53" i="6"/>
  <c r="H51" i="6"/>
  <c r="G51" i="6"/>
  <c r="H50" i="6"/>
  <c r="G50" i="6"/>
  <c r="H46" i="6"/>
  <c r="G46" i="6"/>
  <c r="H45" i="6"/>
  <c r="G45" i="6"/>
  <c r="H43" i="6"/>
  <c r="G43" i="6"/>
  <c r="H42" i="6"/>
  <c r="G42" i="6"/>
  <c r="H40" i="6"/>
  <c r="G40" i="6"/>
  <c r="H39" i="6"/>
  <c r="G39" i="6"/>
  <c r="H38" i="6"/>
  <c r="G38" i="6"/>
  <c r="H37" i="6"/>
  <c r="G37" i="6"/>
  <c r="H36" i="6"/>
  <c r="G36" i="6"/>
  <c r="H35" i="6"/>
  <c r="G35" i="6"/>
  <c r="H34" i="6"/>
  <c r="G34" i="6"/>
  <c r="H32" i="6"/>
  <c r="G32" i="6"/>
  <c r="H31" i="6"/>
  <c r="G31" i="6"/>
  <c r="H27" i="6"/>
  <c r="G27" i="6"/>
  <c r="H26" i="6"/>
  <c r="G26" i="6"/>
  <c r="H25" i="6"/>
  <c r="G25" i="6"/>
  <c r="H24" i="6"/>
  <c r="G24" i="6"/>
  <c r="H23" i="6"/>
  <c r="G23" i="6"/>
  <c r="H22" i="6"/>
  <c r="G22" i="6"/>
  <c r="H20" i="6"/>
  <c r="G20" i="6"/>
  <c r="H16" i="6"/>
  <c r="G16" i="6"/>
  <c r="H14" i="6"/>
  <c r="G14" i="6"/>
  <c r="H12" i="6"/>
  <c r="G12" i="6"/>
  <c r="H10" i="6"/>
  <c r="G10" i="6"/>
  <c r="H9" i="6"/>
  <c r="G9" i="6"/>
  <c r="H8" i="6"/>
  <c r="G8" i="6"/>
  <c r="H7" i="6"/>
  <c r="G7" i="6"/>
  <c r="H6" i="6"/>
  <c r="G6" i="6"/>
  <c r="H4" i="6" l="1"/>
  <c r="C20" i="2" s="1"/>
  <c r="F20" i="2" s="1"/>
  <c r="H18" i="6"/>
  <c r="C21" i="2" s="1"/>
  <c r="F21" i="2" s="1"/>
  <c r="E12" i="7" s="1"/>
  <c r="H29" i="6"/>
  <c r="C22" i="2" s="1"/>
  <c r="F22" i="2" s="1"/>
  <c r="G14" i="8" s="1"/>
  <c r="H48" i="6"/>
  <c r="C23" i="2" s="1"/>
  <c r="F23" i="2" s="1"/>
  <c r="E14" i="7" s="1"/>
  <c r="H58" i="6"/>
  <c r="C24" i="2" s="1"/>
  <c r="F24" i="2" s="1"/>
  <c r="G16" i="8" s="1"/>
  <c r="H67" i="6"/>
  <c r="C25" i="2" s="1"/>
  <c r="F25" i="2" s="1"/>
  <c r="G17" i="8" s="1"/>
  <c r="G67" i="6"/>
  <c r="C11" i="2" s="1"/>
  <c r="F11" i="2" s="1"/>
  <c r="G58" i="6"/>
  <c r="C10" i="2" s="1"/>
  <c r="F10" i="2" s="1"/>
  <c r="G48" i="6"/>
  <c r="C9" i="2" s="1"/>
  <c r="F9" i="2" s="1"/>
  <c r="G29" i="6"/>
  <c r="C8" i="2" s="1"/>
  <c r="F8" i="2" s="1"/>
  <c r="G18" i="6"/>
  <c r="C7" i="2" s="1"/>
  <c r="F7" i="2" s="1"/>
  <c r="G4" i="6"/>
  <c r="C6" i="2" s="1"/>
  <c r="G13" i="8" l="1"/>
  <c r="E13" i="7"/>
  <c r="E58" i="8" s="1"/>
  <c r="G15" i="8"/>
  <c r="E15" i="7"/>
  <c r="F15" i="7" s="1"/>
  <c r="E16" i="7"/>
  <c r="E79" i="8" s="1"/>
  <c r="C26" i="2"/>
  <c r="G12" i="8"/>
  <c r="F26" i="2"/>
  <c r="E11" i="7"/>
  <c r="F14" i="7"/>
  <c r="E65" i="8"/>
  <c r="F12" i="7"/>
  <c r="E51" i="8"/>
  <c r="F6" i="2"/>
  <c r="F12" i="2" s="1"/>
  <c r="C12" i="2"/>
  <c r="F13" i="7" l="1"/>
  <c r="E59" i="8" s="1"/>
  <c r="G18" i="8"/>
  <c r="E72" i="8"/>
  <c r="F16" i="7"/>
  <c r="H16" i="7" s="1"/>
  <c r="H12" i="7"/>
  <c r="E52" i="8"/>
  <c r="E17" i="7"/>
  <c r="F17" i="7" s="1"/>
  <c r="F11" i="7"/>
  <c r="E44" i="8"/>
  <c r="H14" i="7"/>
  <c r="E66" i="8"/>
  <c r="B28" i="2"/>
  <c r="H17" i="7" s="1"/>
  <c r="D27" i="2"/>
  <c r="E73" i="8"/>
  <c r="H15" i="7"/>
  <c r="B14" i="2"/>
  <c r="D13" i="2"/>
  <c r="H13" i="7" l="1"/>
  <c r="E80" i="8"/>
  <c r="H11" i="7"/>
  <c r="E45" i="8"/>
</calcChain>
</file>

<file path=xl/sharedStrings.xml><?xml version="1.0" encoding="utf-8"?>
<sst xmlns="http://schemas.openxmlformats.org/spreadsheetml/2006/main" count="402" uniqueCount="195">
  <si>
    <t>DATA PERPUSTAKAAN SMP/MA</t>
  </si>
  <si>
    <t>Nama Perpustakaan</t>
  </si>
  <si>
    <t>:</t>
  </si>
  <si>
    <t xml:space="preserve">Alamat </t>
  </si>
  <si>
    <t>NPP</t>
  </si>
  <si>
    <t>Email Lembaga</t>
  </si>
  <si>
    <t>Nomor Ponsel</t>
  </si>
  <si>
    <t>Waktu Penilaian</t>
  </si>
  <si>
    <t>Nama Asesor</t>
  </si>
  <si>
    <t xml:space="preserve">1. </t>
  </si>
  <si>
    <t xml:space="preserve">2. </t>
  </si>
  <si>
    <t>No</t>
  </si>
  <si>
    <t>Aspek yang Dinilai</t>
  </si>
  <si>
    <t>Pilihan Jawaban</t>
  </si>
  <si>
    <t>Jawaban Asesi</t>
  </si>
  <si>
    <t>Asesor</t>
  </si>
  <si>
    <t>Catatan Asesor</t>
  </si>
  <si>
    <t>Skor Anda</t>
  </si>
  <si>
    <t>Skor Asesor</t>
  </si>
  <si>
    <t>Komponen Koleksi Perpustakaan</t>
  </si>
  <si>
    <t>1.1</t>
  </si>
  <si>
    <t>Pengembangan Koleksi</t>
  </si>
  <si>
    <t>Perpustakaan menyediakan koleksi sesuai kebutuhan warga sekolah untuk mendukung pembelajaran</t>
  </si>
  <si>
    <t>a.  Lebih dari  1.500 judul
b.  1.001 - 1.500 judul
c.  1.000 judul
d.  Kurang dari 1.000 judul</t>
  </si>
  <si>
    <t>Persentase penyediaan koleksi fiksi tercetak dan elektronik</t>
  </si>
  <si>
    <t xml:space="preserve">a.  30%
b.  16% - 29%
c.  15%
d.  Kurang dari 15% atau lebih dari 30%
</t>
  </si>
  <si>
    <t>Perpustakaan memiliki kebijakan pengembangan koleksi secara tertulis untuk mendukung pembelajaran</t>
  </si>
  <si>
    <t>a.  Lebih dari 6 aspek
b.  6 aspek
c.  5 aspek
d.  Kurang dari 5 aspek</t>
  </si>
  <si>
    <t>Kegiatan survei kebutuhan warga sekolah yang mendukung peningkatan literasi dalam 1  (satu) tahun</t>
  </si>
  <si>
    <t>a. Lebih dari 2 kali
b. 2 kali
c. 1 kali
d. Tidak ada</t>
  </si>
  <si>
    <t>Persentase koleksi yang dimanfaatkan terhadap keseluruhan koleksi dalam 1 (satu) tahun</t>
  </si>
  <si>
    <t>a.  Lebih dari  50%
b.  26% - 50%
c.  25%
d.  Kurang dari 25%</t>
  </si>
  <si>
    <t>1.2</t>
  </si>
  <si>
    <t>Penambahan Koleksi Perpustakaan</t>
  </si>
  <si>
    <t>Penambahan judul koleksi (dalam persentase) sesuai jumlah koleksi yang dimiliki dan kebutuhan pembelajaran dalam 3 (tiga) tahun, pilih jawaban sesuai jumlah koleksi yang dimiliki</t>
  </si>
  <si>
    <t>Koleksi 1.000 – 1.500 judul
a.  Lebih dari  45%
b.  31% - 45%
c.  30%
d.  Kurang dari 30%
Koleksi 1.501 – 1.999 judul
a.  Lebih dari  36%
b.  25% - 36%
c.  24%
d.  Kurang dari 24%
Koleksi 2.000 judul atau lebih
a.  Lebih dari  27%
b.  19% - 27%
c.  18%
d.  Kurang dari 18%</t>
  </si>
  <si>
    <t>1.3</t>
  </si>
  <si>
    <t>Pengorganisasian Bahan Perpustakaan</t>
  </si>
  <si>
    <t>Perpustakaan melakukan pengorganisasian bahan perpustakaan agar memudahkan penelusuran untuk temu kembali dengan cepat</t>
  </si>
  <si>
    <t>a.  Pengorganisasian bahan perpustakaan sudah menggunakan aplikasi dengan lebih dari 1 (satu) pembaca kode batang (barcode scanner), dan telah dijajarkan
b.  Pengorganisasian bahan perpustakaan sudah menggunakan aplikasi dengan 1 (satu) pembaca kode batang (barcode scanner), dan telah dijajarkan
c.  Pengorganisasian bahan perpustakaan sudah menggunakan aplikasi tanpa pembaca kode batang (barcode scanner), dan telah dijajarkan
d.  Pengorganisasian bahan perpustakaan dilakukan secara manual dan telah dijajarkan</t>
  </si>
  <si>
    <t>1.4</t>
  </si>
  <si>
    <t>Pelestarian Koleksi Perpustakaan</t>
  </si>
  <si>
    <t>Kegiatan pelestarian koleksi untuk menjaga kondisi fisik dan memperpanjang usia pakai koleksi dalam 3 (tiga) tahun</t>
  </si>
  <si>
    <t>a.  Lebih dari  4 kegiatan
b.  4 kegiatan
c.  3 kegiatan
d.  Kurang dari 3 kegiatan</t>
  </si>
  <si>
    <t>Komponen Sarana dan Prasarana Perpustakaan</t>
  </si>
  <si>
    <t>2.1</t>
  </si>
  <si>
    <t>Gedung atau Ruang Perpustakaan</t>
  </si>
  <si>
    <t>Gedung atau luas ruang perpustakaan yang dimiliki</t>
  </si>
  <si>
    <t>a.  Gedung atau lebih dari  1 ruang kelas ditambah area layanan lain dan area terbuka
b.  1 ruang kelas ditambah area layanan lain atau area terbuka
c.  1 ruang kelas atau kurang dari 1 ruang kelas ditambah area layanan lain atau area terbuka
d.  Kurang dari 1 ruang kelas tanpa area layanan lain atau tanpa area terbuka</t>
  </si>
  <si>
    <t>2.2</t>
  </si>
  <si>
    <t>Perabot dan Peralatan Perpustakaan</t>
  </si>
  <si>
    <t>Ketercukupan rak perpustakaan</t>
  </si>
  <si>
    <t>a.  Rak tersedia sesuai dengan jenis koleksi
b. Rak tersedia ketika ada penambahan koleksi buku
c.  Rak menampung seluruh koleksi buku
d. Rak tidak menampung seluruh koleksi</t>
  </si>
  <si>
    <t>Tersedianya perabot dan peralatan perpustakaan yang mendukung kenyamanan aktivitas membaca sesuai kebutuhan warga sekolah</t>
  </si>
  <si>
    <t>a.  Tersedia jenis perabot dan peralatan lebih dari 1 sampai dengan 4 di ruang perpustakaan dan di area terbuka
b.  Tersedia jenis perabot dan peralatan 1 sampai dengan 4 di ruang perpustakaan
c.  Tersedia jenis perabot dan peralatan 1 dan 2 di ruang perpustakaan
d.  Hanya tersedia 1 jenis perabot/peralatan di ruang perpustakaan</t>
  </si>
  <si>
    <t>Perpustakaan memfasilitasi sarana Teknologi Informasi dan Komunikasi bagi warga sekolah</t>
  </si>
  <si>
    <t>a.  Lebih dari 3% dari warga sekolah terfasilitasi
b.  3% dari warga sekolah terfasilitasi
c.  2% dari warga sekolah terfasilitasi
d.  Kurang dari 2% dari warga sekolah terfasilitasi</t>
  </si>
  <si>
    <t>Persentase jumlah perangkat komputer yang digunakan oleh tenaga perpustakaan</t>
  </si>
  <si>
    <t>a.  Lebih dari  69%
b.  51% - 69%
c.  50%
d. Kurang dari 50%</t>
  </si>
  <si>
    <t>Perpustakaan menyediakan akses internet</t>
  </si>
  <si>
    <t>a.  Lebih dari 50 Mbps
b.  31 Mbps - 50 Mbps
c.  30 Mbps
d.  Kurang dari 30 Mbps</t>
  </si>
  <si>
    <t>Kegiatan pembelajaran yang memanfaatkan fasilitas perpustakaan dalam 1 (satu) tahun</t>
  </si>
  <si>
    <t>a.  Lebih dari  5 kali pembelajaran
b.  5 kali pembelajaran
c.  4 kali pembelajaran
d.  Kurang dari 4 kali pembelajaran</t>
  </si>
  <si>
    <t>Komponen Pelayanan Perpustakaan</t>
  </si>
  <si>
    <t>3.1</t>
  </si>
  <si>
    <t>Jenis Pelayanan Perpustakaan</t>
  </si>
  <si>
    <t>Proses bisnis/prosedur pelayanan perpustakaan</t>
  </si>
  <si>
    <t>a.  Lebih dari 3 dokumen
b.  3 dokumen
c.  2 dokumen
d.  Kurang dari 2 dokumen</t>
  </si>
  <si>
    <t>Ragam pelayanan perpustakaan</t>
  </si>
  <si>
    <t>a.  Lebih dari  5 jenis
b.  5 jenis
c.  4 jenis
d.  Kurang dari 4 jenis</t>
  </si>
  <si>
    <t>3.2</t>
  </si>
  <si>
    <t>Kegiatan Peningkatan Pelayanan</t>
  </si>
  <si>
    <t>Kegiatan penguatan budaya baca dan peningkatan kecakapan literasi dalam 1 (satu) tahun</t>
  </si>
  <si>
    <t>a.  Lebih dari 4 kegiatan
b.  4 kegiatan
c.  3 kegiatan
d.  Kurang dari 3 kegiatan</t>
  </si>
  <si>
    <t>Memiliki kegiatan bimbingan membaca kritis (critical reading) dalam 1 (satu) tahun</t>
  </si>
  <si>
    <t>a.  Lebih dari 3 kali
b.  3 kali
c.  2 kali
d.  Kurang dari 2 kali</t>
  </si>
  <si>
    <t>Memiliki kegiatan bimbingan teknis menulis (writing academy) dalam 1 (satu) tahun</t>
  </si>
  <si>
    <t>a.  Lebih dari 3 kegiatan
b.  3 kegiatan
c.  2 kegiatan
d.  Kurang dari 2 kegiatan</t>
  </si>
  <si>
    <t>Perpustakaan menyimpan koleksi hasil karya penulisan warga sekolah</t>
  </si>
  <si>
    <t>a.  Lebih dari  3 jenis
b.  3 jenis
c.  2 jenis
d.  Kurang dari 2 jenis</t>
  </si>
  <si>
    <t>Kegiatan perpustakaan dalam meningkatkan inovasi dan/atau kreativitas untuk warga sekolah termasuk yang berkebutuhan khusus dan ramah anak.</t>
  </si>
  <si>
    <t>a. Lebih dari 2 kegiatan
b. 2 kegiatan
c. 1 kegiatan
d. Tidak ada kegiatan</t>
  </si>
  <si>
    <t>Kegiatan perpustakaan yang melibatkan pegiat literasi sekolah dan narasumber dari luar (pakar, orang tua, masyarakat) dalam 1 (satu) tahun</t>
  </si>
  <si>
    <t>a. Lebih dari 3 kegiatan
b. 3 kegiatan
c. 2 kegiatan
d. Kurang dari 2 kegiatan</t>
  </si>
  <si>
    <t>Kegiatan survei kepuasan pelayanan perpustakaan yang mendukung peningkatan literasi sekolah dalam 1 (satu) tahun</t>
  </si>
  <si>
    <t>3.3</t>
  </si>
  <si>
    <t>Sistem Pelayanan Perpustakaan</t>
  </si>
  <si>
    <t>Sistem pelayanan di perpustakaan yang terotomatisasi</t>
  </si>
  <si>
    <t>a.  Otomasi penuh/terintegrasi berbasis internet (dapat diakses dari luar perpustakaan)
b.  Otomasi penuh/terintegrasi berbasis LAN (hanya dapat diakses di dalam perpustakaan)
c.  Otomasi (stand alone)
d.  Belum terotomasi/manual</t>
  </si>
  <si>
    <t>Tersedianya fitur laman (website) perpustakaan tersendiri atau terintegrasi dengan laman sekolah</t>
  </si>
  <si>
    <t>a.  Lebih dari 5 fitur
b.  5 fitur
c.  4 fitur
d.  Kurang dari 4 fitur atau tidak memiliki laman perpustakaan</t>
  </si>
  <si>
    <t>3.4</t>
  </si>
  <si>
    <t>Promosi Perpustakaan</t>
  </si>
  <si>
    <t>Melakukan kegiatan pemasyarakatan/promosi perpustakaan dalam 1 (satu) tahun</t>
  </si>
  <si>
    <t>a.  Lebih dari 8 kali
b.  8 kali
c.  7 kali
d.  Kurang dari 7 kali</t>
  </si>
  <si>
    <t>Persentase warga sekolah yang memanfaatkan perpustakaan per bulan dalam 1 (satu) tahun</t>
  </si>
  <si>
    <t>a.  Lebih dari  75%
b.  51% - 75%
c.  50%
d.  Kurang dari 50%</t>
  </si>
  <si>
    <t>Komponen Tenaga Perpustakaan</t>
  </si>
  <si>
    <t>4.1</t>
  </si>
  <si>
    <t>Kepala Perpustakaan</t>
  </si>
  <si>
    <t>Kualifikasi pendidikan kepala perpustakaan</t>
  </si>
  <si>
    <t>a.  S1 atau S2 ilmu perpustakaan
b.  S1 atau S2 bidang lain yang memiliki sertifikat pelatihan bidang perpustakaan
c.  D3 ilmu perpustakaan atau D3 bidang lain yang memiliki sertifikat pelatihan perpustakaan
d.  Semua jenjang pendidikan tanpa memiliki sertifikat pelatihan
perpustakaan</t>
  </si>
  <si>
    <t>Kinerja kepala perpustakaan dalam 1 (satu) tahun terakhir</t>
  </si>
  <si>
    <t>a.  Lebih dari  4 aspek laporan kinerja
b.  4 aspek laporan kinerja
c.  3 aspek laporan kinerja
d.  Kurang 3 aspek laporan kinerja</t>
  </si>
  <si>
    <t>4.2</t>
  </si>
  <si>
    <t>Tenaga Perpustakaan</t>
  </si>
  <si>
    <t>Tersedianya pustakawan (fungsional/profesional), tenaga TIK  dan tenaga teknis perpustakaan</t>
  </si>
  <si>
    <t>a.  Pustakawan, tenaga TIK, dan tenaga teknis perpustakaan
b.  Pustakawan dan tenaga teknis perpustakaan
c.  Tenaga teknis perpustakaan dengan sertifikat diklat/pelatihan bidang perpustakaan
d.  Tenaga teknis perpustakaan tanpa sertifikat diklat/pelatihan bidang perpustakaan</t>
  </si>
  <si>
    <t>4.3</t>
  </si>
  <si>
    <t>Pengembangan Kompetensi</t>
  </si>
  <si>
    <t>Rerata keikutsertaan rerata kepala perpustakaan dan tenaga perpustakaan dalam kegiatan Pengembangan Keprofesian Berkelanjutan (PKB) di bidang perpustakaan dalam 3 (tiga) tahun terakhir</t>
  </si>
  <si>
    <t>a.  Lebih dari 7 kali
b.  7 kali
c.  6 kali
d.  Kurang dari 6 kali</t>
  </si>
  <si>
    <t>Rasio (perbandingan) antara tenaga perpustakaan terhadap warga sekolah</t>
  </si>
  <si>
    <t>a.  1 tenaga perpustakaan yang ada melayani kurang dari 32 orang
b.  1 tenaga perpustakaan yang ada melayani 32 sampai dengan 95 orang
c.  1 tenaga perpustakaan yang ada melayani 96 sampai dengan 128 orang
d.  1 tenaga perpustakaan yang ada melayani lebih dari  128 orang</t>
  </si>
  <si>
    <t>Komponen Penyelenggaraan Perpustakaan</t>
  </si>
  <si>
    <t>5.1</t>
  </si>
  <si>
    <t>Legalitas penyelenggaraan perpustakaan</t>
  </si>
  <si>
    <t>a.  Memenuhi 4 unsur
b.  Memenuhi 3 unsur
c.  Memenuhi 2 unsur
d.  Kurang dari 2 unsur</t>
  </si>
  <si>
    <t>5.2</t>
  </si>
  <si>
    <t>Prosedur Penyelenggaraan Perpustakaan</t>
  </si>
  <si>
    <t>Prosedur Operasional Standar (POS) penyelenggaraan perpustakaan</t>
  </si>
  <si>
    <t>a.  Lebih dari 4 prosedur
b.  4 prosedur
c.  3 prosedur
d.  Kurang dari 3 prosedur</t>
  </si>
  <si>
    <t>5.3</t>
  </si>
  <si>
    <t>Kebijakan Kepala Sekolah</t>
  </si>
  <si>
    <t>Kepala sekolah menetapkan program kerja sekolah untuk mendukung pemanfaatan perpustakaaan</t>
  </si>
  <si>
    <t>a.  Program kerja sekolah memuat dukungan penyelenggaraan, pengelolaan dan kerja sama untuk pemanfaatan perpustakaan dengan warga sekolah dan berbagai pihak eksternal
b.  Program kerja sekolah memuat dukungan penyelenggaraan, pengelolaan dan kerja sama untuk pemanfaatan perpustakaan dengan warga sekolah dan lembaga/instusi terkait perpustakaan
c.  Program kerja sekolah memuat dukungan penyelenggaraan, pengelolaan dan kerja sama untuk pemanfaatan perpustakaan dengan warga sekolah
d.  Belum ada penetapan program kerja sekolah untuk pemanfaatan perpustakaan</t>
  </si>
  <si>
    <t>Komitmen tenaga pendidik (guru) termuat dalam Rencana Pelaksanaan Pembelajaran (RPP) untuk mendukung pemanfaatan perpustakaan dengan pendekatan literasi informasi</t>
  </si>
  <si>
    <t>a.  Lebih dari  50%
b.  31% - 50%
c.  30%
d.  Kurang dari 30%</t>
  </si>
  <si>
    <t>Komponen Pengelolaan Perpustakaan</t>
  </si>
  <si>
    <t>Program kerja perpustakaan</t>
  </si>
  <si>
    <t>a.  Lebih dari 4 program
b.  4 program
c.  3 program
d.  Kurang dari 3 program</t>
  </si>
  <si>
    <t>Kerja sama perpustakaan dengan pihak eksternal dalam rangka peningkatan pelayanan dan pengembangan perpustakaan dalam 3 (tiga) tahun terakhir</t>
  </si>
  <si>
    <t>a.  Lebih dari 3 institusi
b.  3 institusi
c.  2 institusi
d.  Kurang dari 2 institusi</t>
  </si>
  <si>
    <t>Persentase anggaran perpustakaan terhadap anggaran sekolah (di luar belanja pegawai, pemeliharaan, dan perawatan gedung) dalam 3 (tiga) tahun terakhir</t>
  </si>
  <si>
    <t>a.  Lebih dari  10%
b.  6% - 10%
c.  5%
d.  Kurang dari 5%</t>
  </si>
  <si>
    <t>Evaluasi dan pelaporan akuntabilitas kinerja perpustakaan yang disahkan oleh kepala sekolah dalam 3 tahun terakhir</t>
  </si>
  <si>
    <t>a.  3 jenis laporan secara teratur
b.  2 jenis laporan secara teratur
c.  1 jenis laporan secara teratur
d.  Membuat laporan tetapi tidak teratur</t>
  </si>
  <si>
    <t>Nilai Sementara Asesi</t>
  </si>
  <si>
    <t>Komponen</t>
  </si>
  <si>
    <t xml:space="preserve">Jumlah </t>
  </si>
  <si>
    <t>Bobot</t>
  </si>
  <si>
    <t>Nilai</t>
  </si>
  <si>
    <t>Skor</t>
  </si>
  <si>
    <t>Soal</t>
  </si>
  <si>
    <t>Koleksi Perpustakaan</t>
  </si>
  <si>
    <t>Sarana dan Prasarana Perpustakaan</t>
  </si>
  <si>
    <t>Pelayanan Perpustakaan</t>
  </si>
  <si>
    <t>Penyelenggaraan Perpustakaan</t>
  </si>
  <si>
    <t>Pengelolaan Perpustakaan</t>
  </si>
  <si>
    <t>Jumlah</t>
  </si>
  <si>
    <t>Nilai Sementara Asesor</t>
  </si>
  <si>
    <r>
      <rPr>
        <b/>
        <sz val="12"/>
        <color theme="1"/>
        <rFont val="Times New Roman"/>
        <charset val="134"/>
      </rPr>
      <t xml:space="preserve">Keterangan :               </t>
    </r>
    <r>
      <rPr>
        <i/>
        <sz val="12"/>
        <color theme="1"/>
        <rFont val="Times New Roman"/>
        <charset val="134"/>
      </rPr>
      <t>Rumus Nilai= Jumlah skor : (jumlah soal X 4) X bobot</t>
    </r>
  </si>
  <si>
    <t>1. Akreditasi A (Baik Sekali), bila Jumlah Skor (91 ≤ NA ≤ 100)</t>
  </si>
  <si>
    <t>2. Akreditasi B (Baik), bila Jumlah Skor (76 ≤ NA ≤ 90)</t>
  </si>
  <si>
    <t>3. Akreditasi C (Cukup Baik), bila Jumlah Skor (60 ≤ NA ≤ 75)</t>
  </si>
  <si>
    <t>4. Belum Sesuai SNP, bila Jumlah Skor (NA &lt; 60)</t>
  </si>
  <si>
    <t xml:space="preserve">Tim Asesor </t>
  </si>
  <si>
    <t xml:space="preserve">Tanggal  </t>
  </si>
  <si>
    <t>NO</t>
  </si>
  <si>
    <t>KOMPONEN</t>
  </si>
  <si>
    <t>BOBOT</t>
  </si>
  <si>
    <t>NILAI</t>
  </si>
  <si>
    <t>NILAI AKREDITASI</t>
  </si>
  <si>
    <t>REKOMENDASI</t>
  </si>
  <si>
    <t>%</t>
  </si>
  <si>
    <t>HURUF</t>
  </si>
  <si>
    <t>JUMLAH</t>
  </si>
  <si>
    <t>* Dalam menulis REKOMENDASI gunakan (alt+enter) untuk menurunkan/point selanjutnya</t>
  </si>
  <si>
    <t xml:space="preserve">BERITA ACARA HASIL VISITASI PERPUSTAKAAN </t>
  </si>
  <si>
    <t>Berdasarkan hasil visitasi perpustakaan yang dilakukan tim asesor terhadap perpustakaan:</t>
  </si>
  <si>
    <t>Alamat</t>
  </si>
  <si>
    <t>Diperoleh hasil sebagai berikut:</t>
  </si>
  <si>
    <t>Merujuk hasil visitasi perpustakaan, maka kami dari pihak perpustakaan yang diakreditasi menyatakan PERSETUJUAN terhadap hasil visitasi perpustakaan tersebut untuk dijadikan bahan penentuan penilaian akreditasi oleh Perpustakaan Nasional RI melalui Direktorat Standardisasi dan Akreditasi terhadap perpustakaan kami.</t>
  </si>
  <si>
    <t>Pihak Penandatangan Berita Acara:</t>
  </si>
  <si>
    <t>Pihak Perpustakaan</t>
  </si>
  <si>
    <t>Pihak Asesor</t>
  </si>
  <si>
    <t xml:space="preserve">Nama </t>
  </si>
  <si>
    <t>Asesor ke-1</t>
  </si>
  <si>
    <t xml:space="preserve">TTD   </t>
  </si>
  <si>
    <t>Nama</t>
  </si>
  <si>
    <t xml:space="preserve">TTD </t>
  </si>
  <si>
    <t>Asesor ke-2</t>
  </si>
  <si>
    <t xml:space="preserve">REKOMENDASI HASIL VISITASI PERPUSTAKAAN     </t>
  </si>
  <si>
    <t>a.</t>
  </si>
  <si>
    <t>Bobot Nilai</t>
  </si>
  <si>
    <t>b.</t>
  </si>
  <si>
    <t>Hasil Visitasi</t>
  </si>
  <si>
    <t>c.</t>
  </si>
  <si>
    <t>Capaian perpustakaan</t>
  </si>
  <si>
    <t>d.</t>
  </si>
  <si>
    <t>Saran</t>
  </si>
  <si>
    <t>Merujuk hasil visitasi perpustakaan yang dilakukan tim asesor terhadap perpustakaan:</t>
  </si>
  <si>
    <t>maka kami dari pihak perpustakaan yang diakreditasi menyatakan PERSETUJUAN terhadap hasil rekomendasi visitasi perpustakaan tersebut untuk dijadikan bahan perbaikan perpustakaan kami di kemudian hari.</t>
  </si>
  <si>
    <t>A</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</si>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</sst>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18">
    <font>
      <sz val="10"/>
      <color rgb="FF000000"/>
      <name val="Arial"/>
      <charset val="134"/>
    </font>
    <font>
      <sz val="12"/>
      <color theme="1"/>
      <name val="Times New Roman"/>
      <charset val="134"/>
    </font>
    <font>
      <b/>
      <sz val="12"/>
      <color theme="1"/>
      <name val="Times New Roman"/>
      <charset val="134"/>
    </font>
    <font>
      <sz val="10"/>
      <name val="Arial"/>
      <charset val="134"/>
    </font>
    <font>
      <b/>
      <sz val="12"/>
      <color theme="1"/>
      <name val="Times New Roman"/>
      <charset val="1"/>
    </font>
    <font>
      <b/>
      <sz val="10"/>
      <color rgb="FF000000"/>
      <name val="Arial"/>
      <charset val="1"/>
    </font>
    <font>
      <sz val="12"/>
      <color rgb="FFFF0000"/>
      <name val="Times New Roman"/>
      <charset val="134"/>
    </font>
    <font>
      <b/>
      <sz val="14"/>
      <color rgb="FF000000"/>
      <name val="Times New Roman"/>
      <charset val="134"/>
    </font>
    <font>
      <b/>
      <sz val="10"/>
      <color rgb="FF000000"/>
      <name val="Arial"/>
      <charset val="134"/>
    </font>
    <font>
      <sz val="10"/>
      <color rgb="FF000000"/>
      <name val="Bookman Old Style"/>
      <charset val="134"/>
    </font>
    <font>
      <sz val="11"/>
      <color rgb="FF000000"/>
      <name val="Bookman Old Style"/>
      <charset val="134"/>
    </font>
    <font>
      <b/>
      <sz val="11"/>
      <color rgb="FF000000"/>
      <name val="Bookman Old Style"/>
      <charset val="134"/>
    </font>
    <font>
      <b/>
      <sz val="10"/>
      <color rgb="FF000000"/>
      <name val="Bookman Old Style"/>
      <charset val="134"/>
    </font>
    <font>
      <b/>
      <sz val="11"/>
      <color theme="1"/>
      <name val="Bookman Old Style"/>
      <charset val="134"/>
    </font>
    <font>
      <sz val="11"/>
      <color theme="1"/>
      <name val="Bookman Old Style"/>
      <charset val="134"/>
    </font>
    <font>
      <b/>
      <sz val="26"/>
      <color theme="1"/>
      <name val="Times New Roman"/>
      <charset val="134"/>
    </font>
    <font>
      <b/>
      <sz val="18"/>
      <color theme="1"/>
      <name val="Times New Roman"/>
      <charset val="134"/>
    </font>
    <font>
      <i/>
      <sz val="12"/>
      <color theme="1"/>
      <name val="Times New Roman"/>
      <charset val="134"/>
    </font>
  </fonts>
  <fills count="9">
    <fill>
      <patternFill patternType="none"/>
    </fill>
    <fill>
      <patternFill patternType="gray125"/>
    </fill>
    <fill>
      <patternFill patternType="solid">
        <fgColor theme="4" tint="0.59999389629810485"/>
        <bgColor indexed="64"/>
      </patternFill>
    </fill>
    <fill>
      <patternFill patternType="solid">
        <fgColor theme="2" tint="-0.14996795556505021"/>
        <bgColor indexed="64"/>
      </patternFill>
    </fill>
    <fill>
      <patternFill patternType="solid">
        <fgColor theme="4" tint="0.3999450666829432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DE9D9"/>
        <bgColor rgb="FFFDE9D9"/>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rgb="FF000000"/>
      </top>
      <bottom/>
      <diagonal/>
    </border>
    <border>
      <left style="thin">
        <color auto="1"/>
      </left>
      <right/>
      <top/>
      <bottom/>
      <diagonal/>
    </border>
    <border>
      <left/>
      <right style="thin">
        <color rgb="FF000000"/>
      </right>
      <top/>
      <bottom/>
      <diagonal/>
    </border>
    <border>
      <left style="thin">
        <color rgb="FF000000"/>
      </left>
      <right/>
      <top/>
      <bottom/>
      <diagonal/>
    </border>
    <border>
      <left/>
      <right style="thin">
        <color auto="1"/>
      </right>
      <top/>
      <bottom/>
      <diagonal/>
    </border>
    <border>
      <left style="thin">
        <color rgb="FF000000"/>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213">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wrapText="1"/>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1" fillId="0" borderId="7" xfId="0" applyFont="1" applyBorder="1"/>
    <xf numFmtId="0" fontId="1" fillId="0" borderId="12" xfId="0" applyFont="1" applyBorder="1"/>
    <xf numFmtId="0" fontId="1" fillId="0" borderId="0" xfId="0" applyFont="1" applyAlignment="1">
      <alignment horizontal="left"/>
    </xf>
    <xf numFmtId="0" fontId="1" fillId="0" borderId="14" xfId="0" applyFont="1" applyBorder="1"/>
    <xf numFmtId="0" fontId="1" fillId="0" borderId="14"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2" fontId="1" fillId="0" borderId="26" xfId="0" applyNumberFormat="1" applyFont="1" applyBorder="1"/>
    <xf numFmtId="167" fontId="1" fillId="0" borderId="26" xfId="0" applyNumberFormat="1" applyFont="1" applyBorder="1"/>
    <xf numFmtId="0" fontId="1" fillId="0" borderId="30" xfId="0" applyFont="1" applyBorder="1" applyAlignment="1">
      <alignment horizontal="center"/>
    </xf>
    <xf numFmtId="167" fontId="1" fillId="0" borderId="26" xfId="0" applyNumberFormat="1" applyFont="1" applyBorder="1" applyAlignment="1">
      <alignment horizontal="left"/>
    </xf>
    <xf numFmtId="0" fontId="1" fillId="0" borderId="0" xfId="0" applyFont="1" applyAlignment="1">
      <alignment horizontal="center"/>
    </xf>
    <xf numFmtId="0" fontId="3" fillId="0" borderId="0" xfId="0" applyFont="1"/>
    <xf numFmtId="0" fontId="0" fillId="0" borderId="0" xfId="0" applyAlignment="1">
      <alignment horizontal="center" vertical="center"/>
    </xf>
    <xf numFmtId="0" fontId="2" fillId="0" borderId="0" xfId="0" applyFont="1"/>
    <xf numFmtId="0" fontId="1" fillId="0" borderId="0" xfId="0" applyFont="1" applyAlignment="1">
      <alignment horizontal="right"/>
    </xf>
    <xf numFmtId="0" fontId="2" fillId="3" borderId="37" xfId="0" applyFont="1" applyFill="1" applyBorder="1" applyAlignment="1">
      <alignment horizontal="center"/>
    </xf>
    <xf numFmtId="0" fontId="1" fillId="0" borderId="37" xfId="0" applyFont="1" applyBorder="1" applyAlignment="1">
      <alignment horizontal="center" vertical="top"/>
    </xf>
    <xf numFmtId="0" fontId="1" fillId="0" borderId="26" xfId="0" applyFont="1" applyBorder="1" applyAlignment="1">
      <alignment vertical="top" wrapText="1"/>
    </xf>
    <xf numFmtId="2" fontId="1" fillId="0" borderId="26" xfId="0" applyNumberFormat="1" applyFont="1" applyBorder="1" applyAlignment="1">
      <alignment horizontal="center" vertical="top" wrapText="1"/>
    </xf>
    <xf numFmtId="167" fontId="2" fillId="0" borderId="26" xfId="0" applyNumberFormat="1" applyFont="1" applyBorder="1" applyAlignment="1">
      <alignment horizontal="center" vertical="top"/>
    </xf>
    <xf numFmtId="167" fontId="2" fillId="0" borderId="28" xfId="0" applyNumberFormat="1" applyFont="1" applyBorder="1" applyAlignment="1">
      <alignment horizontal="left" vertical="top"/>
    </xf>
    <xf numFmtId="0" fontId="2" fillId="0" borderId="28" xfId="0" applyFont="1" applyBorder="1" applyAlignment="1">
      <alignment horizontal="center" vertical="top"/>
    </xf>
    <xf numFmtId="0" fontId="2" fillId="3" borderId="37" xfId="0" applyFont="1" applyFill="1" applyBorder="1" applyAlignment="1">
      <alignment horizontal="center" vertical="center"/>
    </xf>
    <xf numFmtId="0" fontId="2" fillId="3" borderId="26" xfId="0" applyFont="1" applyFill="1" applyBorder="1" applyAlignment="1">
      <alignment horizontal="left" vertical="center"/>
    </xf>
    <xf numFmtId="2" fontId="2" fillId="3" borderId="37" xfId="0" applyNumberFormat="1" applyFont="1" applyFill="1" applyBorder="1" applyAlignment="1">
      <alignment horizontal="center" vertical="center" wrapText="1"/>
    </xf>
    <xf numFmtId="167" fontId="2" fillId="3" borderId="26" xfId="0" applyNumberFormat="1" applyFont="1" applyFill="1" applyBorder="1" applyAlignment="1">
      <alignment horizontal="center" vertical="center"/>
    </xf>
    <xf numFmtId="167" fontId="2" fillId="3" borderId="28" xfId="0" applyNumberFormat="1" applyFont="1" applyFill="1" applyBorder="1" applyAlignment="1">
      <alignment horizontal="center" vertical="center"/>
    </xf>
    <xf numFmtId="0" fontId="2" fillId="3" borderId="28" xfId="0" applyFont="1" applyFill="1" applyBorder="1" applyAlignment="1">
      <alignment horizontal="center" vertical="center" wrapText="1"/>
    </xf>
    <xf numFmtId="0" fontId="1" fillId="0" borderId="37" xfId="0" applyFont="1" applyBorder="1" applyAlignment="1">
      <alignment horizontal="left" vertical="top" wrapText="1"/>
    </xf>
    <xf numFmtId="0" fontId="1" fillId="0" borderId="37" xfId="0" applyFont="1" applyBorder="1" applyAlignment="1">
      <alignment vertical="top" wrapText="1"/>
    </xf>
    <xf numFmtId="0" fontId="1" fillId="0" borderId="0" xfId="0" applyFont="1" applyAlignment="1">
      <alignment horizontal="center" vertical="center"/>
    </xf>
    <xf numFmtId="0" fontId="7" fillId="0" borderId="0" xfId="0" applyFont="1" applyAlignment="1">
      <alignment horizontal="centerContinuous"/>
    </xf>
    <xf numFmtId="0" fontId="0" fillId="0" borderId="0" xfId="0" applyAlignment="1">
      <alignment horizontal="centerContinuous"/>
    </xf>
    <xf numFmtId="0" fontId="2" fillId="5" borderId="34" xfId="0" applyFont="1" applyFill="1" applyBorder="1" applyAlignment="1">
      <alignment horizontal="center"/>
    </xf>
    <xf numFmtId="0" fontId="2" fillId="5" borderId="35" xfId="0" applyFont="1" applyFill="1" applyBorder="1" applyAlignment="1">
      <alignment horizontal="center"/>
    </xf>
    <xf numFmtId="0" fontId="2" fillId="5" borderId="38" xfId="0" applyFont="1" applyFill="1" applyBorder="1" applyAlignment="1">
      <alignment horizontal="center"/>
    </xf>
    <xf numFmtId="0" fontId="1" fillId="0" borderId="34" xfId="0" applyFont="1" applyBorder="1" applyAlignment="1">
      <alignment horizontal="center"/>
    </xf>
    <xf numFmtId="0" fontId="1" fillId="0" borderId="34" xfId="0" applyFont="1" applyBorder="1"/>
    <xf numFmtId="0" fontId="1" fillId="0" borderId="10" xfId="0" applyFont="1" applyBorder="1" applyAlignment="1">
      <alignment horizontal="center"/>
    </xf>
    <xf numFmtId="2" fontId="1" fillId="0" borderId="39" xfId="0" applyNumberFormat="1" applyFont="1" applyBorder="1"/>
    <xf numFmtId="0" fontId="1" fillId="0" borderId="38" xfId="0" applyFont="1" applyBorder="1" applyAlignment="1">
      <alignment horizontal="center"/>
    </xf>
    <xf numFmtId="0" fontId="1" fillId="0" borderId="38" xfId="0" applyFont="1" applyBorder="1"/>
    <xf numFmtId="2" fontId="1" fillId="0" borderId="40" xfId="0" applyNumberFormat="1" applyFont="1" applyBorder="1"/>
    <xf numFmtId="0" fontId="1" fillId="0" borderId="38" xfId="0" applyFont="1" applyBorder="1" applyAlignment="1">
      <alignment wrapText="1"/>
    </xf>
    <xf numFmtId="2" fontId="1" fillId="0" borderId="41" xfId="0" applyNumberFormat="1" applyFont="1" applyBorder="1"/>
    <xf numFmtId="0" fontId="1" fillId="5" borderId="37" xfId="0" applyFont="1" applyFill="1" applyBorder="1"/>
    <xf numFmtId="0" fontId="2" fillId="5" borderId="37" xfId="0" applyFont="1" applyFill="1" applyBorder="1"/>
    <xf numFmtId="0" fontId="2" fillId="5" borderId="37" xfId="0" applyFont="1" applyFill="1" applyBorder="1" applyAlignment="1">
      <alignment horizontal="center"/>
    </xf>
    <xf numFmtId="2" fontId="2" fillId="5" borderId="35" xfId="0" applyNumberFormat="1" applyFont="1" applyFill="1" applyBorder="1"/>
    <xf numFmtId="2" fontId="1" fillId="0" borderId="0" xfId="0" applyNumberFormat="1" applyFont="1"/>
    <xf numFmtId="0" fontId="2" fillId="2" borderId="34" xfId="0" applyFont="1" applyFill="1" applyBorder="1" applyAlignment="1">
      <alignment horizontal="center"/>
    </xf>
    <xf numFmtId="0" fontId="2" fillId="2" borderId="35" xfId="0" applyFont="1" applyFill="1" applyBorder="1" applyAlignment="1">
      <alignment horizontal="center"/>
    </xf>
    <xf numFmtId="0" fontId="2" fillId="2" borderId="38" xfId="0" applyFont="1" applyFill="1" applyBorder="1" applyAlignment="1">
      <alignment horizontal="center"/>
    </xf>
    <xf numFmtId="0" fontId="1" fillId="2" borderId="37" xfId="0" applyFont="1" applyFill="1" applyBorder="1"/>
    <xf numFmtId="0" fontId="2" fillId="2" borderId="37" xfId="0" applyFont="1" applyFill="1" applyBorder="1"/>
    <xf numFmtId="0" fontId="2" fillId="2" borderId="37" xfId="0" applyFont="1" applyFill="1" applyBorder="1" applyAlignment="1">
      <alignment horizontal="center"/>
    </xf>
    <xf numFmtId="2" fontId="2" fillId="2" borderId="35" xfId="0" applyNumberFormat="1" applyFont="1" applyFill="1" applyBorder="1"/>
    <xf numFmtId="0" fontId="8" fillId="0" borderId="0" xfId="0" applyFont="1" applyAlignment="1">
      <alignment horizontal="center" vertical="center"/>
    </xf>
    <xf numFmtId="0" fontId="0" fillId="0" borderId="0" xfId="0" applyAlignment="1">
      <alignment vertical="center"/>
    </xf>
    <xf numFmtId="0" fontId="9" fillId="0" borderId="0" xfId="0" applyFont="1" applyAlignment="1">
      <alignment horizontal="center" vertical="top"/>
    </xf>
    <xf numFmtId="0" fontId="9" fillId="0" borderId="0" xfId="0" applyFont="1"/>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10" fillId="0" borderId="0" xfId="0" applyFont="1" applyAlignment="1">
      <alignment horizontal="center" vertical="center"/>
    </xf>
    <xf numFmtId="0" fontId="11" fillId="0" borderId="0" xfId="0" applyFont="1" applyAlignment="1">
      <alignment horizontal="center" vertical="center"/>
    </xf>
    <xf numFmtId="0" fontId="11" fillId="6" borderId="1" xfId="0" applyFont="1" applyFill="1" applyBorder="1" applyAlignment="1">
      <alignment horizontal="center" vertical="center"/>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1"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3"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0" fontId="11" fillId="7" borderId="39" xfId="0" applyFont="1" applyFill="1" applyBorder="1" applyAlignment="1">
      <alignment horizontal="center" vertical="center"/>
    </xf>
    <xf numFmtId="0" fontId="12" fillId="0" borderId="45" xfId="0" applyFont="1" applyBorder="1" applyAlignment="1">
      <alignment horizontal="center" vertical="top"/>
    </xf>
    <xf numFmtId="0" fontId="13" fillId="0" borderId="45" xfId="0" applyFont="1" applyBorder="1" applyAlignment="1">
      <alignment horizontal="left" vertical="top" wrapText="1"/>
    </xf>
    <xf numFmtId="0" fontId="13" fillId="0" borderId="46" xfId="0" applyFont="1" applyBorder="1" applyAlignment="1">
      <alignment horizontal="left" vertical="top" wrapText="1"/>
    </xf>
    <xf numFmtId="0" fontId="13" fillId="0" borderId="46" xfId="0" applyFont="1" applyBorder="1" applyAlignment="1" applyProtection="1">
      <alignment horizontal="left" vertical="top" wrapText="1"/>
      <protection locked="0"/>
    </xf>
    <xf numFmtId="0" fontId="13" fillId="0" borderId="47" xfId="0" applyFont="1" applyBorder="1" applyAlignment="1">
      <alignment horizontal="left" vertical="top" wrapText="1"/>
    </xf>
    <xf numFmtId="0" fontId="9" fillId="0" borderId="1" xfId="0" applyFont="1" applyBorder="1" applyAlignment="1">
      <alignment horizontal="center" vertical="top"/>
    </xf>
    <xf numFmtId="0" fontId="14" fillId="0" borderId="37" xfId="0" applyFont="1" applyBorder="1" applyAlignment="1">
      <alignment horizontal="left" vertical="top" wrapText="1"/>
    </xf>
    <xf numFmtId="0" fontId="10" fillId="0" borderId="41" xfId="0" applyFont="1" applyBorder="1" applyAlignment="1" applyProtection="1">
      <alignment horizontal="center" vertical="center"/>
      <protection locked="0"/>
    </xf>
    <xf numFmtId="0" fontId="10" fillId="0" borderId="41" xfId="0" applyFont="1" applyBorder="1" applyAlignment="1" applyProtection="1">
      <alignment horizontal="left" vertical="top"/>
      <protection locked="0"/>
    </xf>
    <xf numFmtId="0" fontId="10" fillId="0" borderId="4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top"/>
      <protection locked="0"/>
    </xf>
    <xf numFmtId="0" fontId="12" fillId="0" borderId="1" xfId="0" applyFont="1" applyBorder="1" applyAlignment="1">
      <alignment horizontal="center" vertical="top"/>
    </xf>
    <xf numFmtId="0" fontId="13" fillId="0" borderId="45" xfId="0" applyFont="1" applyBorder="1" applyAlignment="1">
      <alignment vertical="top" wrapText="1"/>
    </xf>
    <xf numFmtId="0" fontId="13" fillId="0" borderId="46" xfId="0" applyFont="1" applyBorder="1" applyAlignment="1">
      <alignment vertical="top" wrapText="1"/>
    </xf>
    <xf numFmtId="0" fontId="13" fillId="0" borderId="46" xfId="0" applyFont="1" applyBorder="1" applyAlignment="1" applyProtection="1">
      <alignment vertical="top" wrapText="1"/>
      <protection locked="0"/>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9" fillId="0" borderId="45" xfId="0" applyFont="1" applyBorder="1" applyAlignment="1">
      <alignment horizontal="centerContinuous" vertical="top"/>
    </xf>
    <xf numFmtId="0" fontId="9" fillId="0" borderId="46" xfId="0" applyFont="1" applyBorder="1" applyAlignment="1">
      <alignment horizontal="centerContinuous" vertical="top"/>
    </xf>
    <xf numFmtId="0" fontId="9" fillId="0" borderId="46" xfId="0" applyFont="1" applyBorder="1" applyAlignment="1" applyProtection="1">
      <alignment horizontal="centerContinuous" vertical="top"/>
      <protection locked="0"/>
    </xf>
    <xf numFmtId="0" fontId="9" fillId="0" borderId="47" xfId="0" applyFont="1" applyBorder="1" applyAlignment="1">
      <alignment horizontal="centerContinuous" vertical="top"/>
    </xf>
    <xf numFmtId="0" fontId="10" fillId="0" borderId="1" xfId="0" applyFont="1" applyBorder="1" applyAlignment="1">
      <alignment horizontal="center"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11" fillId="0" borderId="46"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7" borderId="1" xfId="0" applyFont="1" applyFill="1" applyBorder="1" applyAlignment="1">
      <alignment horizontal="center" vertical="center"/>
    </xf>
    <xf numFmtId="0" fontId="11" fillId="0" borderId="1" xfId="0" applyFont="1" applyBorder="1" applyAlignment="1">
      <alignment horizontal="center" vertical="top"/>
    </xf>
    <xf numFmtId="0" fontId="11" fillId="0" borderId="45" xfId="0" applyFont="1" applyBorder="1"/>
    <xf numFmtId="0" fontId="11" fillId="0" borderId="46" xfId="0" applyFont="1" applyBorder="1"/>
    <xf numFmtId="0" fontId="11" fillId="0" borderId="46" xfId="0" applyFont="1" applyBorder="1" applyProtection="1">
      <protection locked="0"/>
    </xf>
    <xf numFmtId="0" fontId="11" fillId="0" borderId="47" xfId="0" applyFont="1" applyBorder="1"/>
    <xf numFmtId="0" fontId="10" fillId="0" borderId="1" xfId="0" applyFont="1" applyBorder="1" applyAlignment="1">
      <alignment horizontal="center" vertical="top"/>
    </xf>
    <xf numFmtId="0" fontId="10" fillId="0" borderId="45" xfId="0" applyFont="1" applyBorder="1" applyAlignment="1">
      <alignment horizontal="centerContinuous" vertical="top"/>
    </xf>
    <xf numFmtId="0" fontId="10" fillId="0" borderId="46" xfId="0" applyFont="1" applyBorder="1" applyAlignment="1">
      <alignment horizontal="centerContinuous" vertical="top"/>
    </xf>
    <xf numFmtId="0" fontId="10" fillId="0" borderId="46" xfId="0" applyFont="1" applyBorder="1" applyAlignment="1" applyProtection="1">
      <alignment horizontal="centerContinuous" vertical="top"/>
      <protection locked="0"/>
    </xf>
    <xf numFmtId="0" fontId="10" fillId="0" borderId="47" xfId="0" applyFont="1" applyBorder="1" applyAlignment="1">
      <alignment horizontal="centerContinuous" vertical="top"/>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 fillId="0" borderId="51" xfId="0" applyFont="1" applyBorder="1"/>
    <xf numFmtId="0" fontId="2" fillId="0" borderId="0" xfId="0" applyFont="1" applyAlignment="1">
      <alignment horizontal="left" vertical="center"/>
    </xf>
    <xf numFmtId="0" fontId="2" fillId="0" borderId="0" xfId="0" applyFont="1" applyAlignment="1">
      <alignment horizontal="left" vertical="center" wrapText="1"/>
    </xf>
    <xf numFmtId="0" fontId="1" fillId="0" borderId="53" xfId="0" applyFont="1" applyBorder="1"/>
    <xf numFmtId="0" fontId="1" fillId="0" borderId="54" xfId="0" applyFont="1" applyBorder="1" applyAlignment="1">
      <alignment horizontal="center" vertical="center"/>
    </xf>
    <xf numFmtId="0" fontId="2" fillId="0" borderId="54" xfId="0" applyFont="1" applyBorder="1" applyAlignment="1">
      <alignment horizontal="left" vertical="center" wrapText="1"/>
    </xf>
    <xf numFmtId="0" fontId="2" fillId="0" borderId="54" xfId="0" applyFont="1" applyBorder="1" applyAlignment="1">
      <alignment horizontal="left" vertical="center"/>
    </xf>
    <xf numFmtId="0" fontId="1" fillId="0" borderId="0" xfId="0" applyFont="1" applyAlignment="1">
      <alignment wrapText="1"/>
    </xf>
    <xf numFmtId="0" fontId="16" fillId="0" borderId="0" xfId="0" applyFont="1"/>
    <xf numFmtId="15" fontId="1" fillId="0" borderId="0" xfId="0" quotePrefix="1" applyNumberFormat="1" applyFont="1" applyAlignment="1">
      <alignment horizontal="right"/>
    </xf>
    <xf numFmtId="0" fontId="1" fillId="0" borderId="0" xfId="0" applyFont="1" applyAlignment="1">
      <alignment horizontal="left" vertical="center"/>
    </xf>
    <xf numFmtId="0" fontId="0" fillId="0" borderId="0" xfId="0"/>
    <xf numFmtId="0" fontId="15" fillId="8" borderId="48" xfId="0" applyFont="1" applyFill="1" applyBorder="1" applyAlignment="1">
      <alignment horizontal="center" vertical="center"/>
    </xf>
    <xf numFmtId="0" fontId="3" fillId="0" borderId="49" xfId="0" applyFont="1" applyBorder="1"/>
    <xf numFmtId="0" fontId="3" fillId="0" borderId="50" xfId="0" applyFont="1" applyBorder="1"/>
    <xf numFmtId="0" fontId="3" fillId="0" borderId="51" xfId="0" applyFont="1" applyBorder="1"/>
    <xf numFmtId="0" fontId="3" fillId="0" borderId="52" xfId="0" applyFont="1" applyBorder="1"/>
    <xf numFmtId="0" fontId="3" fillId="0" borderId="53" xfId="0" applyFont="1" applyBorder="1"/>
    <xf numFmtId="0" fontId="3" fillId="0" borderId="54" xfId="0" applyFont="1" applyBorder="1"/>
    <xf numFmtId="0" fontId="3" fillId="0" borderId="55" xfId="0" applyFont="1" applyBorder="1"/>
    <xf numFmtId="0" fontId="1" fillId="0" borderId="49" xfId="0" applyFont="1" applyBorder="1" applyAlignment="1">
      <alignment horizontal="center"/>
    </xf>
    <xf numFmtId="0" fontId="0" fillId="0" borderId="54" xfId="0" applyBorder="1"/>
    <xf numFmtId="0" fontId="4" fillId="4" borderId="0" xfId="0" applyFont="1" applyFill="1" applyAlignment="1">
      <alignment horizontal="center" vertical="center"/>
    </xf>
    <xf numFmtId="0" fontId="5" fillId="4" borderId="0" xfId="0" applyFont="1" applyFill="1" applyAlignment="1">
      <alignment vertical="center"/>
    </xf>
    <xf numFmtId="0" fontId="1" fillId="0" borderId="0" xfId="0" applyFont="1" applyAlignment="1">
      <alignment horizontal="left" wrapText="1"/>
    </xf>
    <xf numFmtId="0" fontId="1" fillId="0" borderId="0" xfId="0" applyFont="1" applyAlignment="1">
      <alignment horizontal="left"/>
    </xf>
    <xf numFmtId="0" fontId="2" fillId="3" borderId="26" xfId="0" applyFont="1" applyFill="1" applyBorder="1" applyAlignment="1">
      <alignment horizontal="center"/>
    </xf>
    <xf numFmtId="0" fontId="3" fillId="3" borderId="27" xfId="0" applyFont="1" applyFill="1" applyBorder="1"/>
    <xf numFmtId="0" fontId="3" fillId="3" borderId="28" xfId="0" applyFont="1" applyFill="1" applyBorder="1"/>
    <xf numFmtId="0" fontId="2" fillId="3" borderId="10" xfId="0" applyFont="1" applyFill="1" applyBorder="1" applyAlignment="1">
      <alignment horizontal="center"/>
    </xf>
    <xf numFmtId="0" fontId="3" fillId="3" borderId="9" xfId="0" applyFont="1" applyFill="1" applyBorder="1"/>
    <xf numFmtId="0" fontId="1" fillId="0" borderId="26" xfId="0" applyFont="1" applyBorder="1" applyAlignment="1">
      <alignment horizontal="center" vertical="top" wrapText="1"/>
    </xf>
    <xf numFmtId="0" fontId="3" fillId="0" borderId="28" xfId="0" applyFont="1" applyBorder="1"/>
    <xf numFmtId="0" fontId="2" fillId="3" borderId="26" xfId="0" applyFont="1" applyFill="1" applyBorder="1" applyAlignment="1">
      <alignment horizontal="center" vertical="center" wrapText="1"/>
    </xf>
    <xf numFmtId="0" fontId="3" fillId="3" borderId="28" xfId="0" applyFont="1" applyFill="1" applyBorder="1" applyAlignment="1">
      <alignment horizontal="center" vertical="center"/>
    </xf>
    <xf numFmtId="0" fontId="6" fillId="0" borderId="0" xfId="0" applyFont="1" applyAlignment="1">
      <alignment horizontal="center" vertical="center"/>
    </xf>
    <xf numFmtId="0" fontId="2" fillId="3" borderId="34" xfId="0" applyFont="1" applyFill="1" applyBorder="1" applyAlignment="1">
      <alignment horizontal="center" vertical="center"/>
    </xf>
    <xf numFmtId="0" fontId="3" fillId="3" borderId="35" xfId="0" applyFont="1" applyFill="1" applyBorder="1"/>
    <xf numFmtId="0" fontId="2" fillId="3" borderId="10" xfId="0" applyFont="1" applyFill="1" applyBorder="1" applyAlignment="1">
      <alignment horizontal="center" vertical="center"/>
    </xf>
    <xf numFmtId="0" fontId="3" fillId="3" borderId="16" xfId="0" applyFont="1" applyFill="1" applyBorder="1"/>
    <xf numFmtId="0" fontId="3" fillId="3" borderId="36" xfId="0" applyFont="1" applyFill="1" applyBorder="1"/>
    <xf numFmtId="0" fontId="2" fillId="0" borderId="0" xfId="0" applyFont="1" applyAlignment="1">
      <alignment horizontal="center" vertical="center"/>
    </xf>
    <xf numFmtId="0" fontId="1" fillId="0" borderId="0" xfId="0" applyFont="1" applyAlignment="1">
      <alignment horizontal="left" vertical="center" wrapText="1"/>
    </xf>
    <xf numFmtId="0" fontId="2" fillId="2" borderId="1" xfId="0" applyFont="1" applyFill="1" applyBorder="1" applyAlignment="1">
      <alignment horizontal="center" vertical="center"/>
    </xf>
    <xf numFmtId="0" fontId="3" fillId="2" borderId="1" xfId="0" applyFont="1" applyFill="1" applyBorder="1"/>
    <xf numFmtId="0" fontId="1" fillId="0" borderId="1" xfId="0" applyFont="1" applyBorder="1" applyAlignment="1">
      <alignment horizontal="left" vertical="center"/>
    </xf>
    <xf numFmtId="0" fontId="3" fillId="0" borderId="1" xfId="0" applyFont="1" applyBorder="1"/>
    <xf numFmtId="0" fontId="2" fillId="2" borderId="1" xfId="0" applyFont="1" applyFill="1" applyBorder="1" applyAlignment="1">
      <alignment horizontal="left" vertical="center"/>
    </xf>
    <xf numFmtId="0" fontId="2" fillId="3" borderId="2" xfId="0" applyFont="1" applyFill="1" applyBorder="1" applyAlignment="1">
      <alignment horizontal="center"/>
    </xf>
    <xf numFmtId="0" fontId="3" fillId="3" borderId="3" xfId="0" applyFont="1" applyFill="1" applyBorder="1"/>
    <xf numFmtId="0" fontId="3" fillId="3" borderId="4" xfId="0" applyFont="1" applyFill="1" applyBorder="1"/>
    <xf numFmtId="0" fontId="2" fillId="3" borderId="5" xfId="0" applyFont="1" applyFill="1" applyBorder="1" applyAlignment="1">
      <alignment horizontal="center"/>
    </xf>
    <xf numFmtId="0" fontId="3" fillId="3" borderId="6" xfId="0" applyFont="1" applyFill="1" applyBorder="1"/>
    <xf numFmtId="0" fontId="1" fillId="0" borderId="8" xfId="0" applyFont="1" applyBorder="1" applyAlignment="1">
      <alignment horizontal="left"/>
    </xf>
    <xf numFmtId="0" fontId="3" fillId="0" borderId="8" xfId="0" applyFont="1" applyBorder="1"/>
    <xf numFmtId="0" fontId="3" fillId="0" borderId="9" xfId="0" applyFont="1" applyBorder="1"/>
    <xf numFmtId="0" fontId="1" fillId="0" borderId="10" xfId="0" applyFont="1" applyBorder="1" applyAlignment="1">
      <alignment horizontal="left"/>
    </xf>
    <xf numFmtId="0" fontId="3" fillId="0" borderId="11" xfId="0" applyFont="1" applyBorder="1"/>
    <xf numFmtId="0" fontId="3" fillId="0" borderId="13" xfId="0" applyFont="1" applyBorder="1"/>
    <xf numFmtId="0" fontId="3" fillId="0" borderId="15" xfId="0" applyFont="1" applyBorder="1"/>
    <xf numFmtId="0" fontId="1" fillId="0" borderId="5" xfId="0" applyFont="1" applyBorder="1" applyAlignment="1">
      <alignment horizontal="left"/>
    </xf>
    <xf numFmtId="0" fontId="3" fillId="0" borderId="3" xfId="0" applyFont="1" applyBorder="1"/>
    <xf numFmtId="0" fontId="3" fillId="0" borderId="4" xfId="0" applyFont="1" applyBorder="1"/>
    <xf numFmtId="0" fontId="3" fillId="0" borderId="6" xfId="0" applyFont="1" applyBorder="1"/>
    <xf numFmtId="0" fontId="1" fillId="0" borderId="26" xfId="0" applyFont="1" applyBorder="1" applyAlignment="1">
      <alignment horizontal="left"/>
    </xf>
    <xf numFmtId="0" fontId="3" fillId="0" borderId="27" xfId="0" applyFont="1" applyBorder="1"/>
    <xf numFmtId="0" fontId="3" fillId="0" borderId="27" xfId="0" applyFont="1" applyBorder="1" applyAlignment="1">
      <alignment horizontal="center"/>
    </xf>
    <xf numFmtId="0" fontId="3" fillId="0" borderId="29" xfId="0" applyFont="1" applyBorder="1" applyAlignment="1">
      <alignment horizontal="center"/>
    </xf>
    <xf numFmtId="0" fontId="1" fillId="0" borderId="27" xfId="0" applyFont="1" applyBorder="1" applyAlignment="1">
      <alignment horizontal="left"/>
    </xf>
    <xf numFmtId="0" fontId="3" fillId="0" borderId="29" xfId="0" applyFont="1" applyBorder="1"/>
    <xf numFmtId="0" fontId="1" fillId="0" borderId="31" xfId="0" applyFont="1" applyBorder="1" applyAlignment="1">
      <alignment horizontal="left" vertical="center" wrapText="1"/>
    </xf>
    <xf numFmtId="0" fontId="3" fillId="0" borderId="32" xfId="0" applyFont="1" applyBorder="1"/>
    <xf numFmtId="0" fontId="3" fillId="0" borderId="33" xfId="0" applyFont="1" applyBorder="1"/>
    <xf numFmtId="0" fontId="1" fillId="0" borderId="12" xfId="0" applyFont="1" applyBorder="1" applyAlignment="1">
      <alignment horizontal="center"/>
    </xf>
    <xf numFmtId="0" fontId="3" fillId="0" borderId="12" xfId="0" applyFont="1" applyBorder="1"/>
    <xf numFmtId="0" fontId="3" fillId="0" borderId="19" xfId="0" applyFont="1" applyBorder="1"/>
    <xf numFmtId="0" fontId="0" fillId="0" borderId="20" xfId="0" applyBorder="1"/>
    <xf numFmtId="0" fontId="3" fillId="0" borderId="21" xfId="0" applyFont="1" applyBorder="1"/>
    <xf numFmtId="0" fontId="1" fillId="0" borderId="14" xfId="0" applyFont="1" applyBorder="1" applyAlignment="1">
      <alignment horizontal="center"/>
    </xf>
    <xf numFmtId="0" fontId="3" fillId="0" borderId="16" xfId="0" applyFont="1" applyBorder="1"/>
    <xf numFmtId="0" fontId="3" fillId="0" borderId="17" xfId="0" applyFont="1" applyBorder="1"/>
    <xf numFmtId="0" fontId="3" fillId="0" borderId="18" xfId="0" applyFont="1" applyBorder="1"/>
    <xf numFmtId="0" fontId="3" fillId="0" borderId="22" xfId="0" applyFont="1" applyBorder="1"/>
    <xf numFmtId="0" fontId="3" fillId="0" borderId="20" xfId="0" applyFont="1" applyBorder="1"/>
    <xf numFmtId="0" fontId="3" fillId="0" borderId="2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men!A1"/><Relationship Id="rId2" Type="http://schemas.openxmlformats.org/officeDocument/2006/relationships/hyperlink" Target="#'Berita Acara dan Rekomendasi'!A1"/><Relationship Id="rId1" Type="http://schemas.openxmlformats.org/officeDocument/2006/relationships/hyperlink" Target="#HOME!A1"/><Relationship Id="rId5" Type="http://schemas.openxmlformats.org/officeDocument/2006/relationships/hyperlink" Target="#'Nilai Sementara'!A1"/><Relationship Id="rId4" Type="http://schemas.openxmlformats.org/officeDocument/2006/relationships/hyperlink" Target="#Rekomendasi!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oneCellAnchor>
    <xdr:from>
      <xdr:col>8</xdr:col>
      <xdr:colOff>583565</xdr:colOff>
      <xdr:row>1</xdr:row>
      <xdr:rowOff>269875</xdr:rowOff>
    </xdr:from>
    <xdr:ext cx="2419350" cy="7524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9472295" y="715645"/>
          <a:ext cx="2419350" cy="752475"/>
        </a:xfrm>
        <a:prstGeom prst="roundRect">
          <a:avLst>
            <a:gd name="adj" fmla="val 16667"/>
          </a:avLst>
        </a:prstGeom>
        <a:solidFill>
          <a:srgbClr val="FBD4B4"/>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HOME</a:t>
          </a:r>
          <a:endParaRPr sz="1400"/>
        </a:p>
      </xdr:txBody>
    </xdr:sp>
    <xdr:clientData fLocksWithSheet="0"/>
  </xdr:oneCellAnchor>
  <xdr:oneCellAnchor>
    <xdr:from>
      <xdr:col>8</xdr:col>
      <xdr:colOff>612140</xdr:colOff>
      <xdr:row>8</xdr:row>
      <xdr:rowOff>615950</xdr:rowOff>
    </xdr:from>
    <xdr:ext cx="2447925" cy="84772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9500870" y="5128260"/>
          <a:ext cx="2447925" cy="847725"/>
        </a:xfrm>
        <a:prstGeom prst="roundRect">
          <a:avLst>
            <a:gd name="adj" fmla="val 16667"/>
          </a:avLst>
        </a:prstGeom>
        <a:solidFill>
          <a:srgbClr val="B6DDE7"/>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BERITA ACARA</a:t>
          </a:r>
          <a:endParaRPr lang="en-US" sz="1100"/>
        </a:p>
      </xdr:txBody>
    </xdr:sp>
    <xdr:clientData fLocksWithSheet="0"/>
  </xdr:oneCellAnchor>
  <xdr:oneCellAnchor>
    <xdr:from>
      <xdr:col>8</xdr:col>
      <xdr:colOff>606425</xdr:colOff>
      <xdr:row>3</xdr:row>
      <xdr:rowOff>441325</xdr:rowOff>
    </xdr:from>
    <xdr:ext cx="2447925" cy="80962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9495155" y="1778635"/>
          <a:ext cx="2447925" cy="809625"/>
        </a:xfrm>
        <a:prstGeom prst="roundRect">
          <a:avLst>
            <a:gd name="adj" fmla="val 16667"/>
          </a:avLst>
        </a:prstGeom>
        <a:solidFill>
          <a:srgbClr val="D6E3BC"/>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INSTRUMEN</a:t>
          </a:r>
          <a:endParaRPr lang="en-US" sz="1100"/>
        </a:p>
      </xdr:txBody>
    </xdr:sp>
    <xdr:clientData fLocksWithSheet="0"/>
  </xdr:oneCellAnchor>
  <xdr:oneCellAnchor>
    <xdr:from>
      <xdr:col>5</xdr:col>
      <xdr:colOff>201295</xdr:colOff>
      <xdr:row>1</xdr:row>
      <xdr:rowOff>276225</xdr:rowOff>
    </xdr:from>
    <xdr:ext cx="1809750" cy="5448300"/>
    <xdr:sp macro="" textlink="">
      <xdr:nvSpPr>
        <xdr:cNvPr id="8" name="Shape 8">
          <a:extLst>
            <a:ext uri="{FF2B5EF4-FFF2-40B4-BE49-F238E27FC236}">
              <a16:creationId xmlns:a16="http://schemas.microsoft.com/office/drawing/2014/main" id="{00000000-0008-0000-0000-000008000000}"/>
            </a:ext>
          </a:extLst>
        </xdr:cNvPr>
        <xdr:cNvSpPr/>
      </xdr:nvSpPr>
      <xdr:spPr>
        <a:xfrm>
          <a:off x="7175500" y="721995"/>
          <a:ext cx="1809750" cy="5448300"/>
        </a:xfrm>
        <a:prstGeom prst="rightArrow">
          <a:avLst>
            <a:gd name="adj1" fmla="val 50000"/>
            <a:gd name="adj2" fmla="val 50000"/>
          </a:avLst>
        </a:prstGeom>
        <a:solidFill>
          <a:srgbClr val="8CB3E3"/>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8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MENU</a:t>
          </a:r>
          <a:endParaRPr sz="1400"/>
        </a:p>
      </xdr:txBody>
    </xdr:sp>
    <xdr:clientData fLocksWithSheet="0"/>
  </xdr:oneCellAnchor>
  <xdr:oneCellAnchor>
    <xdr:from>
      <xdr:col>8</xdr:col>
      <xdr:colOff>617220</xdr:colOff>
      <xdr:row>7</xdr:row>
      <xdr:rowOff>135255</xdr:rowOff>
    </xdr:from>
    <xdr:ext cx="2447925" cy="847725"/>
    <xdr:sp macro="" textlink="">
      <xdr:nvSpPr>
        <xdr:cNvPr id="2" name="Shape 5">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9505950" y="4012565"/>
          <a:ext cx="2447925" cy="847725"/>
        </a:xfrm>
        <a:prstGeom prst="roundRect">
          <a:avLst>
            <a:gd name="adj" fmla="val 16667"/>
          </a:avLst>
        </a:prstGeom>
        <a:solidFill>
          <a:schemeClr val="accent1">
            <a:lumMod val="60000"/>
            <a:lumOff val="40000"/>
          </a:schemeClr>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REKOMENDASI</a:t>
          </a:r>
          <a:endParaRPr lang="en-US" sz="1100"/>
        </a:p>
      </xdr:txBody>
    </xdr:sp>
    <xdr:clientData fLocksWithSheet="0"/>
  </xdr:oneCellAnchor>
  <xdr:oneCellAnchor>
    <xdr:from>
      <xdr:col>8</xdr:col>
      <xdr:colOff>625475</xdr:colOff>
      <xdr:row>5</xdr:row>
      <xdr:rowOff>261620</xdr:rowOff>
    </xdr:from>
    <xdr:ext cx="2447925" cy="847725"/>
    <xdr:sp macro="" textlink="">
      <xdr:nvSpPr>
        <xdr:cNvPr id="9" name="Shape 5">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9514205" y="2868930"/>
          <a:ext cx="2447925" cy="847725"/>
        </a:xfrm>
        <a:prstGeom prst="roundRect">
          <a:avLst>
            <a:gd name="adj" fmla="val 16667"/>
          </a:avLst>
        </a:prstGeom>
        <a:solidFill>
          <a:schemeClr val="accent4">
            <a:lumMod val="60000"/>
            <a:lumOff val="40000"/>
          </a:schemeClr>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20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NILAI SEMENTARA</a:t>
          </a:r>
          <a:endParaRPr 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209550</xdr:colOff>
      <xdr:row>5</xdr:row>
      <xdr:rowOff>28575</xdr:rowOff>
    </xdr:from>
    <xdr:ext cx="2009775" cy="723900"/>
    <xdr:sp macro="" textlink="">
      <xdr:nvSpPr>
        <xdr:cNvPr id="9" name="Shape 9">
          <a:hlinkClick xmlns:r="http://schemas.openxmlformats.org/officeDocument/2006/relationships" r:id="rId1"/>
          <a:extLst>
            <a:ext uri="{FF2B5EF4-FFF2-40B4-BE49-F238E27FC236}">
              <a16:creationId xmlns:a16="http://schemas.microsoft.com/office/drawing/2014/main" id="{00000000-0008-0000-0200-000009000000}"/>
            </a:ext>
          </a:extLst>
        </xdr:cNvPr>
        <xdr:cNvSpPr/>
      </xdr:nvSpPr>
      <xdr:spPr>
        <a:xfrm>
          <a:off x="7701915" y="1009650"/>
          <a:ext cx="2009775" cy="723900"/>
        </a:xfrm>
        <a:prstGeom prst="roundRect">
          <a:avLst>
            <a:gd name="adj" fmla="val 16667"/>
          </a:avLst>
        </a:prstGeom>
        <a:solidFill>
          <a:srgbClr val="FBD4B4"/>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HOME</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20</xdr:row>
      <xdr:rowOff>152400</xdr:rowOff>
    </xdr:from>
    <xdr:ext cx="2009775" cy="733425"/>
    <xdr:sp macro="" textlink="">
      <xdr:nvSpPr>
        <xdr:cNvPr id="2" name="Shape 1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08305" y="4746625"/>
          <a:ext cx="2009775" cy="733425"/>
        </a:xfrm>
        <a:prstGeom prst="roundRect">
          <a:avLst>
            <a:gd name="adj" fmla="val 16667"/>
          </a:avLst>
        </a:prstGeom>
        <a:solidFill>
          <a:srgbClr val="FBD4B4"/>
        </a:solidFill>
        <a:ln w="25400"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3200">
              <a:solidFill>
                <a:schemeClr val="lt1"/>
              </a:solidFill>
              <a:latin typeface="Times New Roman" panose="02020603050405020304" pitchFamily="12"/>
              <a:ea typeface="Times New Roman" panose="02020603050405020304" pitchFamily="12"/>
              <a:cs typeface="Times New Roman" panose="02020603050405020304" pitchFamily="12"/>
              <a:sym typeface="Times New Roman" panose="02020603050405020304" pitchFamily="12"/>
            </a:rPr>
            <a:t>HOME</a:t>
          </a:r>
          <a:endParaRPr lang="en-US"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PENILAIAN%206%20KOMPONEN_SD%20MI%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Onthespot"/>
      <sheetName val="Nilai Akhir"/>
      <sheetName val="Rekomendasi"/>
      <sheetName val="Berita Acara dan Rekomendasi"/>
    </sheetNames>
    <sheetDataSet>
      <sheetData sheetId="0"/>
      <sheetData sheetId="1"/>
      <sheetData sheetId="2">
        <row r="4">
          <cell r="B4" t="str">
            <v>Koleksi Perpustakaan</v>
          </cell>
        </row>
        <row r="5">
          <cell r="B5" t="str">
            <v>Sarana dan Prasarana</v>
          </cell>
        </row>
        <row r="6">
          <cell r="B6" t="str">
            <v>Pelayanan Perpustakaan</v>
          </cell>
        </row>
        <row r="7">
          <cell r="B7" t="str">
            <v>Tenaga Perpustakaan</v>
          </cell>
        </row>
        <row r="8">
          <cell r="B8" t="str">
            <v>Penyelenggaraan Perpustakaan</v>
          </cell>
        </row>
        <row r="9">
          <cell r="B9" t="str">
            <v>Pengelolaan Perpustakaan</v>
          </cell>
        </row>
      </sheetData>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zoomScale="70" zoomScaleNormal="70" workbookViewId="0">
      <selection sqref="A1:E3"/>
    </sheetView>
  </sheetViews>
  <sheetFormatPr defaultColWidth="14.42578125" defaultRowHeight="15" customHeight="1"/>
  <cols>
    <col min="1" max="1" width="9.140625" customWidth="1"/>
    <col min="2" max="2" width="26.7109375" customWidth="1"/>
    <col min="3" max="3" width="2" customWidth="1"/>
    <col min="4" max="4" width="3" customWidth="1"/>
    <col min="5" max="5" width="59" customWidth="1"/>
    <col min="6" max="17" width="9.140625" customWidth="1"/>
    <col min="18" max="26" width="8.7109375" customWidth="1"/>
  </cols>
  <sheetData>
    <row r="1" spans="1:26" ht="35.1" customHeight="1">
      <c r="A1" s="140" t="s">
        <v>0</v>
      </c>
      <c r="B1" s="141"/>
      <c r="C1" s="141"/>
      <c r="D1" s="141"/>
      <c r="E1" s="142"/>
      <c r="F1" s="148"/>
      <c r="G1" s="141"/>
      <c r="H1" s="141"/>
      <c r="I1" s="141"/>
      <c r="J1" s="141"/>
      <c r="K1" s="141"/>
      <c r="L1" s="141"/>
      <c r="M1" s="141"/>
      <c r="N1" s="142"/>
      <c r="O1" s="1"/>
      <c r="P1" s="1"/>
      <c r="Q1" s="1"/>
      <c r="R1" s="1"/>
      <c r="S1" s="1"/>
      <c r="T1" s="1"/>
      <c r="U1" s="1"/>
      <c r="V1" s="1"/>
      <c r="W1" s="1"/>
      <c r="X1" s="1"/>
      <c r="Y1" s="1"/>
      <c r="Z1" s="1"/>
    </row>
    <row r="2" spans="1:26" ht="35.1" customHeight="1">
      <c r="A2" s="143"/>
      <c r="B2" s="139"/>
      <c r="C2" s="139"/>
      <c r="D2" s="139"/>
      <c r="E2" s="144"/>
      <c r="F2" s="139"/>
      <c r="G2" s="139"/>
      <c r="H2" s="139"/>
      <c r="I2" s="139"/>
      <c r="J2" s="139"/>
      <c r="K2" s="139"/>
      <c r="L2" s="139"/>
      <c r="M2" s="139"/>
      <c r="N2" s="144"/>
      <c r="O2" s="1"/>
      <c r="P2" s="136"/>
      <c r="Q2" s="1"/>
      <c r="R2" s="1"/>
      <c r="S2" s="1"/>
      <c r="T2" s="1"/>
      <c r="U2" s="1"/>
      <c r="V2" s="1"/>
      <c r="W2" s="1"/>
      <c r="X2" s="1"/>
      <c r="Y2" s="1"/>
      <c r="Z2" s="1"/>
    </row>
    <row r="3" spans="1:26" ht="35.1" customHeight="1">
      <c r="A3" s="145"/>
      <c r="B3" s="146"/>
      <c r="C3" s="146"/>
      <c r="D3" s="146"/>
      <c r="E3" s="147"/>
      <c r="F3" s="139"/>
      <c r="G3" s="139"/>
      <c r="H3" s="139"/>
      <c r="I3" s="139"/>
      <c r="J3" s="139"/>
      <c r="K3" s="139"/>
      <c r="L3" s="139"/>
      <c r="M3" s="139"/>
      <c r="N3" s="144"/>
      <c r="O3" s="1"/>
      <c r="P3" s="1"/>
      <c r="Q3" s="1"/>
      <c r="R3" s="1"/>
      <c r="S3" s="1"/>
      <c r="T3" s="1"/>
      <c r="U3" s="1"/>
      <c r="V3" s="1"/>
      <c r="W3" s="1"/>
      <c r="X3" s="1"/>
      <c r="Y3" s="1"/>
      <c r="Z3" s="1"/>
    </row>
    <row r="4" spans="1:26" ht="50.1" customHeight="1">
      <c r="A4" s="128"/>
      <c r="B4" s="129" t="s">
        <v>1</v>
      </c>
      <c r="C4" s="138" t="s">
        <v>2</v>
      </c>
      <c r="D4" s="139"/>
      <c r="E4" s="6"/>
      <c r="F4" s="139"/>
      <c r="G4" s="139"/>
      <c r="H4" s="139"/>
      <c r="I4" s="139"/>
      <c r="J4" s="139"/>
      <c r="K4" s="139"/>
      <c r="L4" s="139"/>
      <c r="M4" s="139"/>
      <c r="N4" s="144"/>
      <c r="O4" s="1"/>
      <c r="P4" s="1"/>
      <c r="Q4" s="1"/>
      <c r="R4" s="1"/>
      <c r="S4" s="1"/>
      <c r="T4" s="1"/>
      <c r="U4" s="1"/>
      <c r="V4" s="1"/>
      <c r="W4" s="1"/>
      <c r="X4" s="1"/>
      <c r="Y4" s="1"/>
      <c r="Z4" s="1"/>
    </row>
    <row r="5" spans="1:26" ht="50.1" customHeight="1">
      <c r="A5" s="128"/>
      <c r="B5" s="129" t="s">
        <v>3</v>
      </c>
      <c r="C5" s="138" t="s">
        <v>2</v>
      </c>
      <c r="D5" s="139"/>
      <c r="E5" s="6"/>
      <c r="F5" s="139"/>
      <c r="G5" s="139"/>
      <c r="H5" s="139"/>
      <c r="I5" s="139"/>
      <c r="J5" s="139"/>
      <c r="K5" s="139"/>
      <c r="L5" s="139"/>
      <c r="M5" s="139"/>
      <c r="N5" s="144"/>
      <c r="O5" s="1"/>
      <c r="P5" s="1"/>
      <c r="Q5" s="1"/>
      <c r="R5" s="1"/>
      <c r="S5" s="1"/>
      <c r="T5" s="1"/>
      <c r="U5" s="1"/>
      <c r="V5" s="1"/>
      <c r="W5" s="1"/>
      <c r="X5" s="1"/>
      <c r="Y5" s="1"/>
      <c r="Z5" s="1"/>
    </row>
    <row r="6" spans="1:26" ht="50.1" customHeight="1">
      <c r="A6" s="128"/>
      <c r="B6" s="129" t="s">
        <v>4</v>
      </c>
      <c r="C6" s="138" t="s">
        <v>2</v>
      </c>
      <c r="D6" s="139"/>
      <c r="E6" s="6"/>
      <c r="F6" s="139"/>
      <c r="G6" s="139"/>
      <c r="H6" s="139"/>
      <c r="I6" s="139"/>
      <c r="J6" s="139"/>
      <c r="K6" s="139"/>
      <c r="L6" s="139"/>
      <c r="M6" s="139"/>
      <c r="N6" s="144"/>
      <c r="O6" s="1"/>
      <c r="P6" s="1"/>
      <c r="Q6" s="1"/>
      <c r="R6" s="1"/>
      <c r="S6" s="1"/>
      <c r="T6" s="1"/>
      <c r="U6" s="1"/>
      <c r="V6" s="1"/>
      <c r="W6" s="1"/>
      <c r="X6" s="1"/>
      <c r="Y6" s="1"/>
      <c r="Z6" s="1"/>
    </row>
    <row r="7" spans="1:26" ht="50.1" customHeight="1">
      <c r="A7" s="128"/>
      <c r="B7" s="129" t="s">
        <v>5</v>
      </c>
      <c r="C7" s="138" t="s">
        <v>2</v>
      </c>
      <c r="D7" s="139"/>
      <c r="E7" s="6"/>
      <c r="F7" s="139"/>
      <c r="G7" s="139"/>
      <c r="H7" s="139"/>
      <c r="I7" s="139"/>
      <c r="J7" s="139"/>
      <c r="K7" s="139"/>
      <c r="L7" s="139"/>
      <c r="M7" s="139"/>
      <c r="N7" s="144"/>
      <c r="O7" s="1"/>
      <c r="P7" s="1"/>
      <c r="Q7" s="1"/>
      <c r="R7" s="1"/>
      <c r="S7" s="1"/>
      <c r="T7" s="1"/>
      <c r="U7" s="1"/>
      <c r="V7" s="1"/>
      <c r="W7" s="1"/>
      <c r="X7" s="1"/>
      <c r="Y7" s="1"/>
      <c r="Z7" s="1"/>
    </row>
    <row r="8" spans="1:26" ht="50.1" customHeight="1">
      <c r="A8" s="128"/>
      <c r="B8" s="129" t="s">
        <v>6</v>
      </c>
      <c r="C8" s="138" t="s">
        <v>2</v>
      </c>
      <c r="D8" s="139"/>
      <c r="E8" s="6"/>
      <c r="F8" s="139"/>
      <c r="G8" s="139"/>
      <c r="H8" s="139"/>
      <c r="I8" s="139"/>
      <c r="J8" s="139"/>
      <c r="K8" s="139"/>
      <c r="L8" s="139"/>
      <c r="M8" s="139"/>
      <c r="N8" s="144"/>
      <c r="O8" s="1"/>
      <c r="P8" s="1"/>
      <c r="Q8" s="1"/>
      <c r="R8" s="1"/>
      <c r="S8" s="1"/>
      <c r="T8" s="1"/>
      <c r="U8" s="1"/>
      <c r="V8" s="1"/>
      <c r="W8" s="1"/>
      <c r="X8" s="1"/>
      <c r="Y8" s="1"/>
      <c r="Z8" s="1"/>
    </row>
    <row r="9" spans="1:26" ht="50.1" customHeight="1">
      <c r="A9" s="128"/>
      <c r="B9" s="129" t="s">
        <v>7</v>
      </c>
      <c r="C9" s="138" t="s">
        <v>2</v>
      </c>
      <c r="D9" s="139"/>
      <c r="E9" s="6"/>
      <c r="F9" s="139"/>
      <c r="G9" s="139"/>
      <c r="H9" s="139"/>
      <c r="I9" s="139"/>
      <c r="J9" s="139"/>
      <c r="K9" s="139"/>
      <c r="L9" s="139"/>
      <c r="M9" s="139"/>
      <c r="N9" s="144"/>
      <c r="O9" s="1"/>
      <c r="P9" s="1"/>
      <c r="Q9" s="1"/>
      <c r="R9" s="1"/>
      <c r="S9" s="1"/>
      <c r="T9" s="1"/>
      <c r="U9" s="1"/>
      <c r="V9" s="1"/>
      <c r="W9" s="1"/>
      <c r="X9" s="1"/>
      <c r="Y9" s="1"/>
      <c r="Z9" s="1"/>
    </row>
    <row r="10" spans="1:26" ht="50.1" customHeight="1">
      <c r="A10" s="128"/>
      <c r="B10" s="129" t="s">
        <v>8</v>
      </c>
      <c r="C10" s="43" t="s">
        <v>2</v>
      </c>
      <c r="D10" s="130" t="s">
        <v>9</v>
      </c>
      <c r="E10" s="129"/>
      <c r="F10" s="139"/>
      <c r="G10" s="139"/>
      <c r="H10" s="139"/>
      <c r="I10" s="139"/>
      <c r="J10" s="139"/>
      <c r="K10" s="139"/>
      <c r="L10" s="139"/>
      <c r="M10" s="139"/>
      <c r="N10" s="144"/>
      <c r="O10" s="1"/>
      <c r="P10" s="1"/>
      <c r="Q10" s="1"/>
      <c r="R10" s="1"/>
      <c r="S10" s="1"/>
      <c r="T10" s="1"/>
      <c r="U10" s="1"/>
      <c r="V10" s="1"/>
      <c r="W10" s="1"/>
      <c r="X10" s="1"/>
      <c r="Y10" s="1"/>
      <c r="Z10" s="1"/>
    </row>
    <row r="11" spans="1:26" ht="50.1" customHeight="1">
      <c r="A11" s="131"/>
      <c r="B11" s="132"/>
      <c r="C11" s="132" t="s">
        <v>2</v>
      </c>
      <c r="D11" s="133" t="s">
        <v>10</v>
      </c>
      <c r="E11" s="134"/>
      <c r="F11" s="149"/>
      <c r="G11" s="149"/>
      <c r="H11" s="149"/>
      <c r="I11" s="149"/>
      <c r="J11" s="149"/>
      <c r="K11" s="149"/>
      <c r="L11" s="149"/>
      <c r="M11" s="149"/>
      <c r="N11" s="147"/>
      <c r="O11" s="1"/>
      <c r="P11" s="1"/>
      <c r="Q11" s="1"/>
      <c r="R11" s="1"/>
      <c r="S11" s="1"/>
      <c r="T11" s="1"/>
      <c r="U11" s="1"/>
      <c r="V11" s="1"/>
      <c r="W11" s="1"/>
      <c r="X11" s="1"/>
      <c r="Y11" s="1"/>
      <c r="Z11" s="1"/>
    </row>
    <row r="12" spans="1:26" ht="15.75" customHeight="1">
      <c r="A12" s="1"/>
      <c r="B12" s="1"/>
      <c r="C12" s="1"/>
      <c r="D12" s="1"/>
      <c r="E12" s="135"/>
      <c r="F12" s="1"/>
      <c r="G12" s="1"/>
      <c r="H12" s="1"/>
      <c r="I12" s="1"/>
      <c r="J12" s="1"/>
      <c r="K12" s="1"/>
      <c r="L12" s="1"/>
      <c r="M12" s="1"/>
      <c r="N12" s="1"/>
      <c r="O12" s="1"/>
      <c r="P12" s="1"/>
      <c r="Q12" s="1"/>
      <c r="R12" s="1"/>
      <c r="S12" s="1"/>
      <c r="T12" s="1"/>
      <c r="U12" s="1"/>
      <c r="V12" s="1"/>
      <c r="W12" s="1"/>
      <c r="X12" s="1"/>
      <c r="Y12" s="1"/>
      <c r="Z12" s="1"/>
    </row>
    <row r="13" spans="1:26" ht="15.75" customHeight="1">
      <c r="A13" s="1"/>
      <c r="B13" s="1"/>
      <c r="C13" s="1"/>
      <c r="D13" s="1"/>
      <c r="E13" s="135"/>
      <c r="F13" s="1"/>
      <c r="G13" s="1"/>
      <c r="H13" s="1"/>
      <c r="I13" s="1"/>
      <c r="J13" s="1"/>
      <c r="K13" s="1"/>
      <c r="L13" s="1"/>
      <c r="M13" s="1"/>
      <c r="N13" s="1"/>
      <c r="O13" s="1"/>
      <c r="P13" s="1"/>
      <c r="Q13" s="1"/>
      <c r="R13" s="1"/>
      <c r="S13" s="1"/>
      <c r="T13" s="1"/>
      <c r="U13" s="1"/>
      <c r="V13" s="1"/>
      <c r="W13" s="1"/>
      <c r="X13" s="1"/>
      <c r="Y13" s="1"/>
      <c r="Z13" s="1"/>
    </row>
    <row r="14" spans="1:26" ht="15.75" customHeight="1">
      <c r="A14" s="1"/>
      <c r="B14" s="1"/>
      <c r="C14" s="1"/>
      <c r="D14" s="1"/>
      <c r="E14" s="135"/>
      <c r="F14" s="1"/>
      <c r="G14" s="1"/>
      <c r="H14" s="1"/>
      <c r="I14" s="1"/>
      <c r="J14" s="1"/>
      <c r="K14" s="1"/>
      <c r="L14" s="1"/>
      <c r="M14" s="1"/>
      <c r="N14" s="1"/>
      <c r="O14" s="1"/>
      <c r="P14" s="1"/>
      <c r="Q14" s="1"/>
      <c r="R14" s="1"/>
      <c r="S14" s="1"/>
      <c r="T14" s="1"/>
      <c r="U14" s="1"/>
      <c r="V14" s="1"/>
      <c r="W14" s="1"/>
      <c r="X14" s="1"/>
      <c r="Y14" s="1"/>
      <c r="Z14" s="1"/>
    </row>
    <row r="15" spans="1:26" ht="15.75" customHeight="1">
      <c r="A15" s="1"/>
      <c r="B15" s="1"/>
      <c r="C15" s="1"/>
      <c r="D15" s="1"/>
      <c r="E15" s="135"/>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35"/>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35"/>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35"/>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35"/>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35"/>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35"/>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35"/>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35"/>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35"/>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35"/>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35"/>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35"/>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35"/>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35"/>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35"/>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35"/>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35"/>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35"/>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35"/>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35"/>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35"/>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35"/>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35"/>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35"/>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35"/>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35"/>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35"/>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35"/>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35"/>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35"/>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35"/>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35"/>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35"/>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35"/>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35"/>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35"/>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35"/>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35"/>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35"/>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35"/>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35"/>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35"/>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35"/>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35"/>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35"/>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35"/>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35"/>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35"/>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35"/>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35"/>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35"/>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35"/>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35"/>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35"/>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35"/>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35"/>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35"/>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35"/>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35"/>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35"/>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35"/>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35"/>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35"/>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35"/>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35"/>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35"/>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35"/>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35"/>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35"/>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35"/>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35"/>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35"/>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35"/>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35"/>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35"/>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35"/>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35"/>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35"/>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35"/>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35"/>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35"/>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35"/>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35"/>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35"/>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35"/>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35"/>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35"/>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35"/>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35"/>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35"/>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35"/>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35"/>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35"/>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35"/>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35"/>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35"/>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35"/>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35"/>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35"/>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35"/>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35"/>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35"/>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35"/>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35"/>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35"/>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35"/>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35"/>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35"/>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35"/>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35"/>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35"/>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35"/>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35"/>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35"/>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35"/>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35"/>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35"/>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35"/>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35"/>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35"/>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35"/>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35"/>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35"/>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35"/>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35"/>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35"/>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35"/>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35"/>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35"/>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35"/>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35"/>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35"/>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35"/>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35"/>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35"/>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35"/>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35"/>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35"/>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35"/>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35"/>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35"/>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35"/>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35"/>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35"/>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35"/>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35"/>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35"/>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35"/>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35"/>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35"/>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35"/>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35"/>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35"/>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35"/>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35"/>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35"/>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35"/>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35"/>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35"/>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35"/>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35"/>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35"/>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35"/>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35"/>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35"/>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35"/>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35"/>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35"/>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35"/>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35"/>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35"/>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35"/>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35"/>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35"/>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35"/>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35"/>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35"/>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35"/>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35"/>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35"/>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35"/>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35"/>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35"/>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35"/>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35"/>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35"/>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35"/>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35"/>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35"/>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35"/>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35"/>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35"/>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35"/>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35"/>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35"/>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35"/>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35"/>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35"/>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35"/>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35"/>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35"/>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35"/>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35"/>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35"/>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35"/>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35"/>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35"/>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35"/>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35"/>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35"/>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35"/>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35"/>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35"/>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35"/>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35"/>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35"/>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35"/>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35"/>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35"/>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35"/>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35"/>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35"/>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35"/>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35"/>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35"/>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35"/>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35"/>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35"/>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35"/>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35"/>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35"/>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35"/>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35"/>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35"/>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35"/>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35"/>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35"/>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35"/>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35"/>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35"/>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35"/>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35"/>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35"/>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35"/>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35"/>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35"/>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35"/>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35"/>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35"/>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35"/>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35"/>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35"/>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35"/>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35"/>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35"/>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35"/>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35"/>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35"/>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35"/>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35"/>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35"/>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35"/>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35"/>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35"/>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35"/>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35"/>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35"/>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35"/>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35"/>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35"/>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35"/>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35"/>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35"/>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35"/>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35"/>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35"/>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35"/>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35"/>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35"/>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35"/>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35"/>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35"/>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35"/>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35"/>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35"/>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35"/>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35"/>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35"/>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35"/>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35"/>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35"/>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35"/>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35"/>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35"/>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35"/>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35"/>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35"/>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35"/>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35"/>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35"/>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35"/>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35"/>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35"/>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35"/>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35"/>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35"/>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35"/>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35"/>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35"/>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35"/>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35"/>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35"/>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35"/>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35"/>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35"/>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35"/>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35"/>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35"/>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35"/>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35"/>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35"/>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35"/>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35"/>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35"/>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35"/>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35"/>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35"/>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35"/>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35"/>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35"/>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35"/>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35"/>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35"/>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35"/>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35"/>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35"/>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35"/>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35"/>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35"/>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35"/>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35"/>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35"/>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35"/>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35"/>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35"/>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35"/>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35"/>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35"/>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35"/>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35"/>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35"/>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35"/>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35"/>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35"/>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35"/>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35"/>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35"/>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35"/>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35"/>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35"/>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35"/>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35"/>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35"/>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35"/>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35"/>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35"/>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35"/>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35"/>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35"/>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35"/>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35"/>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35"/>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35"/>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35"/>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35"/>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35"/>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35"/>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35"/>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35"/>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35"/>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35"/>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35"/>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35"/>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35"/>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35"/>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35"/>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35"/>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35"/>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35"/>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35"/>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35"/>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35"/>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35"/>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35"/>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35"/>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35"/>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35"/>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35"/>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35"/>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35"/>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35"/>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35"/>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35"/>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35"/>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35"/>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35"/>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35"/>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35"/>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35"/>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35"/>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35"/>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35"/>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35"/>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35"/>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35"/>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35"/>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35"/>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35"/>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35"/>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35"/>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35"/>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35"/>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35"/>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35"/>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35"/>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35"/>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35"/>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35"/>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35"/>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35"/>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35"/>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35"/>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35"/>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35"/>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35"/>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35"/>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35"/>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35"/>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35"/>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35"/>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35"/>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35"/>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35"/>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35"/>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35"/>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35"/>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35"/>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35"/>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35"/>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35"/>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35"/>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35"/>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35"/>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35"/>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35"/>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35"/>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35"/>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35"/>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35"/>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35"/>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35"/>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35"/>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35"/>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35"/>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35"/>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35"/>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35"/>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35"/>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35"/>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35"/>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35"/>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35"/>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35"/>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35"/>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35"/>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35"/>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35"/>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35"/>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35"/>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35"/>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35"/>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35"/>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35"/>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35"/>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35"/>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35"/>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35"/>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35"/>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35"/>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35"/>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35"/>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35"/>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35"/>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35"/>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35"/>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35"/>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35"/>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35"/>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35"/>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35"/>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35"/>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35"/>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35"/>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35"/>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35"/>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35"/>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35"/>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35"/>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35"/>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35"/>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35"/>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35"/>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35"/>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35"/>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35"/>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35"/>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35"/>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35"/>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35"/>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35"/>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35"/>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35"/>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35"/>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35"/>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35"/>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35"/>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35"/>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35"/>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35"/>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35"/>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35"/>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35"/>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35"/>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35"/>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35"/>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35"/>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35"/>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35"/>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35"/>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35"/>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35"/>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35"/>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35"/>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35"/>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35"/>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35"/>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35"/>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35"/>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35"/>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35"/>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35"/>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35"/>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35"/>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35"/>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35"/>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35"/>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35"/>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35"/>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35"/>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35"/>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35"/>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35"/>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35"/>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35"/>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35"/>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35"/>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35"/>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35"/>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35"/>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35"/>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35"/>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35"/>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35"/>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35"/>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35"/>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35"/>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35"/>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35"/>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35"/>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35"/>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35"/>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35"/>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35"/>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35"/>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35"/>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35"/>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35"/>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35"/>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35"/>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35"/>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35"/>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35"/>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35"/>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35"/>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35"/>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35"/>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35"/>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35"/>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35"/>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35"/>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35"/>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35"/>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35"/>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35"/>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35"/>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35"/>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35"/>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35"/>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35"/>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35"/>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35"/>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35"/>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35"/>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35"/>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35"/>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35"/>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35"/>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35"/>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35"/>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35"/>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35"/>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35"/>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35"/>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35"/>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35"/>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35"/>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35"/>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35"/>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35"/>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35"/>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35"/>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35"/>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35"/>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35"/>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35"/>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35"/>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35"/>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35"/>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35"/>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35"/>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35"/>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35"/>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35"/>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35"/>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35"/>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35"/>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35"/>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35"/>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35"/>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35"/>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35"/>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35"/>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35"/>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35"/>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35"/>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35"/>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35"/>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35"/>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35"/>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35"/>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35"/>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35"/>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35"/>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35"/>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35"/>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35"/>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35"/>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35"/>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35"/>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35"/>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35"/>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35"/>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35"/>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35"/>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35"/>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35"/>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35"/>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35"/>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35"/>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35"/>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35"/>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35"/>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35"/>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35"/>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35"/>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35"/>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35"/>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35"/>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35"/>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35"/>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35"/>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35"/>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35"/>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35"/>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35"/>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35"/>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35"/>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35"/>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35"/>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35"/>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35"/>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35"/>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35"/>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35"/>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35"/>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35"/>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35"/>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35"/>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35"/>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35"/>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35"/>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35"/>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35"/>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35"/>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35"/>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35"/>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35"/>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35"/>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35"/>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35"/>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35"/>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35"/>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35"/>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35"/>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35"/>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35"/>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35"/>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35"/>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35"/>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35"/>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35"/>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35"/>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35"/>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35"/>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35"/>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35"/>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35"/>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35"/>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35"/>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35"/>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35"/>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35"/>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35"/>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35"/>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35"/>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35"/>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35"/>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35"/>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35"/>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35"/>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35"/>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35"/>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35"/>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35"/>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35"/>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35"/>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35"/>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35"/>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35"/>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35"/>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35"/>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35"/>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35"/>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35"/>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35"/>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35"/>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35"/>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35"/>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35"/>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35"/>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35"/>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35"/>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35"/>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35"/>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35"/>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35"/>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35"/>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35"/>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35"/>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35"/>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35"/>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35"/>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35"/>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35"/>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35"/>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35"/>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35"/>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35"/>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35"/>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35"/>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35"/>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35"/>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35"/>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35"/>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35"/>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35"/>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35"/>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35"/>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35"/>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35"/>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35"/>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35"/>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35"/>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35"/>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35"/>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35"/>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35"/>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35"/>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35"/>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35"/>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35"/>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35"/>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35"/>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35"/>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35"/>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35"/>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35"/>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35"/>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35"/>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35"/>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35"/>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35"/>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35"/>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35"/>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35"/>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35"/>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35"/>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35"/>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35"/>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35"/>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35"/>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35"/>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35"/>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35"/>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35"/>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35"/>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35"/>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35"/>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35"/>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35"/>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35"/>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35"/>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35"/>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35"/>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35"/>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35"/>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35"/>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35"/>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35"/>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35"/>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35"/>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35"/>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35"/>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35"/>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35"/>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35"/>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35"/>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35"/>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35"/>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35"/>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35"/>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35"/>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35"/>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35"/>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35"/>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35"/>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35"/>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35"/>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35"/>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35"/>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35"/>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35"/>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35"/>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35"/>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35"/>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35"/>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35"/>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35"/>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35"/>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35"/>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35"/>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35"/>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35"/>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35"/>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35"/>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35"/>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35"/>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35"/>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35"/>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35"/>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35"/>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35"/>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35"/>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35"/>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35"/>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35"/>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35"/>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35"/>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35"/>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35"/>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35"/>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35"/>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35"/>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35"/>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35"/>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35"/>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35"/>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35"/>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35"/>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35"/>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35"/>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35"/>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35"/>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35"/>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35"/>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35"/>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35"/>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35"/>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35"/>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35"/>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35"/>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35"/>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35"/>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35"/>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35"/>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35"/>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35"/>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35"/>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35"/>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35"/>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35"/>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35"/>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35"/>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35"/>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35"/>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35"/>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35"/>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35"/>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35"/>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35"/>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35"/>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35"/>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35"/>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35"/>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35"/>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35"/>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35"/>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35"/>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35"/>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35"/>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35"/>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35"/>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35"/>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35"/>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35"/>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35"/>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35"/>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35"/>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35"/>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35"/>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35"/>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35"/>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35"/>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35"/>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35"/>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35"/>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35"/>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35"/>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35"/>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35"/>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35"/>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35"/>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35"/>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35"/>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35"/>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35"/>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35"/>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35"/>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35"/>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35"/>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35"/>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35"/>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35"/>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35"/>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35"/>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35"/>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35"/>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8">
    <mergeCell ref="C9:D9"/>
    <mergeCell ref="A1:E3"/>
    <mergeCell ref="F1:N11"/>
    <mergeCell ref="C4:D4"/>
    <mergeCell ref="C5:D5"/>
    <mergeCell ref="C6:D6"/>
    <mergeCell ref="C7:D7"/>
    <mergeCell ref="C8:D8"/>
  </mergeCells>
  <pageMargins left="0.7" right="0.7" top="0.75" bottom="0.75" header="0" footer="0"/>
  <pageSetup paperSize="9" scale="4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tabSelected="1" zoomScale="115" zoomScaleNormal="115" workbookViewId="0">
      <selection activeCell="D64" sqref="D64"/>
    </sheetView>
  </sheetViews>
  <sheetFormatPr defaultColWidth="8.7109375" defaultRowHeight="15"/>
  <cols>
    <col min="1" max="1" width="8.7109375" style="72"/>
    <col min="2" max="2" width="52.5703125" style="73" customWidth="1"/>
    <col min="3" max="3" width="53.28515625" style="73" customWidth="1"/>
    <col min="4" max="4" width="10.42578125" style="74" customWidth="1"/>
    <col min="5" max="5" width="9.85546875" style="74" customWidth="1"/>
    <col min="6" max="6" width="35" style="75" customWidth="1"/>
    <col min="7" max="8" width="8.7109375" style="76" hidden="1" customWidth="1"/>
  </cols>
  <sheetData>
    <row r="1" spans="1:8">
      <c r="G1" s="77"/>
    </row>
    <row r="3" spans="1:8" s="70" customFormat="1" ht="45">
      <c r="A3" s="78" t="s">
        <v>11</v>
      </c>
      <c r="B3" s="78" t="s">
        <v>12</v>
      </c>
      <c r="C3" s="78" t="s">
        <v>13</v>
      </c>
      <c r="D3" s="79" t="s">
        <v>14</v>
      </c>
      <c r="E3" s="80" t="s">
        <v>15</v>
      </c>
      <c r="F3" s="80" t="s">
        <v>16</v>
      </c>
      <c r="G3" s="81" t="s">
        <v>17</v>
      </c>
      <c r="H3" s="81" t="s">
        <v>18</v>
      </c>
    </row>
    <row r="4" spans="1:8" s="71" customFormat="1" ht="24.95" customHeight="1">
      <c r="A4" s="82"/>
      <c r="B4" s="83" t="s">
        <v>19</v>
      </c>
      <c r="C4" s="84"/>
      <c r="D4" s="85"/>
      <c r="E4" s="85"/>
      <c r="F4" s="86"/>
      <c r="G4" s="87">
        <f>SUM(G6:G16)/25</f>
        <v>32</v>
      </c>
      <c r="H4" s="87">
        <f>SUM(H6:H16)/25</f>
        <v>19.2</v>
      </c>
    </row>
    <row r="5" spans="1:8">
      <c r="A5" s="88" t="s">
        <v>20</v>
      </c>
      <c r="B5" s="89" t="s">
        <v>21</v>
      </c>
      <c r="C5" s="90"/>
      <c r="D5" s="91"/>
      <c r="E5" s="91"/>
      <c r="F5" s="91"/>
      <c r="G5" s="90"/>
      <c r="H5" s="92"/>
    </row>
    <row r="6" spans="1:8" ht="60">
      <c r="A6" s="93">
        <v>1</v>
      </c>
      <c r="B6" s="94" t="s">
        <v>22</v>
      </c>
      <c r="C6" s="94" t="s">
        <v>23</v>
      </c>
      <c r="D6" s="95" t="s">
        <v>193</v>
      </c>
      <c r="E6" s="95" t="s">
        <v>194</v>
      </c>
      <c r="F6" s="96"/>
      <c r="G6" s="97">
        <f>IF(D6="A",100,IF(D6="B",80,IF(D6="C",60,IF(D6="D",40,0))))</f>
        <v>100</v>
      </c>
      <c r="H6" s="97">
        <f>IF(E6="A",100,IF(E6="B",80,IF(E6="C",60,IF(E6="D",40,0))))</f>
        <v>60</v>
      </c>
    </row>
    <row r="7" spans="1:8" ht="57.95" customHeight="1">
      <c r="A7" s="93">
        <v>2</v>
      </c>
      <c r="B7" s="94" t="s">
        <v>24</v>
      </c>
      <c r="C7" s="94" t="s">
        <v>25</v>
      </c>
      <c r="D7" s="98" t="s">
        <v>193</v>
      </c>
      <c r="E7" s="98" t="s">
        <v>194</v>
      </c>
      <c r="F7" s="99"/>
      <c r="G7" s="97">
        <f t="shared" ref="G7:G16" si="0">IF(D7="A",100,IF(D7="B",80,IF(D7="C",60,IF(D7="D",40,0))))</f>
        <v>100</v>
      </c>
      <c r="H7" s="97">
        <f t="shared" ref="H7:H16" si="1">IF(E7="A",100,IF(E7="B",80,IF(E7="C",60,IF(E7="D",40,0))))</f>
        <v>60</v>
      </c>
    </row>
    <row r="8" spans="1:8" ht="60">
      <c r="A8" s="93">
        <v>3</v>
      </c>
      <c r="B8" s="94" t="s">
        <v>26</v>
      </c>
      <c r="C8" s="94" t="s">
        <v>27</v>
      </c>
      <c r="D8" s="98" t="s">
        <v>193</v>
      </c>
      <c r="E8" s="98" t="s">
        <v>194</v>
      </c>
      <c r="F8" s="99"/>
      <c r="G8" s="97">
        <f t="shared" si="0"/>
        <v>100</v>
      </c>
      <c r="H8" s="97">
        <f t="shared" si="1"/>
        <v>60</v>
      </c>
    </row>
    <row r="9" spans="1:8" ht="60">
      <c r="A9" s="93">
        <v>4</v>
      </c>
      <c r="B9" s="94" t="s">
        <v>28</v>
      </c>
      <c r="C9" s="94" t="s">
        <v>29</v>
      </c>
      <c r="D9" s="98" t="s">
        <v>193</v>
      </c>
      <c r="E9" s="98" t="s">
        <v>194</v>
      </c>
      <c r="F9" s="99"/>
      <c r="G9" s="97">
        <f t="shared" si="0"/>
        <v>100</v>
      </c>
      <c r="H9" s="97">
        <f t="shared" si="1"/>
        <v>60</v>
      </c>
    </row>
    <row r="10" spans="1:8" ht="60">
      <c r="A10" s="93">
        <v>5</v>
      </c>
      <c r="B10" s="94" t="s">
        <v>30</v>
      </c>
      <c r="C10" s="94" t="s">
        <v>31</v>
      </c>
      <c r="D10" s="98" t="s">
        <v>193</v>
      </c>
      <c r="E10" s="98" t="s">
        <v>194</v>
      </c>
      <c r="F10" s="99"/>
      <c r="G10" s="97">
        <f t="shared" si="0"/>
        <v>100</v>
      </c>
      <c r="H10" s="97">
        <f t="shared" si="1"/>
        <v>60</v>
      </c>
    </row>
    <row r="11" spans="1:8">
      <c r="A11" s="100" t="s">
        <v>32</v>
      </c>
      <c r="B11" s="101" t="s">
        <v>33</v>
      </c>
      <c r="C11" s="102"/>
      <c r="D11" s="103"/>
      <c r="E11" s="103"/>
      <c r="F11" s="103"/>
      <c r="G11" s="97"/>
      <c r="H11" s="97"/>
    </row>
    <row r="12" spans="1:8" ht="255">
      <c r="A12" s="93">
        <v>6</v>
      </c>
      <c r="B12" s="104" t="s">
        <v>34</v>
      </c>
      <c r="C12" s="105" t="s">
        <v>35</v>
      </c>
      <c r="D12" s="98" t="s">
        <v>193</v>
      </c>
      <c r="E12" s="98" t="s">
        <v>194</v>
      </c>
      <c r="F12" s="99"/>
      <c r="G12" s="97">
        <f t="shared" si="0"/>
        <v>100</v>
      </c>
      <c r="H12" s="97">
        <f t="shared" si="1"/>
        <v>60</v>
      </c>
    </row>
    <row r="13" spans="1:8">
      <c r="A13" s="100" t="s">
        <v>36</v>
      </c>
      <c r="B13" s="101" t="s">
        <v>37</v>
      </c>
      <c r="C13" s="102"/>
      <c r="D13" s="103"/>
      <c r="E13" s="103"/>
      <c r="F13" s="103"/>
      <c r="G13" s="97"/>
      <c r="H13" s="97"/>
    </row>
    <row r="14" spans="1:8" ht="225">
      <c r="A14" s="93">
        <v>7</v>
      </c>
      <c r="B14" s="104" t="s">
        <v>38</v>
      </c>
      <c r="C14" s="105" t="s">
        <v>39</v>
      </c>
      <c r="D14" s="98" t="s">
        <v>193</v>
      </c>
      <c r="E14" s="98" t="s">
        <v>194</v>
      </c>
      <c r="F14" s="99"/>
      <c r="G14" s="97">
        <f t="shared" si="0"/>
        <v>100</v>
      </c>
      <c r="H14" s="97">
        <f t="shared" si="1"/>
        <v>60</v>
      </c>
    </row>
    <row r="15" spans="1:8">
      <c r="A15" s="100" t="s">
        <v>40</v>
      </c>
      <c r="B15" s="89" t="s">
        <v>41</v>
      </c>
      <c r="C15" s="90"/>
      <c r="D15" s="91"/>
      <c r="E15" s="91"/>
      <c r="F15" s="91"/>
      <c r="G15" s="97"/>
      <c r="H15" s="97"/>
    </row>
    <row r="16" spans="1:8" ht="60">
      <c r="A16" s="93">
        <v>8</v>
      </c>
      <c r="B16" s="104" t="s">
        <v>42</v>
      </c>
      <c r="C16" s="105" t="s">
        <v>43</v>
      </c>
      <c r="D16" s="98" t="s">
        <v>193</v>
      </c>
      <c r="E16" s="98" t="s">
        <v>194</v>
      </c>
      <c r="F16" s="99"/>
      <c r="G16" s="97">
        <f t="shared" si="0"/>
        <v>100</v>
      </c>
      <c r="H16" s="97">
        <f t="shared" si="1"/>
        <v>60</v>
      </c>
    </row>
    <row r="17" spans="1:8">
      <c r="A17" s="106"/>
      <c r="B17" s="107"/>
      <c r="C17" s="107"/>
      <c r="D17" s="108"/>
      <c r="E17" s="108"/>
      <c r="F17" s="108"/>
      <c r="G17" s="107"/>
      <c r="H17" s="109"/>
    </row>
    <row r="18" spans="1:8" s="71" customFormat="1" ht="24.95" customHeight="1">
      <c r="A18" s="110"/>
      <c r="B18" s="111" t="s">
        <v>44</v>
      </c>
      <c r="C18" s="112"/>
      <c r="D18" s="113"/>
      <c r="E18" s="113"/>
      <c r="F18" s="114"/>
      <c r="G18" s="115">
        <f>SUM(G20:G27)/25</f>
        <v>28</v>
      </c>
      <c r="H18" s="115">
        <f>SUM(H20:H27)/25</f>
        <v>16.8</v>
      </c>
    </row>
    <row r="19" spans="1:8">
      <c r="A19" s="116" t="s">
        <v>45</v>
      </c>
      <c r="B19" s="117" t="s">
        <v>46</v>
      </c>
      <c r="C19" s="118"/>
      <c r="D19" s="119"/>
      <c r="E19" s="119"/>
      <c r="F19" s="119"/>
      <c r="G19" s="118"/>
      <c r="H19" s="120"/>
    </row>
    <row r="20" spans="1:8" ht="135">
      <c r="A20" s="121">
        <v>1</v>
      </c>
      <c r="B20" s="104" t="s">
        <v>47</v>
      </c>
      <c r="C20" s="105" t="s">
        <v>48</v>
      </c>
      <c r="D20" s="98" t="s">
        <v>193</v>
      </c>
      <c r="E20" s="98" t="s">
        <v>194</v>
      </c>
      <c r="F20" s="99"/>
      <c r="G20" s="110">
        <f>IF(D20="A",100,IF(D20="B",80,IF(D20="C",60,IF(D20="D",40,0))))</f>
        <v>100</v>
      </c>
      <c r="H20" s="110">
        <f>IF(E20="A",100,IF(E20="B",80,IF(E20="C",60,IF(E20="D",40,0))))</f>
        <v>60</v>
      </c>
    </row>
    <row r="21" spans="1:8">
      <c r="A21" s="116" t="s">
        <v>49</v>
      </c>
      <c r="B21" s="101" t="s">
        <v>50</v>
      </c>
      <c r="C21" s="102"/>
      <c r="D21" s="103"/>
      <c r="E21" s="103"/>
      <c r="F21" s="103"/>
      <c r="G21" s="110"/>
      <c r="H21" s="110"/>
    </row>
    <row r="22" spans="1:8" ht="60" customHeight="1">
      <c r="A22" s="121">
        <v>2</v>
      </c>
      <c r="B22" s="104" t="s">
        <v>51</v>
      </c>
      <c r="C22" s="105" t="s">
        <v>52</v>
      </c>
      <c r="D22" s="98" t="s">
        <v>193</v>
      </c>
      <c r="E22" s="98" t="s">
        <v>194</v>
      </c>
      <c r="F22" s="99"/>
      <c r="G22" s="110">
        <f t="shared" ref="G22:G27" si="2">IF(D22="A",100,IF(D22="B",80,IF(D22="C",60,IF(D22="D",40,0))))</f>
        <v>100</v>
      </c>
      <c r="H22" s="110">
        <f t="shared" ref="H22:H27" si="3">IF(E22="A",100,IF(E22="B",80,IF(E22="C",60,IF(E22="D",40,0))))</f>
        <v>60</v>
      </c>
    </row>
    <row r="23" spans="1:8" ht="135">
      <c r="A23" s="121">
        <v>3</v>
      </c>
      <c r="B23" s="94" t="s">
        <v>53</v>
      </c>
      <c r="C23" s="94" t="s">
        <v>54</v>
      </c>
      <c r="D23" s="98" t="s">
        <v>193</v>
      </c>
      <c r="E23" s="98" t="s">
        <v>194</v>
      </c>
      <c r="F23" s="99"/>
      <c r="G23" s="110">
        <f t="shared" si="2"/>
        <v>100</v>
      </c>
      <c r="H23" s="110">
        <f t="shared" si="3"/>
        <v>60</v>
      </c>
    </row>
    <row r="24" spans="1:8" ht="90">
      <c r="A24" s="121">
        <v>4</v>
      </c>
      <c r="B24" s="104" t="s">
        <v>55</v>
      </c>
      <c r="C24" s="104" t="s">
        <v>56</v>
      </c>
      <c r="D24" s="98" t="s">
        <v>193</v>
      </c>
      <c r="E24" s="98" t="s">
        <v>194</v>
      </c>
      <c r="F24" s="99"/>
      <c r="G24" s="110">
        <f t="shared" si="2"/>
        <v>100</v>
      </c>
      <c r="H24" s="110">
        <f t="shared" si="3"/>
        <v>60</v>
      </c>
    </row>
    <row r="25" spans="1:8" ht="60">
      <c r="A25" s="121">
        <v>5</v>
      </c>
      <c r="B25" s="104" t="s">
        <v>57</v>
      </c>
      <c r="C25" s="104" t="s">
        <v>58</v>
      </c>
      <c r="D25" s="98" t="s">
        <v>193</v>
      </c>
      <c r="E25" s="98" t="s">
        <v>194</v>
      </c>
      <c r="F25" s="99"/>
      <c r="G25" s="110">
        <f t="shared" si="2"/>
        <v>100</v>
      </c>
      <c r="H25" s="110">
        <f t="shared" si="3"/>
        <v>60</v>
      </c>
    </row>
    <row r="26" spans="1:8" ht="60">
      <c r="A26" s="121">
        <v>6</v>
      </c>
      <c r="B26" s="104" t="s">
        <v>59</v>
      </c>
      <c r="C26" s="104" t="s">
        <v>60</v>
      </c>
      <c r="D26" s="98" t="s">
        <v>193</v>
      </c>
      <c r="E26" s="98" t="s">
        <v>194</v>
      </c>
      <c r="F26" s="99"/>
      <c r="G26" s="110">
        <f t="shared" si="2"/>
        <v>100</v>
      </c>
      <c r="H26" s="110">
        <f t="shared" si="3"/>
        <v>60</v>
      </c>
    </row>
    <row r="27" spans="1:8" ht="60">
      <c r="A27" s="121">
        <v>7</v>
      </c>
      <c r="B27" s="104" t="s">
        <v>61</v>
      </c>
      <c r="C27" s="104" t="s">
        <v>62</v>
      </c>
      <c r="D27" s="98" t="s">
        <v>193</v>
      </c>
      <c r="E27" s="98" t="s">
        <v>194</v>
      </c>
      <c r="F27" s="99"/>
      <c r="G27" s="110">
        <f t="shared" si="2"/>
        <v>100</v>
      </c>
      <c r="H27" s="110">
        <f t="shared" si="3"/>
        <v>60</v>
      </c>
    </row>
    <row r="28" spans="1:8">
      <c r="A28" s="122"/>
      <c r="B28" s="123"/>
      <c r="C28" s="123"/>
      <c r="D28" s="124"/>
      <c r="E28" s="124"/>
      <c r="F28" s="124"/>
      <c r="G28" s="123"/>
      <c r="H28" s="125"/>
    </row>
    <row r="29" spans="1:8" s="71" customFormat="1" ht="24.95" customHeight="1">
      <c r="A29" s="110"/>
      <c r="B29" s="111" t="s">
        <v>63</v>
      </c>
      <c r="C29" s="112"/>
      <c r="D29" s="113"/>
      <c r="E29" s="113"/>
      <c r="F29" s="114"/>
      <c r="G29" s="115">
        <f>SUM(G31:G46)/25</f>
        <v>52</v>
      </c>
      <c r="H29" s="115">
        <f>SUM(H31:H46)/25</f>
        <v>31.2</v>
      </c>
    </row>
    <row r="30" spans="1:8">
      <c r="A30" s="116" t="s">
        <v>64</v>
      </c>
      <c r="B30" s="117" t="s">
        <v>65</v>
      </c>
      <c r="C30" s="118"/>
      <c r="D30" s="119"/>
      <c r="E30" s="119"/>
      <c r="F30" s="119"/>
      <c r="G30" s="126"/>
      <c r="H30" s="127"/>
    </row>
    <row r="31" spans="1:8" ht="60">
      <c r="A31" s="121">
        <v>1</v>
      </c>
      <c r="B31" s="104" t="s">
        <v>66</v>
      </c>
      <c r="C31" s="105" t="s">
        <v>67</v>
      </c>
      <c r="D31" s="98" t="s">
        <v>193</v>
      </c>
      <c r="E31" s="98" t="s">
        <v>194</v>
      </c>
      <c r="F31" s="99"/>
      <c r="G31" s="110">
        <f>IF(D31="A",100,IF(D31="B",80,IF(D31="C",60,IF(D31="D",40,0))))</f>
        <v>100</v>
      </c>
      <c r="H31" s="110">
        <f>IF(E31="A",100,IF(E31="B",80,IF(E31="C",60,IF(E31="D",40,0))))</f>
        <v>60</v>
      </c>
    </row>
    <row r="32" spans="1:8" ht="60">
      <c r="A32" s="121">
        <v>2</v>
      </c>
      <c r="B32" s="104" t="s">
        <v>68</v>
      </c>
      <c r="C32" s="104" t="s">
        <v>69</v>
      </c>
      <c r="D32" s="98" t="s">
        <v>193</v>
      </c>
      <c r="E32" s="98" t="s">
        <v>194</v>
      </c>
      <c r="F32" s="99"/>
      <c r="G32" s="110">
        <f t="shared" ref="G32:G46" si="4">IF(D32="A",100,IF(D32="B",80,IF(D32="C",60,IF(D32="D",40,0))))</f>
        <v>100</v>
      </c>
      <c r="H32" s="110">
        <f t="shared" ref="H32:H46" si="5">IF(E32="A",100,IF(E32="B",80,IF(E32="C",60,IF(E32="D",40,0))))</f>
        <v>60</v>
      </c>
    </row>
    <row r="33" spans="1:8">
      <c r="A33" s="116" t="s">
        <v>70</v>
      </c>
      <c r="B33" s="101" t="s">
        <v>71</v>
      </c>
      <c r="C33" s="102"/>
      <c r="D33" s="103"/>
      <c r="E33" s="103"/>
      <c r="F33" s="103"/>
      <c r="G33" s="110"/>
      <c r="H33" s="110"/>
    </row>
    <row r="34" spans="1:8" ht="60">
      <c r="A34" s="121">
        <v>3</v>
      </c>
      <c r="B34" s="94" t="s">
        <v>72</v>
      </c>
      <c r="C34" s="94" t="s">
        <v>73</v>
      </c>
      <c r="D34" s="98" t="s">
        <v>193</v>
      </c>
      <c r="E34" s="98" t="s">
        <v>194</v>
      </c>
      <c r="F34" s="99"/>
      <c r="G34" s="110">
        <f t="shared" si="4"/>
        <v>100</v>
      </c>
      <c r="H34" s="110">
        <f t="shared" si="5"/>
        <v>60</v>
      </c>
    </row>
    <row r="35" spans="1:8" ht="60">
      <c r="A35" s="121">
        <v>4</v>
      </c>
      <c r="B35" s="94" t="s">
        <v>74</v>
      </c>
      <c r="C35" s="94" t="s">
        <v>75</v>
      </c>
      <c r="D35" s="98" t="s">
        <v>193</v>
      </c>
      <c r="E35" s="98" t="s">
        <v>194</v>
      </c>
      <c r="F35" s="99"/>
      <c r="G35" s="110">
        <f t="shared" si="4"/>
        <v>100</v>
      </c>
      <c r="H35" s="110">
        <f t="shared" si="5"/>
        <v>60</v>
      </c>
    </row>
    <row r="36" spans="1:8" ht="60">
      <c r="A36" s="121">
        <v>5</v>
      </c>
      <c r="B36" s="94" t="s">
        <v>76</v>
      </c>
      <c r="C36" s="94" t="s">
        <v>77</v>
      </c>
      <c r="D36" s="98" t="s">
        <v>193</v>
      </c>
      <c r="E36" s="98" t="s">
        <v>194</v>
      </c>
      <c r="F36" s="99"/>
      <c r="G36" s="110">
        <f t="shared" si="4"/>
        <v>100</v>
      </c>
      <c r="H36" s="110">
        <f t="shared" si="5"/>
        <v>60</v>
      </c>
    </row>
    <row r="37" spans="1:8" ht="60">
      <c r="A37" s="121">
        <v>6</v>
      </c>
      <c r="B37" s="94" t="s">
        <v>78</v>
      </c>
      <c r="C37" s="94" t="s">
        <v>79</v>
      </c>
      <c r="D37" s="98" t="s">
        <v>193</v>
      </c>
      <c r="E37" s="98" t="s">
        <v>194</v>
      </c>
      <c r="F37" s="99"/>
      <c r="G37" s="110">
        <f t="shared" si="4"/>
        <v>100</v>
      </c>
      <c r="H37" s="110">
        <f t="shared" si="5"/>
        <v>60</v>
      </c>
    </row>
    <row r="38" spans="1:8" ht="60">
      <c r="A38" s="121">
        <v>7</v>
      </c>
      <c r="B38" s="105" t="s">
        <v>80</v>
      </c>
      <c r="C38" s="105" t="s">
        <v>81</v>
      </c>
      <c r="D38" s="98" t="s">
        <v>193</v>
      </c>
      <c r="E38" s="98" t="s">
        <v>194</v>
      </c>
      <c r="F38" s="99"/>
      <c r="G38" s="110">
        <f t="shared" si="4"/>
        <v>100</v>
      </c>
      <c r="H38" s="110">
        <f t="shared" si="5"/>
        <v>60</v>
      </c>
    </row>
    <row r="39" spans="1:8" ht="60">
      <c r="A39" s="121">
        <v>8</v>
      </c>
      <c r="B39" s="105" t="s">
        <v>82</v>
      </c>
      <c r="C39" s="105" t="s">
        <v>83</v>
      </c>
      <c r="D39" s="98" t="s">
        <v>193</v>
      </c>
      <c r="E39" s="98" t="s">
        <v>194</v>
      </c>
      <c r="F39" s="99"/>
      <c r="G39" s="110">
        <f t="shared" si="4"/>
        <v>100</v>
      </c>
      <c r="H39" s="110">
        <f t="shared" si="5"/>
        <v>60</v>
      </c>
    </row>
    <row r="40" spans="1:8" ht="60">
      <c r="A40" s="121">
        <v>9</v>
      </c>
      <c r="B40" s="105" t="s">
        <v>84</v>
      </c>
      <c r="C40" s="105" t="s">
        <v>29</v>
      </c>
      <c r="D40" s="98" t="s">
        <v>193</v>
      </c>
      <c r="E40" s="98" t="s">
        <v>194</v>
      </c>
      <c r="F40" s="99"/>
      <c r="G40" s="110">
        <f t="shared" si="4"/>
        <v>100</v>
      </c>
      <c r="H40" s="110">
        <f t="shared" si="5"/>
        <v>60</v>
      </c>
    </row>
    <row r="41" spans="1:8">
      <c r="A41" s="116" t="s">
        <v>85</v>
      </c>
      <c r="B41" s="101" t="s">
        <v>86</v>
      </c>
      <c r="C41" s="102"/>
      <c r="D41" s="103"/>
      <c r="E41" s="103"/>
      <c r="F41" s="103"/>
      <c r="G41" s="110"/>
      <c r="H41" s="110"/>
    </row>
    <row r="42" spans="1:8" ht="105">
      <c r="A42" s="121">
        <v>10</v>
      </c>
      <c r="B42" s="104" t="s">
        <v>87</v>
      </c>
      <c r="C42" s="105" t="s">
        <v>88</v>
      </c>
      <c r="D42" s="98" t="s">
        <v>193</v>
      </c>
      <c r="E42" s="98" t="s">
        <v>194</v>
      </c>
      <c r="F42" s="99"/>
      <c r="G42" s="110">
        <f t="shared" si="4"/>
        <v>100</v>
      </c>
      <c r="H42" s="110">
        <f t="shared" si="5"/>
        <v>60</v>
      </c>
    </row>
    <row r="43" spans="1:8" ht="75">
      <c r="A43" s="121">
        <v>11</v>
      </c>
      <c r="B43" s="94" t="s">
        <v>89</v>
      </c>
      <c r="C43" s="94" t="s">
        <v>90</v>
      </c>
      <c r="D43" s="98" t="s">
        <v>193</v>
      </c>
      <c r="E43" s="98" t="s">
        <v>194</v>
      </c>
      <c r="F43" s="99"/>
      <c r="G43" s="110">
        <f t="shared" si="4"/>
        <v>100</v>
      </c>
      <c r="H43" s="110">
        <f t="shared" si="5"/>
        <v>60</v>
      </c>
    </row>
    <row r="44" spans="1:8">
      <c r="A44" s="116" t="s">
        <v>91</v>
      </c>
      <c r="B44" s="101" t="s">
        <v>92</v>
      </c>
      <c r="C44" s="102"/>
      <c r="D44" s="103"/>
      <c r="E44" s="103"/>
      <c r="F44" s="103"/>
      <c r="G44" s="110"/>
      <c r="H44" s="110"/>
    </row>
    <row r="45" spans="1:8" ht="60">
      <c r="A45" s="121">
        <v>12</v>
      </c>
      <c r="B45" s="94" t="s">
        <v>93</v>
      </c>
      <c r="C45" s="94" t="s">
        <v>94</v>
      </c>
      <c r="D45" s="98" t="s">
        <v>193</v>
      </c>
      <c r="E45" s="98" t="s">
        <v>194</v>
      </c>
      <c r="F45" s="99"/>
      <c r="G45" s="110">
        <f t="shared" si="4"/>
        <v>100</v>
      </c>
      <c r="H45" s="110">
        <f t="shared" si="5"/>
        <v>60</v>
      </c>
    </row>
    <row r="46" spans="1:8" ht="60">
      <c r="A46" s="121">
        <v>13</v>
      </c>
      <c r="B46" s="104" t="s">
        <v>95</v>
      </c>
      <c r="C46" s="104" t="s">
        <v>96</v>
      </c>
      <c r="D46" s="98" t="s">
        <v>193</v>
      </c>
      <c r="E46" s="98" t="s">
        <v>194</v>
      </c>
      <c r="F46" s="99"/>
      <c r="G46" s="110">
        <f t="shared" si="4"/>
        <v>100</v>
      </c>
      <c r="H46" s="110">
        <f t="shared" si="5"/>
        <v>60</v>
      </c>
    </row>
    <row r="47" spans="1:8">
      <c r="A47" s="122"/>
      <c r="B47" s="123"/>
      <c r="C47" s="123"/>
      <c r="D47" s="124"/>
      <c r="E47" s="124"/>
      <c r="F47" s="124"/>
      <c r="G47" s="123"/>
      <c r="H47" s="125"/>
    </row>
    <row r="48" spans="1:8" s="71" customFormat="1" ht="24.95" customHeight="1">
      <c r="A48" s="110"/>
      <c r="B48" s="111" t="s">
        <v>97</v>
      </c>
      <c r="C48" s="112"/>
      <c r="D48" s="113"/>
      <c r="E48" s="113"/>
      <c r="F48" s="114"/>
      <c r="G48" s="115">
        <f>SUM(G50:G56)/25</f>
        <v>20</v>
      </c>
      <c r="H48" s="115">
        <f>SUM(H50:H56)/25</f>
        <v>12</v>
      </c>
    </row>
    <row r="49" spans="1:8">
      <c r="A49" s="116" t="s">
        <v>98</v>
      </c>
      <c r="B49" s="117" t="s">
        <v>99</v>
      </c>
      <c r="C49" s="118"/>
      <c r="D49" s="119"/>
      <c r="E49" s="119"/>
      <c r="F49" s="119"/>
      <c r="G49" s="126"/>
      <c r="H49" s="127"/>
    </row>
    <row r="50" spans="1:8" ht="135">
      <c r="A50" s="121">
        <v>1</v>
      </c>
      <c r="B50" s="104" t="s">
        <v>100</v>
      </c>
      <c r="C50" s="105" t="s">
        <v>101</v>
      </c>
      <c r="D50" s="98" t="s">
        <v>193</v>
      </c>
      <c r="E50" s="98" t="s">
        <v>194</v>
      </c>
      <c r="F50" s="99"/>
      <c r="G50" s="110">
        <f>IF(D50="A",100,IF(D50="B",80,IF(D50="C",60,IF(D50="D",40,0))))</f>
        <v>100</v>
      </c>
      <c r="H50" s="110">
        <f>IF(E50="A",100,IF(E50="B",80,IF(E50="C",60,IF(E50="D",40,0))))</f>
        <v>60</v>
      </c>
    </row>
    <row r="51" spans="1:8" ht="60">
      <c r="A51" s="121">
        <v>2</v>
      </c>
      <c r="B51" s="104" t="s">
        <v>102</v>
      </c>
      <c r="C51" s="104" t="s">
        <v>103</v>
      </c>
      <c r="D51" s="98" t="s">
        <v>193</v>
      </c>
      <c r="E51" s="98" t="s">
        <v>194</v>
      </c>
      <c r="F51" s="99"/>
      <c r="G51" s="110">
        <f t="shared" ref="G51:G56" si="6">IF(D51="A",100,IF(D51="B",80,IF(D51="C",60,IF(D51="D",40,0))))</f>
        <v>100</v>
      </c>
      <c r="H51" s="110">
        <f t="shared" ref="H51:H56" si="7">IF(E51="A",100,IF(E51="B",80,IF(E51="C",60,IF(E51="D",40,0))))</f>
        <v>60</v>
      </c>
    </row>
    <row r="52" spans="1:8">
      <c r="A52" s="116" t="s">
        <v>104</v>
      </c>
      <c r="B52" s="101" t="s">
        <v>105</v>
      </c>
      <c r="C52" s="102"/>
      <c r="D52" s="103"/>
      <c r="E52" s="103"/>
      <c r="F52" s="103"/>
      <c r="G52" s="110"/>
      <c r="H52" s="110"/>
    </row>
    <row r="53" spans="1:8" ht="150">
      <c r="A53" s="121">
        <v>3</v>
      </c>
      <c r="B53" s="104" t="s">
        <v>106</v>
      </c>
      <c r="C53" s="105" t="s">
        <v>107</v>
      </c>
      <c r="D53" s="98" t="s">
        <v>193</v>
      </c>
      <c r="E53" s="98" t="s">
        <v>194</v>
      </c>
      <c r="F53" s="99"/>
      <c r="G53" s="110">
        <f t="shared" si="6"/>
        <v>100</v>
      </c>
      <c r="H53" s="110">
        <f t="shared" si="7"/>
        <v>60</v>
      </c>
    </row>
    <row r="54" spans="1:8">
      <c r="A54" s="116" t="s">
        <v>108</v>
      </c>
      <c r="B54" s="101" t="s">
        <v>109</v>
      </c>
      <c r="C54" s="102"/>
      <c r="D54" s="103"/>
      <c r="E54" s="103"/>
      <c r="F54" s="103"/>
      <c r="G54" s="110"/>
      <c r="H54" s="110"/>
    </row>
    <row r="55" spans="1:8" ht="75">
      <c r="A55" s="121">
        <v>4</v>
      </c>
      <c r="B55" s="94" t="s">
        <v>110</v>
      </c>
      <c r="C55" s="94" t="s">
        <v>111</v>
      </c>
      <c r="D55" s="98" t="s">
        <v>193</v>
      </c>
      <c r="E55" s="98" t="s">
        <v>194</v>
      </c>
      <c r="F55" s="99"/>
      <c r="G55" s="110">
        <f t="shared" si="6"/>
        <v>100</v>
      </c>
      <c r="H55" s="110">
        <f t="shared" si="7"/>
        <v>60</v>
      </c>
    </row>
    <row r="56" spans="1:8" ht="120">
      <c r="A56" s="121">
        <v>5</v>
      </c>
      <c r="B56" s="94" t="s">
        <v>112</v>
      </c>
      <c r="C56" s="94" t="s">
        <v>113</v>
      </c>
      <c r="D56" s="98" t="s">
        <v>193</v>
      </c>
      <c r="E56" s="98" t="s">
        <v>194</v>
      </c>
      <c r="F56" s="99"/>
      <c r="G56" s="110">
        <f t="shared" si="6"/>
        <v>100</v>
      </c>
      <c r="H56" s="110">
        <f t="shared" si="7"/>
        <v>60</v>
      </c>
    </row>
    <row r="57" spans="1:8">
      <c r="A57" s="122"/>
      <c r="B57" s="123"/>
      <c r="C57" s="123"/>
      <c r="D57" s="124"/>
      <c r="E57" s="124"/>
      <c r="F57" s="124"/>
      <c r="G57" s="123"/>
      <c r="H57" s="125"/>
    </row>
    <row r="58" spans="1:8" s="71" customFormat="1" ht="24.95" customHeight="1">
      <c r="A58" s="110"/>
      <c r="B58" s="111" t="s">
        <v>114</v>
      </c>
      <c r="C58" s="112"/>
      <c r="D58" s="113"/>
      <c r="E58" s="113"/>
      <c r="F58" s="114"/>
      <c r="G58" s="115">
        <f>SUM(G60:G65)/25</f>
        <v>16</v>
      </c>
      <c r="H58" s="115">
        <f>SUM(H60:H65)/25</f>
        <v>9.6</v>
      </c>
    </row>
    <row r="59" spans="1:8">
      <c r="A59" s="116" t="s">
        <v>115</v>
      </c>
      <c r="B59" s="117" t="s">
        <v>116</v>
      </c>
      <c r="C59" s="118"/>
      <c r="D59" s="119"/>
      <c r="E59" s="119"/>
      <c r="F59" s="119"/>
      <c r="G59" s="126"/>
      <c r="H59" s="127"/>
    </row>
    <row r="60" spans="1:8" ht="60">
      <c r="A60" s="121">
        <v>1</v>
      </c>
      <c r="B60" s="104" t="s">
        <v>116</v>
      </c>
      <c r="C60" s="105" t="s">
        <v>117</v>
      </c>
      <c r="D60" s="98" t="s">
        <v>193</v>
      </c>
      <c r="E60" s="98" t="s">
        <v>194</v>
      </c>
      <c r="F60" s="99"/>
      <c r="G60" s="110">
        <f>IF(D60="A",100,IF(D60="B",80,IF(D60="C",60,IF(D60="D",40,0))))</f>
        <v>100</v>
      </c>
      <c r="H60" s="110">
        <f>IF(E60="A",100,IF(E60="B",80,IF(E60="C",60,IF(E60="D",40,0))))</f>
        <v>60</v>
      </c>
    </row>
    <row r="61" spans="1:8">
      <c r="A61" s="116" t="s">
        <v>118</v>
      </c>
      <c r="B61" s="101" t="s">
        <v>119</v>
      </c>
      <c r="C61" s="102"/>
      <c r="D61" s="103"/>
      <c r="E61" s="103"/>
      <c r="F61" s="103"/>
      <c r="G61" s="110"/>
      <c r="H61" s="110"/>
    </row>
    <row r="62" spans="1:8" ht="60">
      <c r="A62" s="121">
        <v>2</v>
      </c>
      <c r="B62" s="104" t="s">
        <v>120</v>
      </c>
      <c r="C62" s="105" t="s">
        <v>121</v>
      </c>
      <c r="D62" s="98" t="s">
        <v>193</v>
      </c>
      <c r="E62" s="98" t="s">
        <v>194</v>
      </c>
      <c r="F62" s="99"/>
      <c r="G62" s="110">
        <f>IF(D62="A",100,IF(D62="B",80,IF(D62="C",60,IF(D62="D",40,0))))</f>
        <v>100</v>
      </c>
      <c r="H62" s="110">
        <f>IF(E62="A",100,IF(E62="B",80,IF(E62="C",60,IF(E62="D",40,0))))</f>
        <v>60</v>
      </c>
    </row>
    <row r="63" spans="1:8">
      <c r="A63" s="116" t="s">
        <v>122</v>
      </c>
      <c r="B63" s="101" t="s">
        <v>123</v>
      </c>
      <c r="C63" s="102"/>
      <c r="D63" s="103"/>
      <c r="E63" s="103"/>
      <c r="F63" s="103"/>
      <c r="G63" s="110"/>
      <c r="H63" s="110"/>
    </row>
    <row r="64" spans="1:8" ht="240">
      <c r="A64" s="121">
        <v>3</v>
      </c>
      <c r="B64" s="104" t="s">
        <v>124</v>
      </c>
      <c r="C64" s="105" t="s">
        <v>125</v>
      </c>
      <c r="D64" s="98" t="s">
        <v>193</v>
      </c>
      <c r="E64" s="98" t="s">
        <v>194</v>
      </c>
      <c r="F64" s="99"/>
      <c r="G64" s="110">
        <f>IF(D64="A",100,IF(D64="B",80,IF(D64="C",60,IF(D64="D",40,0))))</f>
        <v>100</v>
      </c>
      <c r="H64" s="110">
        <f>IF(E64="A",100,IF(E64="B",80,IF(E64="C",60,IF(E64="D",40,0))))</f>
        <v>60</v>
      </c>
    </row>
    <row r="65" spans="1:8" ht="75">
      <c r="A65" s="121">
        <v>4</v>
      </c>
      <c r="B65" s="104" t="s">
        <v>126</v>
      </c>
      <c r="C65" s="104" t="s">
        <v>127</v>
      </c>
      <c r="D65" s="98" t="s">
        <v>193</v>
      </c>
      <c r="E65" s="98" t="s">
        <v>194</v>
      </c>
      <c r="F65" s="99"/>
      <c r="G65" s="110">
        <f>IF(D65="A",100,IF(D65="B",80,IF(D65="C",60,IF(D65="D",40,0))))</f>
        <v>100</v>
      </c>
      <c r="H65" s="110">
        <f>IF(E65="A",100,IF(E65="B",80,IF(E65="C",60,IF(E65="D",40,0))))</f>
        <v>60</v>
      </c>
    </row>
    <row r="66" spans="1:8">
      <c r="A66" s="122"/>
      <c r="B66" s="123"/>
      <c r="C66" s="123"/>
      <c r="D66" s="124"/>
      <c r="E66" s="124"/>
      <c r="F66" s="124"/>
      <c r="G66" s="123"/>
      <c r="H66" s="125"/>
    </row>
    <row r="67" spans="1:8" s="71" customFormat="1" ht="24.95" customHeight="1">
      <c r="A67" s="110"/>
      <c r="B67" s="111" t="s">
        <v>128</v>
      </c>
      <c r="C67" s="112"/>
      <c r="D67" s="113"/>
      <c r="E67" s="113"/>
      <c r="F67" s="114"/>
      <c r="G67" s="115">
        <f>SUM(G68:G71)/25</f>
        <v>16</v>
      </c>
      <c r="H67" s="115">
        <f>SUM(H68:H71)/25</f>
        <v>9.6</v>
      </c>
    </row>
    <row r="68" spans="1:8" ht="60">
      <c r="A68" s="121">
        <v>1</v>
      </c>
      <c r="B68" s="104" t="s">
        <v>129</v>
      </c>
      <c r="C68" s="105" t="s">
        <v>130</v>
      </c>
      <c r="D68" s="98" t="s">
        <v>193</v>
      </c>
      <c r="E68" s="98" t="s">
        <v>194</v>
      </c>
      <c r="F68" s="99"/>
      <c r="G68" s="110">
        <f t="shared" ref="G68:H71" si="8">IF(D68="A",100,IF(D68="B",80,IF(D68="C",60,IF(D68="D",40,0))))</f>
        <v>100</v>
      </c>
      <c r="H68" s="110">
        <f t="shared" si="8"/>
        <v>60</v>
      </c>
    </row>
    <row r="69" spans="1:8" ht="60">
      <c r="A69" s="121">
        <v>2</v>
      </c>
      <c r="B69" s="94" t="s">
        <v>131</v>
      </c>
      <c r="C69" s="94" t="s">
        <v>132</v>
      </c>
      <c r="D69" s="98" t="s">
        <v>193</v>
      </c>
      <c r="E69" s="98" t="s">
        <v>194</v>
      </c>
      <c r="F69" s="99"/>
      <c r="G69" s="110">
        <f t="shared" si="8"/>
        <v>100</v>
      </c>
      <c r="H69" s="110">
        <f t="shared" si="8"/>
        <v>60</v>
      </c>
    </row>
    <row r="70" spans="1:8" ht="60">
      <c r="A70" s="121">
        <v>3</v>
      </c>
      <c r="B70" s="104" t="s">
        <v>133</v>
      </c>
      <c r="C70" s="104" t="s">
        <v>134</v>
      </c>
      <c r="D70" s="98" t="s">
        <v>193</v>
      </c>
      <c r="E70" s="98" t="s">
        <v>194</v>
      </c>
      <c r="F70" s="99"/>
      <c r="G70" s="110">
        <f t="shared" si="8"/>
        <v>100</v>
      </c>
      <c r="H70" s="110">
        <f t="shared" si="8"/>
        <v>60</v>
      </c>
    </row>
    <row r="71" spans="1:8" ht="60">
      <c r="A71" s="121">
        <v>4</v>
      </c>
      <c r="B71" s="104" t="s">
        <v>135</v>
      </c>
      <c r="C71" s="104" t="s">
        <v>136</v>
      </c>
      <c r="D71" s="98" t="s">
        <v>193</v>
      </c>
      <c r="E71" s="98" t="s">
        <v>194</v>
      </c>
      <c r="F71" s="99"/>
      <c r="G71" s="110">
        <f t="shared" si="8"/>
        <v>100</v>
      </c>
      <c r="H71" s="110">
        <f t="shared" si="8"/>
        <v>60</v>
      </c>
    </row>
    <row r="72" spans="1:8">
      <c r="A72" s="122"/>
      <c r="B72" s="123"/>
      <c r="C72" s="123"/>
      <c r="D72" s="124"/>
      <c r="E72" s="124"/>
      <c r="F72" s="124"/>
      <c r="G72" s="123"/>
      <c r="H72" s="125"/>
    </row>
  </sheetData>
  <sheetProtection algorithmName="SHA-512" hashValue="Khsinsvh5uISNwH3X+vPNvJ3dmGut39IS/99EINj+EGveObu+aly5KepOU3ZhEEnGtdw7ous9bhraySwuT31Wg==" saltValue="mshXUKMsajuVaXPhSL65tw==" spinCount="100000" sheet="1" objects="1" selectLockedCells="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018"/>
  <sheetViews>
    <sheetView workbookViewId="0">
      <selection sqref="A1:XFD1048576"/>
    </sheetView>
  </sheetViews>
  <sheetFormatPr defaultColWidth="14.42578125" defaultRowHeight="15" customHeight="1"/>
  <cols>
    <col min="1" max="1" width="4.28515625" customWidth="1"/>
    <col min="2" max="2" width="41.5703125" customWidth="1"/>
    <col min="3" max="3" width="15.140625" customWidth="1"/>
    <col min="4" max="4" width="12.42578125" customWidth="1"/>
    <col min="5" max="5" width="11.5703125" customWidth="1"/>
    <col min="6" max="6" width="13.140625" customWidth="1"/>
    <col min="7" max="10" width="9.140625" customWidth="1"/>
    <col min="11" max="26" width="8.7109375" customWidth="1"/>
  </cols>
  <sheetData>
    <row r="2" spans="1:26" ht="15" customHeight="1">
      <c r="A2" s="44" t="s">
        <v>137</v>
      </c>
      <c r="B2" s="45"/>
      <c r="C2" s="45"/>
      <c r="D2" s="45"/>
      <c r="E2" s="45"/>
      <c r="F2" s="45"/>
    </row>
    <row r="3" spans="1:26" ht="15.75" customHeight="1">
      <c r="A3" s="26" t="str">
        <f>"Nilai Sementara Akreditasi Perpustakaan "&amp;HOME!E4</f>
        <v>Nilai Sementara Akreditasi Perpustakaan</v>
      </c>
      <c r="B3" s="26"/>
      <c r="C3" s="26"/>
      <c r="D3" s="26"/>
      <c r="E3" s="26"/>
      <c r="F3" s="26"/>
      <c r="G3" s="26"/>
      <c r="H3" s="26"/>
      <c r="I3" s="26"/>
      <c r="J3" s="26"/>
      <c r="K3" s="1"/>
      <c r="L3" s="1"/>
      <c r="M3" s="1"/>
      <c r="N3" s="1"/>
      <c r="O3" s="1"/>
      <c r="P3" s="1"/>
      <c r="Q3" s="1"/>
      <c r="R3" s="1"/>
      <c r="S3" s="1"/>
      <c r="T3" s="1"/>
      <c r="U3" s="1"/>
      <c r="V3" s="1"/>
      <c r="W3" s="1"/>
      <c r="X3" s="1"/>
      <c r="Y3" s="1"/>
      <c r="Z3" s="1"/>
    </row>
    <row r="4" spans="1:26" ht="15.75" customHeight="1">
      <c r="A4" s="46" t="s">
        <v>11</v>
      </c>
      <c r="B4" s="46" t="s">
        <v>138</v>
      </c>
      <c r="C4" s="46" t="s">
        <v>139</v>
      </c>
      <c r="D4" s="46" t="s">
        <v>139</v>
      </c>
      <c r="E4" s="46" t="s">
        <v>140</v>
      </c>
      <c r="F4" s="46" t="s">
        <v>141</v>
      </c>
      <c r="G4" s="1"/>
      <c r="H4" s="1"/>
      <c r="I4" s="1"/>
      <c r="J4" s="1"/>
      <c r="K4" s="1"/>
      <c r="L4" s="1"/>
      <c r="M4" s="1"/>
      <c r="N4" s="1"/>
      <c r="O4" s="1"/>
      <c r="P4" s="1"/>
      <c r="Q4" s="1"/>
      <c r="R4" s="1"/>
      <c r="S4" s="1"/>
      <c r="T4" s="1"/>
      <c r="U4" s="1"/>
      <c r="V4" s="1"/>
      <c r="W4" s="1"/>
      <c r="X4" s="1"/>
      <c r="Y4" s="1"/>
      <c r="Z4" s="1"/>
    </row>
    <row r="5" spans="1:26" ht="15.75" customHeight="1">
      <c r="A5" s="47"/>
      <c r="B5" s="47"/>
      <c r="C5" s="47" t="s">
        <v>142</v>
      </c>
      <c r="D5" s="48" t="s">
        <v>143</v>
      </c>
      <c r="E5" s="47"/>
      <c r="F5" s="48"/>
      <c r="G5" s="1"/>
      <c r="H5" s="1"/>
      <c r="I5" s="1"/>
      <c r="J5" s="1"/>
      <c r="K5" s="1"/>
      <c r="L5" s="1"/>
      <c r="M5" s="1"/>
      <c r="N5" s="1"/>
      <c r="O5" s="1"/>
      <c r="P5" s="1"/>
      <c r="Q5" s="1"/>
      <c r="R5" s="1"/>
      <c r="S5" s="1"/>
      <c r="T5" s="1"/>
      <c r="U5" s="1"/>
      <c r="V5" s="1"/>
      <c r="W5" s="1"/>
      <c r="X5" s="1"/>
      <c r="Y5" s="1"/>
      <c r="Z5" s="1"/>
    </row>
    <row r="6" spans="1:26" ht="15.75" customHeight="1">
      <c r="A6" s="49">
        <v>1</v>
      </c>
      <c r="B6" s="50" t="s">
        <v>144</v>
      </c>
      <c r="C6" s="49">
        <f>Instrumen!G4</f>
        <v>32</v>
      </c>
      <c r="D6" s="49">
        <v>8</v>
      </c>
      <c r="E6" s="51">
        <v>15</v>
      </c>
      <c r="F6" s="52">
        <f>C6/(D6*4)*E6</f>
        <v>15</v>
      </c>
      <c r="G6" s="1"/>
      <c r="H6" s="1"/>
      <c r="I6" s="1"/>
      <c r="J6" s="1"/>
      <c r="K6" s="1"/>
      <c r="L6" s="1"/>
      <c r="M6" s="1"/>
      <c r="N6" s="1"/>
      <c r="O6" s="1"/>
      <c r="P6" s="1"/>
      <c r="Q6" s="1"/>
      <c r="R6" s="1"/>
      <c r="S6" s="1"/>
      <c r="T6" s="1"/>
      <c r="U6" s="1"/>
      <c r="V6" s="1"/>
      <c r="W6" s="1"/>
      <c r="X6" s="1"/>
      <c r="Y6" s="1"/>
      <c r="Z6" s="1"/>
    </row>
    <row r="7" spans="1:26" ht="15.75" customHeight="1">
      <c r="A7" s="53">
        <f t="shared" ref="A7:A11" si="0">+A6+1</f>
        <v>2</v>
      </c>
      <c r="B7" s="54" t="s">
        <v>145</v>
      </c>
      <c r="C7" s="53">
        <f>Instrumen!G18</f>
        <v>28</v>
      </c>
      <c r="D7" s="53">
        <v>7</v>
      </c>
      <c r="E7" s="16">
        <v>10</v>
      </c>
      <c r="F7" s="55">
        <f t="shared" ref="F7:F11" si="1">C7/(D7*4)*E7</f>
        <v>10</v>
      </c>
      <c r="G7" s="1"/>
      <c r="H7" s="1"/>
      <c r="I7" s="1"/>
      <c r="J7" s="1"/>
      <c r="K7" s="1"/>
      <c r="L7" s="1"/>
      <c r="M7" s="1"/>
      <c r="N7" s="1"/>
      <c r="O7" s="1"/>
      <c r="P7" s="1"/>
      <c r="Q7" s="1"/>
      <c r="R7" s="1"/>
      <c r="S7" s="1"/>
      <c r="T7" s="1"/>
      <c r="U7" s="1"/>
      <c r="V7" s="1"/>
      <c r="W7" s="1"/>
      <c r="X7" s="1"/>
      <c r="Y7" s="1"/>
      <c r="Z7" s="1"/>
    </row>
    <row r="8" spans="1:26" ht="15.75" customHeight="1">
      <c r="A8" s="53">
        <f t="shared" si="0"/>
        <v>3</v>
      </c>
      <c r="B8" s="54" t="s">
        <v>146</v>
      </c>
      <c r="C8" s="53">
        <f>Instrumen!G29</f>
        <v>52</v>
      </c>
      <c r="D8" s="53">
        <v>13</v>
      </c>
      <c r="E8" s="16">
        <v>35</v>
      </c>
      <c r="F8" s="55">
        <f t="shared" si="1"/>
        <v>35</v>
      </c>
      <c r="G8" s="1"/>
      <c r="H8" s="1"/>
      <c r="I8" s="1"/>
      <c r="J8" s="1"/>
      <c r="K8" s="1"/>
      <c r="L8" s="1"/>
      <c r="M8" s="1"/>
      <c r="N8" s="1"/>
      <c r="O8" s="1"/>
      <c r="P8" s="1"/>
      <c r="Q8" s="1"/>
      <c r="R8" s="1"/>
      <c r="S8" s="1"/>
      <c r="T8" s="1"/>
      <c r="U8" s="1"/>
      <c r="V8" s="1"/>
      <c r="W8" s="1"/>
      <c r="X8" s="1"/>
      <c r="Y8" s="1"/>
      <c r="Z8" s="1"/>
    </row>
    <row r="9" spans="1:26" ht="15.75" customHeight="1">
      <c r="A9" s="53">
        <f t="shared" si="0"/>
        <v>4</v>
      </c>
      <c r="B9" s="54" t="s">
        <v>105</v>
      </c>
      <c r="C9" s="53">
        <f>Instrumen!G48</f>
        <v>20</v>
      </c>
      <c r="D9" s="53">
        <v>5</v>
      </c>
      <c r="E9" s="16">
        <v>15</v>
      </c>
      <c r="F9" s="55">
        <f t="shared" si="1"/>
        <v>15</v>
      </c>
      <c r="G9" s="1"/>
      <c r="H9" s="1"/>
      <c r="I9" s="1"/>
      <c r="J9" s="1"/>
      <c r="K9" s="1"/>
      <c r="L9" s="1"/>
      <c r="M9" s="1"/>
      <c r="N9" s="1"/>
      <c r="O9" s="1"/>
      <c r="P9" s="1"/>
      <c r="Q9" s="1"/>
      <c r="R9" s="1"/>
      <c r="S9" s="1"/>
      <c r="T9" s="1"/>
      <c r="U9" s="1"/>
      <c r="V9" s="1"/>
      <c r="W9" s="1"/>
      <c r="X9" s="1"/>
      <c r="Y9" s="1"/>
      <c r="Z9" s="1"/>
    </row>
    <row r="10" spans="1:26" ht="15.75" customHeight="1">
      <c r="A10" s="53">
        <f t="shared" si="0"/>
        <v>5</v>
      </c>
      <c r="B10" s="56" t="s">
        <v>147</v>
      </c>
      <c r="C10" s="53">
        <f>Instrumen!G58</f>
        <v>16</v>
      </c>
      <c r="D10" s="53">
        <v>4</v>
      </c>
      <c r="E10" s="16">
        <v>15</v>
      </c>
      <c r="F10" s="55">
        <f t="shared" si="1"/>
        <v>15</v>
      </c>
      <c r="G10" s="1"/>
      <c r="H10" s="1"/>
      <c r="I10" s="1"/>
      <c r="J10" s="1"/>
      <c r="K10" s="1"/>
      <c r="L10" s="1"/>
      <c r="M10" s="1"/>
      <c r="N10" s="1"/>
      <c r="O10" s="1"/>
      <c r="P10" s="1"/>
      <c r="Q10" s="1"/>
      <c r="R10" s="1"/>
      <c r="S10" s="1"/>
      <c r="T10" s="1"/>
      <c r="U10" s="1"/>
      <c r="V10" s="1"/>
      <c r="W10" s="1"/>
      <c r="X10" s="1"/>
      <c r="Y10" s="1"/>
      <c r="Z10" s="1"/>
    </row>
    <row r="11" spans="1:26" ht="15.75" customHeight="1">
      <c r="A11" s="53">
        <f t="shared" si="0"/>
        <v>6</v>
      </c>
      <c r="B11" s="54" t="s">
        <v>148</v>
      </c>
      <c r="C11" s="53">
        <f>Instrumen!G67</f>
        <v>16</v>
      </c>
      <c r="D11" s="53">
        <v>4</v>
      </c>
      <c r="E11" s="16">
        <v>10</v>
      </c>
      <c r="F11" s="57">
        <f t="shared" si="1"/>
        <v>10</v>
      </c>
      <c r="G11" s="1"/>
      <c r="H11" s="1"/>
      <c r="I11" s="1"/>
      <c r="J11" s="1"/>
      <c r="K11" s="1"/>
      <c r="L11" s="1"/>
      <c r="M11" s="1"/>
      <c r="N11" s="1"/>
      <c r="O11" s="1"/>
      <c r="P11" s="1"/>
      <c r="Q11" s="1"/>
      <c r="R11" s="1"/>
      <c r="S11" s="1"/>
      <c r="T11" s="1"/>
      <c r="U11" s="1"/>
      <c r="V11" s="1"/>
      <c r="W11" s="1"/>
      <c r="X11" s="1"/>
      <c r="Y11" s="1"/>
      <c r="Z11" s="1"/>
    </row>
    <row r="12" spans="1:26" ht="15.75" customHeight="1">
      <c r="A12" s="58"/>
      <c r="B12" s="59" t="s">
        <v>149</v>
      </c>
      <c r="C12" s="60">
        <f>SUM(C6:C11)</f>
        <v>164</v>
      </c>
      <c r="D12" s="60">
        <f>SUM(D6:D11)</f>
        <v>41</v>
      </c>
      <c r="E12" s="60">
        <f>SUM(E6:E11)</f>
        <v>100</v>
      </c>
      <c r="F12" s="61">
        <f>SUM(F6:F11)</f>
        <v>100</v>
      </c>
      <c r="G12" s="1"/>
      <c r="H12" s="1"/>
      <c r="I12" s="1"/>
      <c r="J12" s="1"/>
      <c r="K12" s="1"/>
      <c r="L12" s="1"/>
      <c r="M12" s="1"/>
      <c r="N12" s="1"/>
      <c r="O12" s="1"/>
      <c r="P12" s="1"/>
      <c r="Q12" s="1"/>
      <c r="R12" s="1"/>
      <c r="S12" s="1"/>
      <c r="T12" s="1"/>
      <c r="U12" s="1"/>
      <c r="V12" s="1"/>
      <c r="W12" s="1"/>
      <c r="X12" s="1"/>
      <c r="Y12" s="1"/>
      <c r="Z12" s="1"/>
    </row>
    <row r="13" spans="1:26" ht="15.75" customHeight="1">
      <c r="A13" s="1" t="str">
        <f>"Nilai Perpustakaan "&amp;HOME!E4</f>
        <v>Nilai Perpustakaan</v>
      </c>
      <c r="B13" s="1"/>
      <c r="C13" s="1"/>
      <c r="D13" s="62">
        <f>F12</f>
        <v>100</v>
      </c>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26" t="str">
        <f>IF(F12&gt;=91,"Terakreditasi A",IF(F12&gt;=76,"Terakreditasi B",IF(F12&gt;=60,"Terakreditasi C","BELUM TERAKREDITASI")))</f>
        <v>Terakreditasi A</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26"/>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44" t="s">
        <v>150</v>
      </c>
      <c r="B16" s="45"/>
      <c r="C16" s="45"/>
      <c r="D16" s="45"/>
      <c r="E16" s="45"/>
      <c r="F16" s="45"/>
      <c r="G16" s="1"/>
      <c r="H16" s="1"/>
      <c r="I16" s="1"/>
      <c r="J16" s="1"/>
      <c r="K16" s="1"/>
      <c r="L16" s="1"/>
      <c r="M16" s="1"/>
      <c r="N16" s="1"/>
      <c r="O16" s="1"/>
      <c r="P16" s="1"/>
      <c r="Q16" s="1"/>
      <c r="R16" s="1"/>
      <c r="S16" s="1"/>
      <c r="T16" s="1"/>
      <c r="U16" s="1"/>
      <c r="V16" s="1"/>
      <c r="W16" s="1"/>
      <c r="X16" s="1"/>
      <c r="Y16" s="1"/>
      <c r="Z16" s="1"/>
    </row>
    <row r="17" spans="1:26" ht="15.75" customHeight="1">
      <c r="A17" s="26" t="str">
        <f>"Nilai Sementara Akreditasi Perpustakaan "&amp;HOME!E18</f>
        <v>Nilai Sementara Akreditasi Perpustakaan</v>
      </c>
      <c r="B17" s="26"/>
      <c r="C17" s="26"/>
      <c r="D17" s="26"/>
      <c r="E17" s="26"/>
      <c r="F17" s="26"/>
      <c r="G17" s="1"/>
      <c r="H17" s="1"/>
      <c r="I17" s="1"/>
      <c r="J17" s="1"/>
      <c r="K17" s="1"/>
      <c r="L17" s="1"/>
      <c r="M17" s="1"/>
      <c r="N17" s="1"/>
      <c r="O17" s="1"/>
      <c r="P17" s="1"/>
      <c r="Q17" s="1"/>
      <c r="R17" s="1"/>
      <c r="S17" s="1"/>
      <c r="T17" s="1"/>
      <c r="U17" s="1"/>
      <c r="V17" s="1"/>
      <c r="W17" s="1"/>
      <c r="X17" s="1"/>
      <c r="Y17" s="1"/>
      <c r="Z17" s="1"/>
    </row>
    <row r="18" spans="1:26" ht="15.75" customHeight="1">
      <c r="A18" s="63" t="s">
        <v>11</v>
      </c>
      <c r="B18" s="63" t="s">
        <v>138</v>
      </c>
      <c r="C18" s="63" t="s">
        <v>139</v>
      </c>
      <c r="D18" s="63" t="s">
        <v>139</v>
      </c>
      <c r="E18" s="63" t="s">
        <v>140</v>
      </c>
      <c r="F18" s="63" t="s">
        <v>141</v>
      </c>
      <c r="G18" s="1"/>
      <c r="H18" s="1"/>
      <c r="I18" s="1"/>
      <c r="J18" s="1"/>
      <c r="K18" s="1"/>
      <c r="L18" s="1"/>
      <c r="M18" s="1"/>
      <c r="N18" s="1"/>
      <c r="O18" s="1"/>
      <c r="P18" s="1"/>
      <c r="Q18" s="1"/>
      <c r="R18" s="1"/>
      <c r="S18" s="1"/>
      <c r="T18" s="1"/>
      <c r="U18" s="1"/>
      <c r="V18" s="1"/>
      <c r="W18" s="1"/>
      <c r="X18" s="1"/>
      <c r="Y18" s="1"/>
      <c r="Z18" s="1"/>
    </row>
    <row r="19" spans="1:26" ht="15.75" customHeight="1">
      <c r="A19" s="64"/>
      <c r="B19" s="64"/>
      <c r="C19" s="64" t="s">
        <v>142</v>
      </c>
      <c r="D19" s="65" t="s">
        <v>143</v>
      </c>
      <c r="E19" s="64"/>
      <c r="F19" s="65"/>
      <c r="G19" s="1"/>
      <c r="H19" s="1"/>
      <c r="I19" s="1"/>
      <c r="J19" s="1"/>
      <c r="K19" s="1"/>
      <c r="L19" s="1"/>
      <c r="M19" s="1"/>
      <c r="N19" s="1"/>
      <c r="O19" s="1"/>
      <c r="P19" s="1"/>
      <c r="Q19" s="1"/>
      <c r="R19" s="1"/>
      <c r="S19" s="1"/>
      <c r="T19" s="1"/>
      <c r="U19" s="1"/>
      <c r="V19" s="1"/>
      <c r="W19" s="1"/>
      <c r="X19" s="1"/>
      <c r="Y19" s="1"/>
      <c r="Z19" s="1"/>
    </row>
    <row r="20" spans="1:26" ht="15.75" customHeight="1">
      <c r="A20" s="49">
        <v>1</v>
      </c>
      <c r="B20" s="50" t="s">
        <v>144</v>
      </c>
      <c r="C20" s="49">
        <f>Instrumen!H4</f>
        <v>19.2</v>
      </c>
      <c r="D20" s="49">
        <v>8</v>
      </c>
      <c r="E20" s="51">
        <v>15</v>
      </c>
      <c r="F20" s="52">
        <f t="shared" ref="F20:F25" si="2">C20/(D20*4)*E20</f>
        <v>9</v>
      </c>
      <c r="G20" s="1"/>
      <c r="H20" s="1"/>
      <c r="I20" s="1"/>
      <c r="J20" s="1"/>
      <c r="K20" s="1"/>
      <c r="L20" s="1"/>
      <c r="M20" s="1"/>
      <c r="N20" s="1"/>
      <c r="O20" s="1"/>
      <c r="P20" s="1"/>
      <c r="Q20" s="1"/>
      <c r="R20" s="1"/>
      <c r="S20" s="1"/>
      <c r="T20" s="1"/>
      <c r="U20" s="1"/>
      <c r="V20" s="1"/>
      <c r="W20" s="1"/>
      <c r="X20" s="1"/>
      <c r="Y20" s="1"/>
      <c r="Z20" s="1"/>
    </row>
    <row r="21" spans="1:26" ht="15.75" customHeight="1">
      <c r="A21" s="53">
        <f t="shared" ref="A21:A25" si="3">+A20+1</f>
        <v>2</v>
      </c>
      <c r="B21" s="54" t="s">
        <v>145</v>
      </c>
      <c r="C21" s="53">
        <f>Instrumen!H18</f>
        <v>16.8</v>
      </c>
      <c r="D21" s="53">
        <v>7</v>
      </c>
      <c r="E21" s="16">
        <v>10</v>
      </c>
      <c r="F21" s="55">
        <f t="shared" si="2"/>
        <v>6</v>
      </c>
      <c r="G21" s="1"/>
      <c r="H21" s="1"/>
      <c r="I21" s="1"/>
      <c r="J21" s="1"/>
      <c r="K21" s="1"/>
      <c r="L21" s="1"/>
      <c r="M21" s="1"/>
      <c r="N21" s="1"/>
      <c r="O21" s="1"/>
      <c r="P21" s="1"/>
      <c r="Q21" s="1"/>
      <c r="R21" s="1"/>
      <c r="S21" s="1"/>
      <c r="T21" s="1"/>
      <c r="U21" s="1"/>
      <c r="V21" s="1"/>
      <c r="W21" s="1"/>
      <c r="X21" s="1"/>
      <c r="Y21" s="1"/>
      <c r="Z21" s="1"/>
    </row>
    <row r="22" spans="1:26" ht="15.75" customHeight="1">
      <c r="A22" s="53">
        <f t="shared" si="3"/>
        <v>3</v>
      </c>
      <c r="B22" s="54" t="s">
        <v>146</v>
      </c>
      <c r="C22" s="53">
        <f>Instrumen!H29</f>
        <v>31.2</v>
      </c>
      <c r="D22" s="53">
        <v>13</v>
      </c>
      <c r="E22" s="16">
        <v>35</v>
      </c>
      <c r="F22" s="55">
        <f t="shared" si="2"/>
        <v>21</v>
      </c>
      <c r="G22" s="1"/>
      <c r="H22" s="1"/>
      <c r="I22" s="1"/>
      <c r="J22" s="1"/>
      <c r="K22" s="1"/>
      <c r="L22" s="1"/>
      <c r="M22" s="1"/>
      <c r="N22" s="1"/>
      <c r="O22" s="1"/>
      <c r="P22" s="1"/>
      <c r="Q22" s="1"/>
      <c r="R22" s="1"/>
      <c r="S22" s="1"/>
      <c r="T22" s="1"/>
      <c r="U22" s="1"/>
      <c r="V22" s="1"/>
      <c r="W22" s="1"/>
      <c r="X22" s="1"/>
      <c r="Y22" s="1"/>
      <c r="Z22" s="1"/>
    </row>
    <row r="23" spans="1:26" ht="15.75" customHeight="1">
      <c r="A23" s="53">
        <f t="shared" si="3"/>
        <v>4</v>
      </c>
      <c r="B23" s="54" t="s">
        <v>105</v>
      </c>
      <c r="C23" s="53">
        <f>Instrumen!H48</f>
        <v>12</v>
      </c>
      <c r="D23" s="53">
        <v>5</v>
      </c>
      <c r="E23" s="16">
        <v>15</v>
      </c>
      <c r="F23" s="55">
        <f t="shared" si="2"/>
        <v>9</v>
      </c>
      <c r="G23" s="1"/>
      <c r="H23" s="1"/>
      <c r="I23" s="1"/>
      <c r="J23" s="1"/>
      <c r="K23" s="1"/>
      <c r="L23" s="1"/>
      <c r="M23" s="1"/>
      <c r="N23" s="1"/>
      <c r="O23" s="1"/>
      <c r="P23" s="1"/>
      <c r="Q23" s="1"/>
      <c r="R23" s="1"/>
      <c r="S23" s="1"/>
      <c r="T23" s="1"/>
      <c r="U23" s="1"/>
      <c r="V23" s="1"/>
      <c r="W23" s="1"/>
      <c r="X23" s="1"/>
      <c r="Y23" s="1"/>
      <c r="Z23" s="1"/>
    </row>
    <row r="24" spans="1:26" ht="15.75" customHeight="1">
      <c r="A24" s="53">
        <f t="shared" si="3"/>
        <v>5</v>
      </c>
      <c r="B24" s="56" t="s">
        <v>147</v>
      </c>
      <c r="C24" s="53">
        <f>Instrumen!H58</f>
        <v>9.6</v>
      </c>
      <c r="D24" s="53">
        <v>4</v>
      </c>
      <c r="E24" s="16">
        <v>15</v>
      </c>
      <c r="F24" s="55">
        <f t="shared" si="2"/>
        <v>9</v>
      </c>
      <c r="G24" s="1"/>
      <c r="H24" s="1"/>
      <c r="I24" s="1"/>
      <c r="J24" s="1"/>
      <c r="K24" s="1"/>
      <c r="L24" s="1"/>
      <c r="M24" s="1"/>
      <c r="N24" s="1"/>
      <c r="O24" s="1"/>
      <c r="P24" s="1"/>
      <c r="Q24" s="1"/>
      <c r="R24" s="1"/>
      <c r="S24" s="1"/>
      <c r="T24" s="1"/>
      <c r="U24" s="1"/>
      <c r="V24" s="1"/>
      <c r="W24" s="1"/>
      <c r="X24" s="1"/>
      <c r="Y24" s="1"/>
      <c r="Z24" s="1"/>
    </row>
    <row r="25" spans="1:26" ht="15.75" customHeight="1">
      <c r="A25" s="53">
        <f t="shared" si="3"/>
        <v>6</v>
      </c>
      <c r="B25" s="54" t="s">
        <v>148</v>
      </c>
      <c r="C25" s="53">
        <f>Instrumen!H67</f>
        <v>9.6</v>
      </c>
      <c r="D25" s="53">
        <v>4</v>
      </c>
      <c r="E25" s="16">
        <v>10</v>
      </c>
      <c r="F25" s="57">
        <f t="shared" si="2"/>
        <v>6</v>
      </c>
      <c r="G25" s="1"/>
      <c r="H25" s="1"/>
      <c r="I25" s="1"/>
      <c r="J25" s="1"/>
      <c r="K25" s="1"/>
      <c r="L25" s="1"/>
      <c r="M25" s="1"/>
      <c r="N25" s="1"/>
      <c r="O25" s="1"/>
      <c r="P25" s="1"/>
      <c r="Q25" s="1"/>
      <c r="R25" s="1"/>
      <c r="S25" s="1"/>
      <c r="T25" s="1"/>
      <c r="U25" s="1"/>
      <c r="V25" s="1"/>
      <c r="W25" s="1"/>
      <c r="X25" s="1"/>
      <c r="Y25" s="1"/>
      <c r="Z25" s="1"/>
    </row>
    <row r="26" spans="1:26" ht="15.75" customHeight="1">
      <c r="A26" s="66"/>
      <c r="B26" s="67" t="s">
        <v>149</v>
      </c>
      <c r="C26" s="68">
        <f t="shared" ref="C26:F26" si="4">SUM(C20:C25)</f>
        <v>98.399999999999991</v>
      </c>
      <c r="D26" s="68">
        <f t="shared" si="4"/>
        <v>41</v>
      </c>
      <c r="E26" s="68">
        <f t="shared" si="4"/>
        <v>100</v>
      </c>
      <c r="F26" s="69">
        <f t="shared" si="4"/>
        <v>60</v>
      </c>
      <c r="G26" s="1"/>
      <c r="H26" s="1"/>
      <c r="I26" s="1"/>
      <c r="J26" s="1"/>
      <c r="K26" s="1"/>
      <c r="L26" s="1"/>
      <c r="M26" s="1"/>
      <c r="N26" s="1"/>
      <c r="O26" s="1"/>
      <c r="P26" s="1"/>
      <c r="Q26" s="1"/>
      <c r="R26" s="1"/>
      <c r="S26" s="1"/>
      <c r="T26" s="1"/>
      <c r="U26" s="1"/>
      <c r="V26" s="1"/>
      <c r="W26" s="1"/>
      <c r="X26" s="1"/>
      <c r="Y26" s="1"/>
      <c r="Z26" s="1"/>
    </row>
    <row r="27" spans="1:26" ht="15.75" customHeight="1">
      <c r="A27" s="1" t="str">
        <f>"Nilai Perpustakaan "&amp;HOME!E18</f>
        <v>Nilai Perpustakaan</v>
      </c>
      <c r="B27" s="1"/>
      <c r="C27" s="1"/>
      <c r="D27" s="62">
        <f>F26</f>
        <v>60</v>
      </c>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26" t="str">
        <f>IF(F26&gt;=91,"Terakreditasi A",IF(F26&gt;=76,"Terakreditasi B",IF(F26&gt;=60,"Terakreditasi C","BELUM TERAKREDITASI")))</f>
        <v>Terakreditasi C</v>
      </c>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26"/>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26"/>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26" t="s">
        <v>151</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7.25" customHeight="1">
      <c r="A32" s="1" t="s">
        <v>152</v>
      </c>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c r="A33" s="1" t="s">
        <v>153</v>
      </c>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c r="A34" s="1" t="s">
        <v>154</v>
      </c>
      <c r="B34" s="1"/>
      <c r="C34" s="1"/>
      <c r="D34" s="1"/>
      <c r="E34" s="1"/>
      <c r="F34" s="1"/>
      <c r="G34" s="1"/>
      <c r="H34" s="1"/>
      <c r="I34" s="1"/>
      <c r="J34" s="1"/>
      <c r="K34" s="1"/>
      <c r="L34" s="1"/>
      <c r="M34" s="1"/>
      <c r="N34" s="1"/>
      <c r="O34" s="1"/>
      <c r="P34" s="1"/>
      <c r="Q34" s="1"/>
      <c r="R34" s="1"/>
      <c r="S34" s="1"/>
      <c r="T34" s="1"/>
      <c r="U34" s="1"/>
      <c r="V34" s="1"/>
      <c r="W34" s="1"/>
      <c r="X34" s="1"/>
      <c r="Y34" s="1"/>
      <c r="Z34" s="1"/>
    </row>
    <row r="35" spans="1:26" ht="17.25" customHeight="1">
      <c r="A35" s="1" t="s">
        <v>155</v>
      </c>
      <c r="B35" s="1"/>
      <c r="C35" s="1"/>
      <c r="D35" s="1"/>
      <c r="E35" s="1"/>
      <c r="F35" s="1"/>
      <c r="G35" s="1"/>
      <c r="H35" s="1"/>
      <c r="I35" s="1"/>
      <c r="J35" s="1"/>
      <c r="K35" s="1"/>
      <c r="L35" s="1"/>
      <c r="M35" s="1"/>
      <c r="N35" s="1"/>
      <c r="O35" s="1"/>
      <c r="P35" s="1"/>
      <c r="Q35" s="1"/>
      <c r="R35" s="1"/>
      <c r="S35" s="1"/>
      <c r="T35" s="1"/>
      <c r="U35" s="1"/>
      <c r="V35" s="1"/>
      <c r="W35" s="1"/>
      <c r="X35" s="1"/>
      <c r="Y35" s="1"/>
      <c r="Z35" s="1"/>
    </row>
    <row r="36" spans="1:26" ht="17.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sheetData>
  <sheetProtection algorithmName="SHA-512" hashValue="RsRk3Bu69542p2IMRyyLMk6Um1vCznAca6mNYYWwhb5GWkN6iVlyOgAhDDSRnMWEhUwOSkJYU0fPqWQHBpHTHw==" saltValue="LGWjz2t2yPKnT49AOdHfoA==" spinCount="100000" sheet="1" objects="1" selectLockedCells="1"/>
  <pageMargins left="0.75" right="0.75" top="1" bottom="1"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H17" sqref="H17"/>
    </sheetView>
  </sheetViews>
  <sheetFormatPr defaultColWidth="14.42578125" defaultRowHeight="15" customHeight="1"/>
  <cols>
    <col min="1" max="1" width="5.7109375" customWidth="1"/>
    <col min="2" max="2" width="24.28515625" customWidth="1"/>
    <col min="3" max="3" width="3" customWidth="1"/>
    <col min="4" max="4" width="9.140625" customWidth="1"/>
    <col min="5" max="5" width="9.42578125" customWidth="1"/>
    <col min="6" max="6" width="10.28515625" customWidth="1"/>
    <col min="7" max="7" width="4.42578125" customWidth="1"/>
    <col min="8" max="8" width="18.5703125" customWidth="1"/>
    <col min="9" max="9" width="49.7109375" customWidth="1"/>
    <col min="10" max="26" width="8.7109375" customWidth="1"/>
  </cols>
  <sheetData>
    <row r="1" spans="1:26" ht="39.75" customHeight="1">
      <c r="A1" s="150" t="str">
        <f>HOME!A1</f>
        <v>DATA PERPUSTAKAAN SMP/MA</v>
      </c>
      <c r="B1" s="151"/>
      <c r="C1" s="151"/>
      <c r="D1" s="151"/>
      <c r="E1" s="151"/>
      <c r="F1" s="151"/>
      <c r="G1" s="151"/>
      <c r="H1" s="151"/>
      <c r="I1" s="151"/>
      <c r="J1" s="1"/>
      <c r="K1" s="1"/>
      <c r="L1" s="1"/>
      <c r="M1" s="1"/>
      <c r="N1" s="1"/>
      <c r="O1" s="1"/>
      <c r="P1" s="1"/>
      <c r="Q1" s="1"/>
      <c r="R1" s="1"/>
      <c r="S1" s="1"/>
      <c r="T1" s="1"/>
      <c r="U1" s="1"/>
      <c r="V1" s="1"/>
      <c r="W1" s="1"/>
      <c r="X1" s="1"/>
      <c r="Y1" s="1"/>
      <c r="Z1" s="1"/>
    </row>
    <row r="2" spans="1:26" ht="15.75" customHeight="1">
      <c r="A2" s="26"/>
      <c r="B2" s="1"/>
      <c r="C2" s="1"/>
      <c r="D2" s="1"/>
      <c r="E2" s="1"/>
      <c r="F2" s="1"/>
      <c r="G2" s="1"/>
      <c r="H2" s="1"/>
      <c r="I2" s="1"/>
      <c r="J2" s="1"/>
      <c r="K2" s="1"/>
      <c r="L2" s="1"/>
      <c r="M2" s="1"/>
      <c r="N2" s="1"/>
      <c r="O2" s="1"/>
      <c r="P2" s="1"/>
      <c r="Q2" s="1"/>
      <c r="R2" s="1"/>
      <c r="S2" s="1"/>
      <c r="T2" s="1"/>
      <c r="U2" s="1"/>
      <c r="V2" s="1"/>
      <c r="W2" s="1"/>
      <c r="X2" s="1"/>
      <c r="Y2" s="1"/>
      <c r="Z2" s="1"/>
    </row>
    <row r="3" spans="1:26" ht="15.75" customHeight="1">
      <c r="A3" s="152" t="s">
        <v>1</v>
      </c>
      <c r="B3" s="152"/>
      <c r="C3" s="27" t="s">
        <v>2</v>
      </c>
      <c r="D3" s="138">
        <f>HOME!E4</f>
        <v>0</v>
      </c>
      <c r="E3" s="138"/>
      <c r="F3" s="138"/>
      <c r="G3" s="138"/>
      <c r="H3" s="138"/>
      <c r="I3" s="138"/>
      <c r="J3" s="1"/>
      <c r="K3" s="1"/>
      <c r="L3" s="1"/>
      <c r="M3" s="1"/>
      <c r="N3" s="1"/>
      <c r="O3" s="1"/>
      <c r="P3" s="1"/>
      <c r="Q3" s="1"/>
      <c r="R3" s="1"/>
      <c r="S3" s="1"/>
      <c r="T3" s="1"/>
      <c r="U3" s="1"/>
      <c r="V3" s="1"/>
      <c r="W3" s="1"/>
      <c r="X3" s="1"/>
      <c r="Y3" s="1"/>
      <c r="Z3" s="1"/>
    </row>
    <row r="4" spans="1:26" ht="15.75" customHeight="1">
      <c r="A4" s="153" t="s">
        <v>156</v>
      </c>
      <c r="B4" s="153"/>
      <c r="C4" s="27" t="s">
        <v>2</v>
      </c>
      <c r="D4" s="138">
        <f>HOME!E10</f>
        <v>0</v>
      </c>
      <c r="E4" s="138"/>
      <c r="F4" s="138"/>
      <c r="G4" s="138"/>
      <c r="H4" s="138"/>
      <c r="I4" s="138"/>
      <c r="J4" s="1"/>
      <c r="K4" s="1"/>
      <c r="L4" s="1"/>
      <c r="M4" s="1"/>
      <c r="N4" s="1"/>
      <c r="O4" s="1"/>
      <c r="P4" s="1"/>
      <c r="Q4" s="1"/>
      <c r="R4" s="1"/>
      <c r="S4" s="1"/>
      <c r="T4" s="1"/>
      <c r="U4" s="1"/>
      <c r="V4" s="1"/>
      <c r="W4" s="1"/>
      <c r="X4" s="1"/>
      <c r="Y4" s="1"/>
      <c r="Z4" s="1"/>
    </row>
    <row r="5" spans="1:26" ht="15.75" customHeight="1">
      <c r="A5" s="14"/>
      <c r="B5" s="14"/>
      <c r="C5" s="27"/>
      <c r="D5" s="138">
        <f>HOME!E11</f>
        <v>0</v>
      </c>
      <c r="E5" s="138"/>
      <c r="F5" s="138"/>
      <c r="G5" s="138"/>
      <c r="H5" s="138"/>
      <c r="I5" s="138"/>
      <c r="J5" s="1"/>
      <c r="K5" s="1"/>
      <c r="L5" s="1"/>
      <c r="M5" s="1"/>
      <c r="N5" s="1"/>
      <c r="O5" s="1"/>
      <c r="P5" s="1"/>
      <c r="Q5" s="1"/>
      <c r="R5" s="1"/>
      <c r="S5" s="1"/>
      <c r="T5" s="1"/>
      <c r="U5" s="1"/>
      <c r="V5" s="1"/>
      <c r="W5" s="1"/>
      <c r="X5" s="1"/>
      <c r="Y5" s="1"/>
      <c r="Z5" s="1"/>
    </row>
    <row r="6" spans="1:26" ht="15.75" customHeight="1">
      <c r="A6" s="1"/>
      <c r="B6" s="1"/>
      <c r="C6" s="27"/>
      <c r="D6" s="138"/>
      <c r="E6" s="138"/>
      <c r="F6" s="138"/>
      <c r="G6" s="138"/>
      <c r="H6" s="138"/>
      <c r="I6" s="138"/>
      <c r="J6" s="1"/>
      <c r="K6" s="1"/>
      <c r="L6" s="1"/>
      <c r="M6" s="1"/>
      <c r="N6" s="1"/>
      <c r="O6" s="1"/>
      <c r="P6" s="1"/>
      <c r="Q6" s="1"/>
      <c r="R6" s="1"/>
      <c r="S6" s="1"/>
      <c r="T6" s="1"/>
      <c r="U6" s="1"/>
      <c r="V6" s="1"/>
      <c r="W6" s="1"/>
      <c r="X6" s="1"/>
      <c r="Y6" s="1"/>
      <c r="Z6" s="1"/>
    </row>
    <row r="7" spans="1:26" ht="15.75" customHeight="1">
      <c r="A7" s="153" t="s">
        <v>157</v>
      </c>
      <c r="B7" s="153"/>
      <c r="C7" s="137" t="s">
        <v>2</v>
      </c>
      <c r="D7" s="138">
        <f>HOME!E9</f>
        <v>0</v>
      </c>
      <c r="E7" s="138"/>
      <c r="F7" s="138"/>
      <c r="G7" s="138"/>
      <c r="H7" s="138"/>
      <c r="I7" s="138"/>
      <c r="J7" s="1"/>
      <c r="K7" s="1"/>
      <c r="L7" s="1"/>
      <c r="M7" s="1"/>
      <c r="N7" s="1"/>
      <c r="O7" s="1"/>
      <c r="P7" s="1"/>
      <c r="Q7" s="1"/>
      <c r="R7" s="1"/>
      <c r="S7" s="1"/>
      <c r="T7" s="1"/>
      <c r="U7" s="1"/>
      <c r="V7" s="1"/>
      <c r="W7" s="1"/>
      <c r="X7" s="1"/>
      <c r="Y7" s="1"/>
      <c r="Z7" s="1"/>
    </row>
    <row r="8" spans="1:26" ht="15.75" customHeight="1">
      <c r="A8" s="1"/>
      <c r="B8" s="1"/>
      <c r="C8" s="1"/>
      <c r="D8" s="4"/>
      <c r="E8" s="4"/>
      <c r="F8" s="4"/>
      <c r="G8" s="4"/>
      <c r="H8" s="4"/>
      <c r="I8" s="4"/>
      <c r="J8" s="1"/>
      <c r="K8" s="1"/>
      <c r="L8" s="1"/>
      <c r="M8" s="1"/>
      <c r="N8" s="1"/>
      <c r="O8" s="1"/>
      <c r="P8" s="1"/>
      <c r="Q8" s="1"/>
      <c r="R8" s="1"/>
      <c r="S8" s="1"/>
      <c r="T8" s="1"/>
      <c r="U8" s="1"/>
      <c r="V8" s="1"/>
      <c r="W8" s="1"/>
      <c r="X8" s="1"/>
      <c r="Y8" s="1"/>
      <c r="Z8" s="1"/>
    </row>
    <row r="9" spans="1:26" ht="15.75" customHeight="1">
      <c r="A9" s="164" t="s">
        <v>158</v>
      </c>
      <c r="B9" s="164" t="s">
        <v>159</v>
      </c>
      <c r="C9" s="166" t="s">
        <v>160</v>
      </c>
      <c r="D9" s="158"/>
      <c r="E9" s="164" t="s">
        <v>161</v>
      </c>
      <c r="F9" s="154" t="s">
        <v>162</v>
      </c>
      <c r="G9" s="155"/>
      <c r="H9" s="156"/>
      <c r="I9" s="164" t="s">
        <v>163</v>
      </c>
      <c r="J9" s="1"/>
      <c r="K9" s="1"/>
      <c r="L9" s="1"/>
      <c r="M9" s="1"/>
      <c r="N9" s="1"/>
      <c r="O9" s="1"/>
      <c r="P9" s="1"/>
      <c r="Q9" s="1"/>
      <c r="R9" s="1"/>
      <c r="S9" s="1"/>
      <c r="T9" s="1"/>
      <c r="U9" s="1"/>
      <c r="V9" s="1"/>
      <c r="W9" s="1"/>
      <c r="X9" s="1"/>
      <c r="Y9" s="1"/>
      <c r="Z9" s="1"/>
    </row>
    <row r="10" spans="1:26" ht="15.75" customHeight="1">
      <c r="A10" s="165"/>
      <c r="B10" s="165"/>
      <c r="C10" s="167"/>
      <c r="D10" s="168"/>
      <c r="E10" s="165"/>
      <c r="F10" s="157" t="s">
        <v>164</v>
      </c>
      <c r="G10" s="158"/>
      <c r="H10" s="28" t="s">
        <v>165</v>
      </c>
      <c r="I10" s="165"/>
      <c r="J10" s="1"/>
      <c r="K10" s="1"/>
      <c r="L10" s="1"/>
      <c r="M10" s="1"/>
      <c r="N10" s="1"/>
      <c r="O10" s="1"/>
      <c r="P10" s="1"/>
      <c r="Q10" s="1"/>
      <c r="R10" s="1"/>
      <c r="S10" s="1"/>
      <c r="T10" s="1"/>
      <c r="U10" s="1"/>
      <c r="V10" s="1"/>
      <c r="W10" s="1"/>
      <c r="X10" s="1"/>
      <c r="Y10" s="1"/>
      <c r="Z10" s="1"/>
    </row>
    <row r="11" spans="1:26" ht="15.75">
      <c r="A11" s="29">
        <v>1</v>
      </c>
      <c r="B11" s="30" t="str">
        <f>'[1]Nilai Akhir'!B4</f>
        <v>Koleksi Perpustakaan</v>
      </c>
      <c r="C11" s="159">
        <f>'Nilai Sementara'!E20</f>
        <v>15</v>
      </c>
      <c r="D11" s="160"/>
      <c r="E11" s="31">
        <f>'Nilai Sementara'!F20</f>
        <v>9</v>
      </c>
      <c r="F11" s="32">
        <f t="shared" ref="F11:F17" si="0">+E11/C11*100</f>
        <v>60</v>
      </c>
      <c r="G11" s="33" t="s">
        <v>164</v>
      </c>
      <c r="H11" s="34" t="str">
        <f t="shared" ref="H11:H16" si="1">IF(F11&gt;=91,"A",IF(F11&gt;=76,"B",IF(F11&gt;=60,"C","-")))</f>
        <v>C</v>
      </c>
      <c r="I11" s="41"/>
      <c r="J11" s="1"/>
      <c r="K11" s="1"/>
      <c r="L11" s="1"/>
      <c r="M11" s="1"/>
      <c r="N11" s="1"/>
      <c r="O11" s="1"/>
      <c r="P11" s="1"/>
      <c r="Q11" s="1"/>
      <c r="R11" s="1"/>
      <c r="S11" s="1"/>
      <c r="T11" s="1"/>
      <c r="U11" s="1"/>
      <c r="V11" s="1"/>
      <c r="W11" s="1"/>
      <c r="X11" s="1"/>
      <c r="Y11" s="1"/>
      <c r="Z11" s="1"/>
    </row>
    <row r="12" spans="1:26" ht="15.75" customHeight="1">
      <c r="A12" s="29">
        <v>2</v>
      </c>
      <c r="B12" s="30" t="str">
        <f>'[1]Nilai Akhir'!B5</f>
        <v>Sarana dan Prasarana</v>
      </c>
      <c r="C12" s="159">
        <f>'Nilai Sementara'!E21</f>
        <v>10</v>
      </c>
      <c r="D12" s="160"/>
      <c r="E12" s="31">
        <f>'Nilai Sementara'!F21</f>
        <v>6</v>
      </c>
      <c r="F12" s="32">
        <f t="shared" si="0"/>
        <v>60</v>
      </c>
      <c r="G12" s="33" t="s">
        <v>164</v>
      </c>
      <c r="H12" s="34" t="str">
        <f t="shared" si="1"/>
        <v>C</v>
      </c>
      <c r="I12" s="41"/>
      <c r="J12" s="1"/>
      <c r="K12" s="1"/>
      <c r="L12" s="1"/>
      <c r="M12" s="1"/>
      <c r="N12" s="1"/>
      <c r="O12" s="1"/>
      <c r="P12" s="1"/>
      <c r="Q12" s="1"/>
      <c r="R12" s="1"/>
      <c r="S12" s="1"/>
      <c r="T12" s="1"/>
      <c r="U12" s="1"/>
      <c r="V12" s="1"/>
      <c r="W12" s="1"/>
      <c r="X12" s="1"/>
      <c r="Y12" s="1"/>
      <c r="Z12" s="1"/>
    </row>
    <row r="13" spans="1:26" ht="15.75">
      <c r="A13" s="29">
        <v>3</v>
      </c>
      <c r="B13" s="30" t="str">
        <f>'[1]Nilai Akhir'!B6</f>
        <v>Pelayanan Perpustakaan</v>
      </c>
      <c r="C13" s="159">
        <f>'Nilai Sementara'!E22</f>
        <v>35</v>
      </c>
      <c r="D13" s="160"/>
      <c r="E13" s="31">
        <f>'Nilai Sementara'!F22</f>
        <v>21</v>
      </c>
      <c r="F13" s="32">
        <f t="shared" si="0"/>
        <v>60</v>
      </c>
      <c r="G13" s="33" t="s">
        <v>164</v>
      </c>
      <c r="H13" s="34" t="str">
        <f t="shared" si="1"/>
        <v>C</v>
      </c>
      <c r="I13" s="41"/>
      <c r="J13" s="1"/>
      <c r="K13" s="1"/>
      <c r="L13" s="1"/>
      <c r="M13" s="1"/>
      <c r="N13" s="1"/>
      <c r="O13" s="1"/>
      <c r="P13" s="1"/>
      <c r="Q13" s="1"/>
      <c r="R13" s="1"/>
      <c r="S13" s="1"/>
      <c r="T13" s="1"/>
      <c r="U13" s="1"/>
      <c r="V13" s="1"/>
      <c r="W13" s="1"/>
      <c r="X13" s="1"/>
      <c r="Y13" s="1"/>
      <c r="Z13" s="1"/>
    </row>
    <row r="14" spans="1:26" ht="15.75" customHeight="1">
      <c r="A14" s="29">
        <v>4</v>
      </c>
      <c r="B14" s="30" t="str">
        <f>'[1]Nilai Akhir'!B7</f>
        <v>Tenaga Perpustakaan</v>
      </c>
      <c r="C14" s="159">
        <f>'Nilai Sementara'!E23</f>
        <v>15</v>
      </c>
      <c r="D14" s="160"/>
      <c r="E14" s="31">
        <f>'Nilai Sementara'!F23</f>
        <v>9</v>
      </c>
      <c r="F14" s="32">
        <f t="shared" si="0"/>
        <v>60</v>
      </c>
      <c r="G14" s="33" t="s">
        <v>164</v>
      </c>
      <c r="H14" s="34" t="str">
        <f t="shared" si="1"/>
        <v>C</v>
      </c>
      <c r="I14" s="41"/>
      <c r="J14" s="1"/>
      <c r="K14" s="1"/>
      <c r="L14" s="1"/>
      <c r="M14" s="1"/>
      <c r="N14" s="1"/>
      <c r="O14" s="1"/>
      <c r="P14" s="1"/>
      <c r="Q14" s="1"/>
      <c r="R14" s="1"/>
      <c r="S14" s="1"/>
      <c r="T14" s="1"/>
      <c r="U14" s="1"/>
      <c r="V14" s="1"/>
      <c r="W14" s="1"/>
      <c r="X14" s="1"/>
      <c r="Y14" s="1"/>
      <c r="Z14" s="1"/>
    </row>
    <row r="15" spans="1:26" ht="15.75" customHeight="1">
      <c r="A15" s="29">
        <v>5</v>
      </c>
      <c r="B15" s="30" t="str">
        <f>'[1]Nilai Akhir'!B8</f>
        <v>Penyelenggaraan Perpustakaan</v>
      </c>
      <c r="C15" s="159">
        <f>'Nilai Sementara'!E24</f>
        <v>15</v>
      </c>
      <c r="D15" s="160"/>
      <c r="E15" s="31">
        <f>'Nilai Sementara'!F24</f>
        <v>9</v>
      </c>
      <c r="F15" s="32">
        <f t="shared" si="0"/>
        <v>60</v>
      </c>
      <c r="G15" s="33" t="s">
        <v>164</v>
      </c>
      <c r="H15" s="34" t="str">
        <f t="shared" si="1"/>
        <v>C</v>
      </c>
      <c r="I15" s="42"/>
      <c r="J15" s="1"/>
      <c r="K15" s="1"/>
      <c r="L15" s="1"/>
      <c r="M15" s="1"/>
      <c r="N15" s="1"/>
      <c r="O15" s="1"/>
      <c r="P15" s="1"/>
      <c r="Q15" s="1"/>
      <c r="R15" s="1"/>
      <c r="S15" s="1"/>
      <c r="T15" s="1"/>
      <c r="U15" s="1"/>
      <c r="V15" s="1"/>
      <c r="W15" s="1"/>
      <c r="X15" s="1"/>
      <c r="Y15" s="1"/>
      <c r="Z15" s="1"/>
    </row>
    <row r="16" spans="1:26" ht="15.75" customHeight="1">
      <c r="A16" s="29">
        <v>6</v>
      </c>
      <c r="B16" s="30" t="str">
        <f>'[1]Nilai Akhir'!B9</f>
        <v>Pengelolaan Perpustakaan</v>
      </c>
      <c r="C16" s="159">
        <f>'Nilai Sementara'!E25</f>
        <v>10</v>
      </c>
      <c r="D16" s="160"/>
      <c r="E16" s="31">
        <f>'Nilai Sementara'!F25</f>
        <v>6</v>
      </c>
      <c r="F16" s="32">
        <f t="shared" si="0"/>
        <v>60</v>
      </c>
      <c r="G16" s="33" t="s">
        <v>164</v>
      </c>
      <c r="H16" s="34" t="str">
        <f t="shared" si="1"/>
        <v>C</v>
      </c>
      <c r="I16" s="42"/>
      <c r="J16" s="1"/>
      <c r="K16" s="1"/>
      <c r="L16" s="1"/>
      <c r="M16" s="1"/>
      <c r="N16" s="1"/>
      <c r="O16" s="1"/>
      <c r="P16" s="1"/>
      <c r="Q16" s="1"/>
      <c r="R16" s="1"/>
      <c r="S16" s="1"/>
      <c r="T16" s="1"/>
      <c r="U16" s="1"/>
      <c r="V16" s="1"/>
      <c r="W16" s="1"/>
      <c r="X16" s="1"/>
      <c r="Y16" s="1"/>
      <c r="Z16" s="1"/>
    </row>
    <row r="17" spans="1:26" s="25" customFormat="1" ht="47.25">
      <c r="A17" s="35"/>
      <c r="B17" s="36" t="s">
        <v>166</v>
      </c>
      <c r="C17" s="161">
        <f>SUM(C11:D16)</f>
        <v>100</v>
      </c>
      <c r="D17" s="162"/>
      <c r="E17" s="37">
        <f>SUM(E11:E16)</f>
        <v>60</v>
      </c>
      <c r="F17" s="38">
        <f t="shared" si="0"/>
        <v>60</v>
      </c>
      <c r="G17" s="39" t="s">
        <v>164</v>
      </c>
      <c r="H17" s="40" t="str">
        <f>'Nilai Sementara'!B28</f>
        <v>Terakreditasi C</v>
      </c>
      <c r="I17" s="35"/>
      <c r="J17" s="43"/>
      <c r="K17" s="43"/>
      <c r="L17" s="43"/>
      <c r="M17" s="43"/>
      <c r="N17" s="43"/>
      <c r="O17" s="43"/>
      <c r="P17" s="43"/>
      <c r="Q17" s="43"/>
      <c r="R17" s="43"/>
      <c r="S17" s="43"/>
      <c r="T17" s="43"/>
      <c r="U17" s="43"/>
      <c r="V17" s="43"/>
      <c r="W17" s="43"/>
      <c r="X17" s="43"/>
      <c r="Y17" s="43"/>
      <c r="Z17" s="43"/>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24.75" customHeight="1">
      <c r="A20" s="163" t="s">
        <v>167</v>
      </c>
      <c r="B20" s="163"/>
      <c r="C20" s="163"/>
      <c r="D20" s="163"/>
      <c r="E20" s="163"/>
      <c r="F20" s="163"/>
      <c r="G20" s="163"/>
      <c r="H20" s="163"/>
      <c r="I20" s="163"/>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electLockedCells="1"/>
  <mergeCells count="24">
    <mergeCell ref="C15:D15"/>
    <mergeCell ref="C16:D16"/>
    <mergeCell ref="C17:D17"/>
    <mergeCell ref="A20:I20"/>
    <mergeCell ref="A9:A10"/>
    <mergeCell ref="B9:B10"/>
    <mergeCell ref="E9:E10"/>
    <mergeCell ref="I9:I10"/>
    <mergeCell ref="C9:D10"/>
    <mergeCell ref="F10:G10"/>
    <mergeCell ref="C11:D11"/>
    <mergeCell ref="C12:D12"/>
    <mergeCell ref="C13:D13"/>
    <mergeCell ref="C14:D14"/>
    <mergeCell ref="D5:I5"/>
    <mergeCell ref="D6:I6"/>
    <mergeCell ref="A7:B7"/>
    <mergeCell ref="D7:I7"/>
    <mergeCell ref="F9:H9"/>
    <mergeCell ref="A1:I1"/>
    <mergeCell ref="A3:B3"/>
    <mergeCell ref="D3:I3"/>
    <mergeCell ref="A4:B4"/>
    <mergeCell ref="D4:I4"/>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73"/>
  <sheetViews>
    <sheetView workbookViewId="0"/>
  </sheetViews>
  <sheetFormatPr defaultColWidth="14.42578125" defaultRowHeight="15" customHeight="1"/>
  <cols>
    <col min="1" max="1" width="12" customWidth="1"/>
    <col min="2" max="2" width="9" customWidth="1"/>
    <col min="3" max="3" width="4" customWidth="1"/>
    <col min="4" max="4" width="22.28515625" customWidth="1"/>
    <col min="5" max="5" width="7.7109375" customWidth="1"/>
    <col min="6" max="6" width="15.7109375" customWidth="1"/>
    <col min="7" max="7" width="13.5703125" customWidth="1"/>
    <col min="8" max="8" width="9.140625" customWidth="1"/>
    <col min="9" max="26" width="8.7109375" customWidth="1"/>
  </cols>
  <sheetData>
    <row r="1" spans="1:26" ht="16.5" customHeight="1">
      <c r="A1" s="1"/>
      <c r="B1" s="1"/>
      <c r="C1" s="1"/>
      <c r="D1" s="1"/>
      <c r="E1" s="1"/>
      <c r="F1" s="1"/>
      <c r="G1" s="1"/>
      <c r="H1" s="1"/>
      <c r="I1" s="1"/>
      <c r="J1" s="1"/>
      <c r="K1" s="1"/>
      <c r="L1" s="1"/>
      <c r="M1" s="1"/>
      <c r="N1" s="1"/>
      <c r="O1" s="1"/>
      <c r="P1" s="1"/>
      <c r="Q1" s="1"/>
      <c r="R1" s="1"/>
      <c r="S1" s="1"/>
      <c r="T1" s="1"/>
      <c r="U1" s="1"/>
      <c r="V1" s="1"/>
      <c r="W1" s="1"/>
      <c r="X1" s="1"/>
      <c r="Y1" s="1"/>
      <c r="Z1" s="1"/>
    </row>
    <row r="2" spans="1:26" ht="16.5" customHeight="1">
      <c r="A2" s="169" t="s">
        <v>168</v>
      </c>
      <c r="B2" s="169"/>
      <c r="C2" s="169"/>
      <c r="D2" s="169"/>
      <c r="E2" s="169"/>
      <c r="F2" s="169"/>
      <c r="G2" s="169"/>
      <c r="H2" s="2"/>
      <c r="I2" s="1"/>
      <c r="J2" s="1"/>
      <c r="K2" s="1"/>
      <c r="L2" s="1"/>
      <c r="M2" s="1"/>
      <c r="N2" s="1"/>
      <c r="O2" s="1"/>
      <c r="P2" s="1"/>
      <c r="Q2" s="1"/>
      <c r="R2" s="1"/>
      <c r="S2" s="1"/>
      <c r="T2" s="1"/>
      <c r="U2" s="1"/>
      <c r="V2" s="1"/>
      <c r="W2" s="1"/>
      <c r="X2" s="1"/>
      <c r="Y2" s="1"/>
      <c r="Z2" s="1"/>
    </row>
    <row r="3" spans="1:26" ht="16.5" customHeight="1">
      <c r="A3" s="3"/>
      <c r="B3" s="3"/>
      <c r="C3" s="3"/>
      <c r="D3" s="3"/>
      <c r="E3" s="3"/>
      <c r="F3" s="3"/>
      <c r="G3" s="3"/>
      <c r="H3" s="3"/>
      <c r="I3" s="1"/>
      <c r="J3" s="1"/>
      <c r="K3" s="1"/>
      <c r="L3" s="1"/>
      <c r="M3" s="1"/>
      <c r="N3" s="1"/>
      <c r="O3" s="1"/>
      <c r="P3" s="1"/>
      <c r="Q3" s="1"/>
      <c r="R3" s="1"/>
      <c r="S3" s="1"/>
      <c r="T3" s="1"/>
      <c r="U3" s="1"/>
      <c r="V3" s="1"/>
      <c r="W3" s="1"/>
      <c r="X3" s="1"/>
      <c r="Y3" s="1"/>
      <c r="Z3" s="1"/>
    </row>
    <row r="4" spans="1:26" ht="16.5" customHeight="1">
      <c r="A4" s="138" t="s">
        <v>169</v>
      </c>
      <c r="B4" s="138"/>
      <c r="C4" s="138"/>
      <c r="D4" s="138"/>
      <c r="E4" s="138"/>
      <c r="F4" s="138"/>
      <c r="G4" s="138"/>
      <c r="H4" s="3"/>
      <c r="I4" s="1"/>
      <c r="J4" s="1"/>
      <c r="K4" s="1"/>
      <c r="L4" s="1"/>
      <c r="M4" s="1"/>
      <c r="N4" s="1"/>
      <c r="O4" s="1"/>
      <c r="P4" s="1"/>
      <c r="Q4" s="1"/>
      <c r="R4" s="1"/>
      <c r="S4" s="1"/>
      <c r="T4" s="1"/>
      <c r="U4" s="1"/>
      <c r="V4" s="1"/>
      <c r="W4" s="1"/>
      <c r="X4" s="1"/>
      <c r="Y4" s="1"/>
      <c r="Z4" s="1"/>
    </row>
    <row r="5" spans="1:26" ht="16.5" customHeight="1">
      <c r="A5" s="3"/>
      <c r="B5" s="3"/>
      <c r="C5" s="3"/>
      <c r="D5" s="3"/>
      <c r="E5" s="3"/>
      <c r="F5" s="3"/>
      <c r="G5" s="3"/>
      <c r="H5" s="3"/>
      <c r="I5" s="1"/>
      <c r="J5" s="1"/>
      <c r="K5" s="1"/>
      <c r="L5" s="1"/>
      <c r="M5" s="1"/>
      <c r="N5" s="1"/>
      <c r="O5" s="1"/>
      <c r="P5" s="1"/>
      <c r="Q5" s="1"/>
      <c r="R5" s="1"/>
      <c r="S5" s="1"/>
      <c r="T5" s="1"/>
      <c r="U5" s="1"/>
      <c r="V5" s="1"/>
      <c r="W5" s="1"/>
      <c r="X5" s="1"/>
      <c r="Y5" s="1"/>
      <c r="Z5" s="1"/>
    </row>
    <row r="6" spans="1:26" ht="16.5" customHeight="1">
      <c r="A6" s="138" t="s">
        <v>1</v>
      </c>
      <c r="B6" s="138"/>
      <c r="C6" s="5" t="s">
        <v>2</v>
      </c>
      <c r="D6" s="138">
        <f>HOME!E4</f>
        <v>0</v>
      </c>
      <c r="E6" s="138"/>
      <c r="F6" s="138"/>
      <c r="G6" s="138"/>
      <c r="H6" s="3"/>
      <c r="I6" s="1"/>
      <c r="J6" s="1"/>
      <c r="K6" s="1"/>
      <c r="L6" s="1"/>
      <c r="M6" s="1"/>
      <c r="N6" s="1"/>
      <c r="O6" s="1"/>
      <c r="P6" s="1"/>
      <c r="Q6" s="1"/>
      <c r="R6" s="1"/>
      <c r="S6" s="1"/>
      <c r="T6" s="1"/>
      <c r="U6" s="1"/>
      <c r="V6" s="1"/>
      <c r="W6" s="1"/>
      <c r="X6" s="1"/>
      <c r="Y6" s="1"/>
      <c r="Z6" s="1"/>
    </row>
    <row r="7" spans="1:26" ht="33" customHeight="1">
      <c r="A7" s="138" t="s">
        <v>170</v>
      </c>
      <c r="B7" s="138"/>
      <c r="C7" s="5" t="s">
        <v>2</v>
      </c>
      <c r="D7" s="170">
        <f>HOME!E5</f>
        <v>0</v>
      </c>
      <c r="E7" s="170"/>
      <c r="F7" s="170"/>
      <c r="G7" s="170"/>
      <c r="H7" s="3"/>
      <c r="I7" s="1"/>
      <c r="J7" s="1"/>
      <c r="K7" s="1"/>
      <c r="L7" s="1"/>
      <c r="M7" s="1"/>
      <c r="N7" s="1"/>
      <c r="O7" s="1"/>
      <c r="P7" s="1"/>
      <c r="Q7" s="1"/>
      <c r="R7" s="1"/>
      <c r="S7" s="1"/>
      <c r="T7" s="1"/>
      <c r="U7" s="1"/>
      <c r="V7" s="1"/>
      <c r="W7" s="1"/>
      <c r="X7" s="1"/>
      <c r="Y7" s="1"/>
      <c r="Z7" s="1"/>
    </row>
    <row r="8" spans="1:26" ht="16.5" customHeight="1">
      <c r="A8" s="138" t="s">
        <v>7</v>
      </c>
      <c r="B8" s="138"/>
      <c r="C8" s="5" t="s">
        <v>2</v>
      </c>
      <c r="D8" s="138">
        <f>HOME!E9</f>
        <v>0</v>
      </c>
      <c r="E8" s="138"/>
      <c r="F8" s="138"/>
      <c r="G8" s="138"/>
      <c r="H8" s="3"/>
      <c r="I8" s="1"/>
      <c r="J8" s="1"/>
      <c r="K8" s="1"/>
      <c r="L8" s="1"/>
      <c r="M8" s="1"/>
      <c r="N8" s="1"/>
      <c r="O8" s="1"/>
      <c r="P8" s="1"/>
      <c r="Q8" s="1"/>
      <c r="R8" s="1"/>
      <c r="S8" s="1"/>
      <c r="T8" s="1"/>
      <c r="U8" s="1"/>
      <c r="V8" s="1"/>
      <c r="W8" s="1"/>
      <c r="X8" s="1"/>
      <c r="Y8" s="1"/>
      <c r="Z8" s="1"/>
    </row>
    <row r="9" spans="1:26" ht="16.5" customHeight="1">
      <c r="A9" s="3"/>
      <c r="B9" s="3"/>
      <c r="C9" s="3"/>
      <c r="D9" s="3"/>
      <c r="E9" s="3"/>
      <c r="F9" s="3"/>
      <c r="G9" s="3"/>
      <c r="H9" s="3"/>
      <c r="I9" s="1"/>
      <c r="J9" s="1"/>
      <c r="K9" s="1"/>
      <c r="L9" s="1"/>
      <c r="M9" s="1"/>
      <c r="N9" s="1"/>
      <c r="O9" s="1"/>
      <c r="P9" s="1"/>
      <c r="Q9" s="1"/>
      <c r="R9" s="1"/>
      <c r="S9" s="1"/>
      <c r="T9" s="1"/>
      <c r="U9" s="1"/>
      <c r="V9" s="1"/>
      <c r="W9" s="1"/>
      <c r="X9" s="1"/>
      <c r="Y9" s="1"/>
      <c r="Z9" s="1"/>
    </row>
    <row r="10" spans="1:26" ht="16.5" customHeight="1">
      <c r="A10" s="138" t="s">
        <v>171</v>
      </c>
      <c r="B10" s="138"/>
      <c r="C10" s="138"/>
      <c r="D10" s="138"/>
      <c r="E10" s="4"/>
      <c r="F10" s="3"/>
      <c r="G10" s="3"/>
      <c r="H10" s="3"/>
      <c r="I10" s="1"/>
      <c r="J10" s="1"/>
      <c r="K10" s="1"/>
      <c r="L10" s="1"/>
      <c r="M10" s="1"/>
      <c r="N10" s="1"/>
      <c r="O10" s="1"/>
      <c r="P10" s="1"/>
      <c r="Q10" s="1"/>
      <c r="R10" s="1"/>
      <c r="S10" s="1"/>
      <c r="T10" s="1"/>
      <c r="U10" s="1"/>
      <c r="V10" s="1"/>
      <c r="W10" s="1"/>
      <c r="X10" s="1"/>
      <c r="Y10" s="1"/>
      <c r="Z10" s="1"/>
    </row>
    <row r="11" spans="1:26" ht="16.5" customHeight="1">
      <c r="A11" s="7" t="s">
        <v>11</v>
      </c>
      <c r="B11" s="171" t="s">
        <v>138</v>
      </c>
      <c r="C11" s="172"/>
      <c r="D11" s="172"/>
      <c r="E11" s="172"/>
      <c r="F11" s="7" t="s">
        <v>140</v>
      </c>
      <c r="G11" s="7" t="s">
        <v>141</v>
      </c>
      <c r="H11" s="3"/>
      <c r="I11" s="1"/>
      <c r="J11" s="1"/>
      <c r="K11" s="1"/>
      <c r="L11" s="1"/>
      <c r="M11" s="1"/>
      <c r="N11" s="1"/>
      <c r="O11" s="1"/>
      <c r="P11" s="1"/>
      <c r="Q11" s="1"/>
      <c r="R11" s="1"/>
      <c r="S11" s="1"/>
      <c r="T11" s="1"/>
      <c r="U11" s="1"/>
      <c r="V11" s="1"/>
      <c r="W11" s="1"/>
      <c r="X11" s="1"/>
      <c r="Y11" s="1"/>
      <c r="Z11" s="1"/>
    </row>
    <row r="12" spans="1:26" ht="16.5" customHeight="1">
      <c r="A12" s="8">
        <v>1</v>
      </c>
      <c r="B12" s="173" t="str">
        <f>'Nilai Sementara'!B20</f>
        <v>Koleksi Perpustakaan</v>
      </c>
      <c r="C12" s="174"/>
      <c r="D12" s="174"/>
      <c r="E12" s="174"/>
      <c r="F12" s="8">
        <f>'Nilai Sementara'!E20</f>
        <v>15</v>
      </c>
      <c r="G12" s="9">
        <f>'Nilai Sementara'!F20</f>
        <v>9</v>
      </c>
      <c r="H12" s="3"/>
      <c r="I12" s="1"/>
      <c r="J12" s="1"/>
      <c r="K12" s="1"/>
      <c r="L12" s="1"/>
      <c r="M12" s="1"/>
      <c r="N12" s="1"/>
      <c r="O12" s="1"/>
      <c r="P12" s="1"/>
      <c r="Q12" s="1"/>
      <c r="R12" s="1"/>
      <c r="S12" s="1"/>
      <c r="T12" s="1"/>
      <c r="U12" s="1"/>
      <c r="V12" s="1"/>
      <c r="W12" s="1"/>
      <c r="X12" s="1"/>
      <c r="Y12" s="1"/>
      <c r="Z12" s="1"/>
    </row>
    <row r="13" spans="1:26" ht="16.5" customHeight="1">
      <c r="A13" s="8">
        <v>2</v>
      </c>
      <c r="B13" s="173" t="str">
        <f>'Nilai Sementara'!B21</f>
        <v>Sarana dan Prasarana Perpustakaan</v>
      </c>
      <c r="C13" s="174"/>
      <c r="D13" s="174"/>
      <c r="E13" s="174"/>
      <c r="F13" s="8">
        <f>'Nilai Sementara'!E21</f>
        <v>10</v>
      </c>
      <c r="G13" s="9">
        <f>'Nilai Sementara'!F21</f>
        <v>6</v>
      </c>
      <c r="H13" s="3"/>
      <c r="I13" s="1"/>
      <c r="J13" s="1"/>
      <c r="K13" s="1"/>
      <c r="L13" s="1"/>
      <c r="M13" s="1"/>
      <c r="N13" s="1"/>
      <c r="O13" s="1"/>
      <c r="P13" s="1"/>
      <c r="Q13" s="1"/>
      <c r="R13" s="1"/>
      <c r="S13" s="1"/>
      <c r="T13" s="1"/>
      <c r="U13" s="1"/>
      <c r="V13" s="1"/>
      <c r="W13" s="1"/>
      <c r="X13" s="1"/>
      <c r="Y13" s="1"/>
      <c r="Z13" s="1"/>
    </row>
    <row r="14" spans="1:26" ht="16.5" customHeight="1">
      <c r="A14" s="8">
        <v>3</v>
      </c>
      <c r="B14" s="173" t="str">
        <f>'Nilai Sementara'!B22</f>
        <v>Pelayanan Perpustakaan</v>
      </c>
      <c r="C14" s="174"/>
      <c r="D14" s="174"/>
      <c r="E14" s="174"/>
      <c r="F14" s="8">
        <f>'Nilai Sementara'!E22</f>
        <v>35</v>
      </c>
      <c r="G14" s="9">
        <f>'Nilai Sementara'!F22</f>
        <v>21</v>
      </c>
      <c r="H14" s="3"/>
      <c r="I14" s="1"/>
      <c r="J14" s="1"/>
      <c r="K14" s="1"/>
      <c r="L14" s="1"/>
      <c r="M14" s="1"/>
      <c r="N14" s="1"/>
      <c r="O14" s="1"/>
      <c r="P14" s="1"/>
      <c r="Q14" s="1"/>
      <c r="R14" s="1"/>
      <c r="S14" s="1"/>
      <c r="T14" s="1"/>
      <c r="U14" s="1"/>
      <c r="V14" s="1"/>
      <c r="W14" s="1"/>
      <c r="X14" s="1"/>
      <c r="Y14" s="1"/>
      <c r="Z14" s="1"/>
    </row>
    <row r="15" spans="1:26" ht="16.5" customHeight="1">
      <c r="A15" s="8">
        <v>4</v>
      </c>
      <c r="B15" s="173" t="str">
        <f>'Nilai Sementara'!B23</f>
        <v>Tenaga Perpustakaan</v>
      </c>
      <c r="C15" s="174"/>
      <c r="D15" s="174"/>
      <c r="E15" s="174"/>
      <c r="F15" s="8">
        <f>'Nilai Sementara'!E23</f>
        <v>15</v>
      </c>
      <c r="G15" s="9">
        <f>'Nilai Sementara'!F23</f>
        <v>9</v>
      </c>
      <c r="H15" s="3"/>
      <c r="I15" s="1"/>
      <c r="J15" s="1"/>
      <c r="K15" s="1"/>
      <c r="L15" s="1"/>
      <c r="M15" s="1"/>
      <c r="N15" s="1"/>
      <c r="O15" s="1"/>
      <c r="P15" s="1"/>
      <c r="Q15" s="1"/>
      <c r="R15" s="1"/>
      <c r="S15" s="1"/>
      <c r="T15" s="1"/>
      <c r="U15" s="1"/>
      <c r="V15" s="1"/>
      <c r="W15" s="1"/>
      <c r="X15" s="1"/>
      <c r="Y15" s="1"/>
      <c r="Z15" s="1"/>
    </row>
    <row r="16" spans="1:26" ht="16.5" customHeight="1">
      <c r="A16" s="8">
        <v>5</v>
      </c>
      <c r="B16" s="173" t="str">
        <f>'Nilai Sementara'!B24</f>
        <v>Penyelenggaraan Perpustakaan</v>
      </c>
      <c r="C16" s="174"/>
      <c r="D16" s="174"/>
      <c r="E16" s="174"/>
      <c r="F16" s="8">
        <f>'Nilai Sementara'!E24</f>
        <v>15</v>
      </c>
      <c r="G16" s="9">
        <f>'Nilai Sementara'!F24</f>
        <v>9</v>
      </c>
      <c r="H16" s="3"/>
      <c r="I16" s="1"/>
      <c r="J16" s="1"/>
      <c r="K16" s="1"/>
      <c r="L16" s="1"/>
      <c r="M16" s="1"/>
      <c r="N16" s="1"/>
      <c r="O16" s="1"/>
      <c r="P16" s="1"/>
      <c r="Q16" s="1"/>
      <c r="R16" s="1"/>
      <c r="S16" s="1"/>
      <c r="T16" s="1"/>
      <c r="U16" s="1"/>
      <c r="V16" s="1"/>
      <c r="W16" s="1"/>
      <c r="X16" s="1"/>
      <c r="Y16" s="1"/>
      <c r="Z16" s="1"/>
    </row>
    <row r="17" spans="1:26" ht="16.5" customHeight="1">
      <c r="A17" s="8">
        <v>6</v>
      </c>
      <c r="B17" s="173" t="str">
        <f>'Nilai Sementara'!B25</f>
        <v>Pengelolaan Perpustakaan</v>
      </c>
      <c r="C17" s="174"/>
      <c r="D17" s="174"/>
      <c r="E17" s="174"/>
      <c r="F17" s="8">
        <f>'Nilai Sementara'!E25</f>
        <v>10</v>
      </c>
      <c r="G17" s="9">
        <f>'Nilai Sementara'!F25</f>
        <v>6</v>
      </c>
      <c r="H17" s="3"/>
      <c r="I17" s="1"/>
      <c r="J17" s="1"/>
      <c r="K17" s="1"/>
      <c r="L17" s="1"/>
      <c r="M17" s="1"/>
      <c r="N17" s="1"/>
      <c r="O17" s="1"/>
      <c r="P17" s="1"/>
      <c r="Q17" s="1"/>
      <c r="R17" s="1"/>
      <c r="S17" s="1"/>
      <c r="T17" s="1"/>
      <c r="U17" s="1"/>
      <c r="V17" s="1"/>
      <c r="W17" s="1"/>
      <c r="X17" s="1"/>
      <c r="Y17" s="1"/>
      <c r="Z17" s="1"/>
    </row>
    <row r="18" spans="1:26" ht="16.5" customHeight="1">
      <c r="A18" s="10"/>
      <c r="B18" s="175" t="s">
        <v>149</v>
      </c>
      <c r="C18" s="172"/>
      <c r="D18" s="172"/>
      <c r="E18" s="172"/>
      <c r="F18" s="7">
        <f>SUM(F12:F17)</f>
        <v>100</v>
      </c>
      <c r="G18" s="11">
        <f>SUM(G12:G17)</f>
        <v>60</v>
      </c>
      <c r="H18" s="3"/>
      <c r="I18" s="1"/>
      <c r="J18" s="1"/>
      <c r="K18" s="1"/>
      <c r="L18" s="1"/>
      <c r="M18" s="1"/>
      <c r="N18" s="1"/>
      <c r="O18" s="1"/>
      <c r="P18" s="1"/>
      <c r="Q18" s="1"/>
      <c r="R18" s="1"/>
      <c r="S18" s="1"/>
      <c r="T18" s="1"/>
      <c r="U18" s="1"/>
      <c r="V18" s="1"/>
      <c r="W18" s="1"/>
      <c r="X18" s="1"/>
      <c r="Y18" s="1"/>
      <c r="Z18" s="1"/>
    </row>
    <row r="19" spans="1:26" ht="16.5" customHeight="1">
      <c r="A19" s="3"/>
      <c r="B19" s="3"/>
      <c r="C19" s="3"/>
      <c r="D19" s="3"/>
      <c r="E19" s="3"/>
      <c r="F19" s="3"/>
      <c r="G19" s="3"/>
      <c r="H19" s="3"/>
      <c r="I19" s="1"/>
      <c r="J19" s="1"/>
      <c r="K19" s="1"/>
      <c r="L19" s="1"/>
      <c r="M19" s="1"/>
      <c r="N19" s="1"/>
      <c r="O19" s="1"/>
      <c r="P19" s="1"/>
      <c r="Q19" s="1"/>
      <c r="R19" s="1"/>
      <c r="S19" s="1"/>
      <c r="T19" s="1"/>
      <c r="U19" s="1"/>
      <c r="V19" s="1"/>
      <c r="W19" s="1"/>
      <c r="X19" s="1"/>
      <c r="Y19" s="1"/>
      <c r="Z19" s="1"/>
    </row>
    <row r="20" spans="1:26" ht="16.5" customHeight="1">
      <c r="A20" s="170" t="s">
        <v>172</v>
      </c>
      <c r="B20" s="170"/>
      <c r="C20" s="170"/>
      <c r="D20" s="170"/>
      <c r="E20" s="170"/>
      <c r="F20" s="170"/>
      <c r="G20" s="170"/>
      <c r="H20" s="1"/>
      <c r="I20" s="1"/>
      <c r="J20" s="1"/>
      <c r="K20" s="1"/>
      <c r="L20" s="1"/>
      <c r="M20" s="1"/>
      <c r="N20" s="1"/>
      <c r="O20" s="1"/>
      <c r="P20" s="1"/>
      <c r="Q20" s="1"/>
      <c r="R20" s="1"/>
      <c r="S20" s="1"/>
      <c r="T20" s="1"/>
      <c r="U20" s="1"/>
      <c r="V20" s="1"/>
      <c r="W20" s="1"/>
      <c r="X20" s="1"/>
      <c r="Y20" s="1"/>
      <c r="Z20" s="1"/>
    </row>
    <row r="21" spans="1:26" ht="16.5" customHeight="1">
      <c r="A21" s="170"/>
      <c r="B21" s="170"/>
      <c r="C21" s="170"/>
      <c r="D21" s="170"/>
      <c r="E21" s="170"/>
      <c r="F21" s="170"/>
      <c r="G21" s="170"/>
      <c r="H21" s="1"/>
      <c r="I21" s="1"/>
      <c r="J21" s="1"/>
      <c r="K21" s="1"/>
      <c r="L21" s="1"/>
      <c r="M21" s="1"/>
      <c r="N21" s="1"/>
      <c r="O21" s="1"/>
      <c r="P21" s="1"/>
      <c r="Q21" s="1"/>
      <c r="R21" s="1"/>
      <c r="S21" s="1"/>
      <c r="T21" s="1"/>
      <c r="U21" s="1"/>
      <c r="V21" s="1"/>
      <c r="W21" s="1"/>
      <c r="X21" s="1"/>
      <c r="Y21" s="1"/>
      <c r="Z21" s="1"/>
    </row>
    <row r="22" spans="1:26" ht="43.5" customHeight="1">
      <c r="A22" s="170"/>
      <c r="B22" s="170"/>
      <c r="C22" s="170"/>
      <c r="D22" s="170"/>
      <c r="E22" s="170"/>
      <c r="F22" s="170"/>
      <c r="G22" s="170"/>
      <c r="H22" s="1"/>
      <c r="I22" s="1"/>
      <c r="J22" s="1"/>
      <c r="K22" s="1"/>
      <c r="L22" s="1"/>
      <c r="M22" s="1"/>
      <c r="N22" s="1"/>
      <c r="O22" s="1"/>
      <c r="P22" s="1"/>
      <c r="Q22" s="1"/>
      <c r="R22" s="1"/>
      <c r="S22" s="1"/>
      <c r="T22" s="1"/>
      <c r="U22" s="1"/>
      <c r="V22" s="1"/>
      <c r="W22" s="1"/>
      <c r="X22" s="1"/>
      <c r="Y22" s="1"/>
      <c r="Z22" s="1"/>
    </row>
    <row r="23" spans="1:26"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c r="A24" s="138" t="s">
        <v>173</v>
      </c>
      <c r="B24" s="138"/>
      <c r="C24" s="138"/>
      <c r="D24" s="138"/>
      <c r="E24" s="4"/>
      <c r="F24" s="1"/>
      <c r="G24" s="1"/>
      <c r="H24" s="1"/>
      <c r="I24" s="1"/>
      <c r="J24" s="1"/>
      <c r="K24" s="1"/>
      <c r="L24" s="1"/>
      <c r="M24" s="1"/>
      <c r="N24" s="1"/>
      <c r="O24" s="1"/>
      <c r="P24" s="1"/>
      <c r="Q24" s="1"/>
      <c r="R24" s="1"/>
      <c r="S24" s="1"/>
      <c r="T24" s="1"/>
      <c r="U24" s="1"/>
      <c r="V24" s="1"/>
      <c r="W24" s="1"/>
      <c r="X24" s="1"/>
      <c r="Y24" s="1"/>
      <c r="Z24" s="1"/>
    </row>
    <row r="25" spans="1:26"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c r="A26" s="176" t="s">
        <v>174</v>
      </c>
      <c r="B26" s="177"/>
      <c r="C26" s="177"/>
      <c r="D26" s="178"/>
      <c r="E26" s="179" t="s">
        <v>175</v>
      </c>
      <c r="F26" s="177"/>
      <c r="G26" s="180"/>
      <c r="H26" s="1"/>
      <c r="I26" s="1"/>
      <c r="J26" s="1"/>
      <c r="K26" s="1"/>
      <c r="L26" s="1"/>
      <c r="M26" s="1"/>
      <c r="N26" s="1"/>
      <c r="O26" s="1"/>
      <c r="P26" s="1"/>
      <c r="Q26" s="1"/>
      <c r="R26" s="1"/>
      <c r="S26" s="1"/>
      <c r="T26" s="1"/>
      <c r="U26" s="1"/>
      <c r="V26" s="1"/>
      <c r="W26" s="1"/>
      <c r="X26" s="1"/>
      <c r="Y26" s="1"/>
      <c r="Z26" s="1"/>
    </row>
    <row r="27" spans="1:26" ht="16.5" customHeight="1">
      <c r="A27" s="12" t="s">
        <v>176</v>
      </c>
      <c r="B27" s="181" t="s">
        <v>2</v>
      </c>
      <c r="C27" s="182"/>
      <c r="D27" s="183"/>
      <c r="E27" s="184" t="s">
        <v>177</v>
      </c>
      <c r="F27" s="182"/>
      <c r="G27" s="185"/>
      <c r="H27" s="1"/>
      <c r="I27" s="1"/>
      <c r="J27" s="1"/>
      <c r="K27" s="1"/>
      <c r="L27" s="1"/>
      <c r="M27" s="1"/>
      <c r="N27" s="1"/>
      <c r="O27" s="1"/>
      <c r="P27" s="1"/>
      <c r="Q27" s="1"/>
      <c r="R27" s="1"/>
      <c r="S27" s="1"/>
      <c r="T27" s="1"/>
      <c r="U27" s="1"/>
      <c r="V27" s="1"/>
      <c r="W27" s="1"/>
      <c r="X27" s="1"/>
      <c r="Y27" s="1"/>
      <c r="Z27" s="1"/>
    </row>
    <row r="28" spans="1:26" ht="16.5" customHeight="1">
      <c r="A28" s="13" t="s">
        <v>178</v>
      </c>
      <c r="B28" s="153" t="s">
        <v>2</v>
      </c>
      <c r="C28" s="139"/>
      <c r="D28" s="186"/>
      <c r="E28" s="15" t="s">
        <v>179</v>
      </c>
      <c r="F28" s="153" t="str">
        <f>": "&amp;HOME!E10</f>
        <v>:</v>
      </c>
      <c r="G28" s="187"/>
      <c r="H28" s="1"/>
      <c r="I28" s="1"/>
      <c r="J28" s="1"/>
      <c r="K28" s="1"/>
      <c r="L28" s="1"/>
      <c r="M28" s="1"/>
      <c r="N28" s="1"/>
      <c r="O28" s="1"/>
      <c r="P28" s="1"/>
      <c r="Q28" s="1"/>
      <c r="R28" s="1"/>
      <c r="S28" s="1"/>
      <c r="T28" s="1"/>
      <c r="U28" s="1"/>
      <c r="V28" s="1"/>
      <c r="W28" s="1"/>
      <c r="X28" s="1"/>
      <c r="Y28" s="1"/>
      <c r="Z28" s="1"/>
    </row>
    <row r="29" spans="1:26" ht="16.5" customHeight="1">
      <c r="A29" s="201"/>
      <c r="B29" s="139"/>
      <c r="C29" s="139"/>
      <c r="D29" s="186"/>
      <c r="E29" s="15" t="s">
        <v>180</v>
      </c>
      <c r="F29" s="153" t="s">
        <v>2</v>
      </c>
      <c r="G29" s="187"/>
      <c r="H29" s="1"/>
      <c r="I29" s="1"/>
      <c r="J29" s="1"/>
      <c r="K29" s="1"/>
      <c r="L29" s="1"/>
      <c r="M29" s="1"/>
      <c r="N29" s="1"/>
      <c r="O29" s="1"/>
      <c r="P29" s="1"/>
      <c r="Q29" s="1"/>
      <c r="R29" s="1"/>
      <c r="S29" s="1"/>
      <c r="T29" s="1"/>
      <c r="U29" s="1"/>
      <c r="V29" s="1"/>
      <c r="W29" s="1"/>
      <c r="X29" s="1"/>
      <c r="Y29" s="1"/>
      <c r="Z29" s="1"/>
    </row>
    <row r="30" spans="1:26" ht="16.5" customHeight="1">
      <c r="A30" s="202"/>
      <c r="B30" s="139"/>
      <c r="C30" s="139"/>
      <c r="D30" s="186"/>
      <c r="E30" s="206"/>
      <c r="F30" s="139"/>
      <c r="G30" s="187"/>
      <c r="H30" s="1"/>
      <c r="I30" s="1"/>
      <c r="J30" s="1"/>
      <c r="K30" s="1"/>
      <c r="L30" s="1"/>
      <c r="M30" s="1"/>
      <c r="N30" s="1"/>
      <c r="O30" s="1"/>
      <c r="P30" s="1"/>
      <c r="Q30" s="1"/>
      <c r="R30" s="1"/>
      <c r="S30" s="1"/>
      <c r="T30" s="1"/>
      <c r="U30" s="1"/>
      <c r="V30" s="1"/>
      <c r="W30" s="1"/>
      <c r="X30" s="1"/>
      <c r="Y30" s="1"/>
      <c r="Z30" s="1"/>
    </row>
    <row r="31" spans="1:26" ht="16.5" customHeight="1">
      <c r="A31" s="202"/>
      <c r="B31" s="139"/>
      <c r="C31" s="139"/>
      <c r="D31" s="186"/>
      <c r="E31" s="207"/>
      <c r="F31" s="208"/>
      <c r="G31" s="209"/>
      <c r="H31" s="1"/>
      <c r="I31" s="1"/>
      <c r="J31" s="1"/>
      <c r="K31" s="1"/>
      <c r="L31" s="1"/>
      <c r="M31" s="1"/>
      <c r="N31" s="1"/>
      <c r="O31" s="1"/>
      <c r="P31" s="1"/>
      <c r="Q31" s="1"/>
      <c r="R31" s="1"/>
      <c r="S31" s="1"/>
      <c r="T31" s="1"/>
      <c r="U31" s="1"/>
      <c r="V31" s="1"/>
      <c r="W31" s="1"/>
      <c r="X31" s="1"/>
      <c r="Y31" s="1"/>
      <c r="Z31" s="1"/>
    </row>
    <row r="32" spans="1:26" ht="16.5" customHeight="1">
      <c r="A32" s="202"/>
      <c r="B32" s="139"/>
      <c r="C32" s="139"/>
      <c r="D32" s="186"/>
      <c r="E32" s="184" t="s">
        <v>181</v>
      </c>
      <c r="F32" s="182"/>
      <c r="G32" s="185"/>
      <c r="H32" s="1"/>
      <c r="I32" s="1"/>
      <c r="J32" s="1"/>
      <c r="K32" s="1"/>
      <c r="L32" s="1"/>
      <c r="M32" s="1"/>
      <c r="N32" s="1"/>
      <c r="O32" s="1"/>
      <c r="P32" s="1"/>
      <c r="Q32" s="1"/>
      <c r="R32" s="1"/>
      <c r="S32" s="1"/>
      <c r="T32" s="1"/>
      <c r="U32" s="1"/>
      <c r="V32" s="1"/>
      <c r="W32" s="1"/>
      <c r="X32" s="1"/>
      <c r="Y32" s="1"/>
      <c r="Z32" s="1"/>
    </row>
    <row r="33" spans="1:26" ht="16.5" customHeight="1">
      <c r="A33" s="202"/>
      <c r="B33" s="139"/>
      <c r="C33" s="139"/>
      <c r="D33" s="186"/>
      <c r="E33" s="15" t="s">
        <v>179</v>
      </c>
      <c r="F33" s="153" t="str">
        <f>": "&amp;HOME!E11</f>
        <v>:</v>
      </c>
      <c r="G33" s="187"/>
      <c r="H33" s="1"/>
      <c r="I33" s="1"/>
      <c r="J33" s="1"/>
      <c r="K33" s="1"/>
      <c r="L33" s="1"/>
      <c r="M33" s="1"/>
      <c r="N33" s="1"/>
      <c r="O33" s="1"/>
      <c r="P33" s="1"/>
      <c r="Q33" s="1"/>
      <c r="R33" s="1"/>
      <c r="S33" s="1"/>
      <c r="T33" s="1"/>
      <c r="U33" s="1"/>
      <c r="V33" s="1"/>
      <c r="W33" s="1"/>
      <c r="X33" s="1"/>
      <c r="Y33" s="1"/>
      <c r="Z33" s="1"/>
    </row>
    <row r="34" spans="1:26" ht="16.5" customHeight="1">
      <c r="A34" s="202"/>
      <c r="B34" s="139"/>
      <c r="C34" s="139"/>
      <c r="D34" s="186"/>
      <c r="E34" s="15" t="s">
        <v>180</v>
      </c>
      <c r="F34" s="153" t="s">
        <v>2</v>
      </c>
      <c r="G34" s="187"/>
      <c r="H34" s="1"/>
      <c r="I34" s="1"/>
      <c r="J34" s="1"/>
      <c r="K34" s="1"/>
      <c r="L34" s="1"/>
      <c r="M34" s="1"/>
      <c r="N34" s="1"/>
      <c r="O34" s="1"/>
      <c r="P34" s="1"/>
      <c r="Q34" s="1"/>
      <c r="R34" s="1"/>
      <c r="S34" s="1"/>
      <c r="T34" s="1"/>
      <c r="U34" s="1"/>
      <c r="V34" s="1"/>
      <c r="W34" s="1"/>
      <c r="X34" s="1"/>
      <c r="Y34" s="1"/>
      <c r="Z34" s="1"/>
    </row>
    <row r="35" spans="1:26" ht="16.5" customHeight="1">
      <c r="A35" s="202"/>
      <c r="B35" s="139"/>
      <c r="C35" s="139"/>
      <c r="D35" s="186"/>
      <c r="E35" s="206"/>
      <c r="F35" s="139"/>
      <c r="G35" s="187"/>
      <c r="H35" s="1"/>
      <c r="I35" s="1"/>
      <c r="J35" s="1"/>
      <c r="K35" s="1"/>
      <c r="L35" s="1"/>
      <c r="M35" s="1"/>
      <c r="N35" s="1"/>
      <c r="O35" s="1"/>
      <c r="P35" s="1"/>
      <c r="Q35" s="1"/>
      <c r="R35" s="1"/>
      <c r="S35" s="1"/>
      <c r="T35" s="1"/>
      <c r="U35" s="1"/>
      <c r="V35" s="1"/>
      <c r="W35" s="1"/>
      <c r="X35" s="1"/>
      <c r="Y35" s="1"/>
      <c r="Z35" s="1"/>
    </row>
    <row r="36" spans="1:26" ht="16.5" customHeight="1">
      <c r="A36" s="203"/>
      <c r="B36" s="204"/>
      <c r="C36" s="204"/>
      <c r="D36" s="205"/>
      <c r="E36" s="210"/>
      <c r="F36" s="211"/>
      <c r="G36" s="212"/>
      <c r="H36" s="1"/>
      <c r="I36" s="1"/>
      <c r="J36" s="1"/>
      <c r="K36" s="1"/>
      <c r="L36" s="1"/>
      <c r="M36" s="1"/>
      <c r="N36" s="1"/>
      <c r="O36" s="1"/>
      <c r="P36" s="1"/>
      <c r="Q36" s="1"/>
      <c r="R36" s="1"/>
      <c r="S36" s="1"/>
      <c r="T36" s="1"/>
      <c r="U36" s="1"/>
      <c r="V36" s="1"/>
      <c r="W36" s="1"/>
      <c r="X36" s="1"/>
      <c r="Y36" s="1"/>
      <c r="Z36" s="1"/>
    </row>
    <row r="37" spans="1:26"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c r="A40" s="169" t="s">
        <v>182</v>
      </c>
      <c r="B40" s="169"/>
      <c r="C40" s="169"/>
      <c r="D40" s="169"/>
      <c r="E40" s="169"/>
      <c r="F40" s="169"/>
      <c r="G40" s="169"/>
      <c r="H40" s="1"/>
      <c r="I40" s="1"/>
      <c r="J40" s="1"/>
      <c r="K40" s="1"/>
      <c r="L40" s="1"/>
      <c r="M40" s="1"/>
      <c r="N40" s="1"/>
      <c r="O40" s="1"/>
      <c r="P40" s="1"/>
      <c r="Q40" s="1"/>
      <c r="R40" s="1"/>
      <c r="S40" s="1"/>
      <c r="T40" s="1"/>
      <c r="U40" s="1"/>
      <c r="V40" s="1"/>
      <c r="W40" s="1"/>
      <c r="X40" s="1"/>
      <c r="Y40" s="1"/>
      <c r="Z40" s="1"/>
    </row>
    <row r="41" spans="1:26"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c r="A42" s="138" t="str">
        <f>"1. "&amp;'Nilai Sementara'!B20</f>
        <v>1. Koleksi Perpustakaan</v>
      </c>
      <c r="B42" s="138"/>
      <c r="C42" s="138"/>
      <c r="D42" s="138"/>
      <c r="E42" s="138"/>
      <c r="F42" s="138"/>
      <c r="G42" s="138"/>
      <c r="H42" s="1"/>
      <c r="I42" s="1"/>
      <c r="J42" s="1"/>
      <c r="K42" s="1"/>
      <c r="L42" s="1"/>
      <c r="M42" s="1"/>
      <c r="N42" s="1"/>
      <c r="O42" s="1"/>
      <c r="P42" s="1"/>
      <c r="Q42" s="1"/>
      <c r="R42" s="1"/>
      <c r="S42" s="1"/>
      <c r="T42" s="1"/>
      <c r="U42" s="1"/>
      <c r="V42" s="1"/>
      <c r="W42" s="1"/>
      <c r="X42" s="1"/>
      <c r="Y42" s="1"/>
      <c r="Z42" s="1"/>
    </row>
    <row r="43" spans="1:26" ht="16.5" customHeight="1">
      <c r="A43" s="17" t="s">
        <v>183</v>
      </c>
      <c r="B43" s="188" t="s">
        <v>184</v>
      </c>
      <c r="C43" s="189"/>
      <c r="D43" s="190"/>
      <c r="E43" s="188" t="str">
        <f>": "&amp;Rekomendasi!C11</f>
        <v>: 15</v>
      </c>
      <c r="F43" s="189"/>
      <c r="G43" s="191"/>
      <c r="H43" s="1"/>
      <c r="I43" s="1"/>
      <c r="J43" s="1"/>
      <c r="K43" s="1"/>
      <c r="L43" s="1"/>
      <c r="M43" s="1"/>
      <c r="N43" s="1"/>
      <c r="O43" s="1"/>
      <c r="P43" s="1"/>
      <c r="Q43" s="1"/>
      <c r="R43" s="1"/>
      <c r="S43" s="1"/>
      <c r="T43" s="1"/>
      <c r="U43" s="1"/>
      <c r="V43" s="1"/>
      <c r="W43" s="1"/>
      <c r="X43" s="1"/>
      <c r="Y43" s="1"/>
      <c r="Z43" s="1"/>
    </row>
    <row r="44" spans="1:26" ht="16.5" customHeight="1">
      <c r="A44" s="18" t="s">
        <v>185</v>
      </c>
      <c r="B44" s="192" t="s">
        <v>186</v>
      </c>
      <c r="C44" s="193"/>
      <c r="D44" s="160"/>
      <c r="E44" s="19" t="str">
        <f>": "&amp;Rekomendasi!E11</f>
        <v>: 9</v>
      </c>
      <c r="F44" s="194"/>
      <c r="G44" s="195"/>
      <c r="H44" s="1"/>
      <c r="I44" s="1"/>
      <c r="J44" s="1"/>
      <c r="K44" s="1"/>
      <c r="L44" s="1"/>
      <c r="M44" s="1"/>
      <c r="N44" s="1"/>
      <c r="O44" s="1"/>
      <c r="P44" s="1"/>
      <c r="Q44" s="1"/>
      <c r="R44" s="1"/>
      <c r="S44" s="1"/>
      <c r="T44" s="1"/>
      <c r="U44" s="1"/>
      <c r="V44" s="1"/>
      <c r="W44" s="1"/>
      <c r="X44" s="1"/>
      <c r="Y44" s="1"/>
      <c r="Z44" s="1"/>
    </row>
    <row r="45" spans="1:26" ht="16.5" customHeight="1">
      <c r="A45" s="18" t="s">
        <v>187</v>
      </c>
      <c r="B45" s="192" t="s">
        <v>188</v>
      </c>
      <c r="C45" s="193"/>
      <c r="D45" s="160"/>
      <c r="E45" s="20" t="str">
        <f>": "&amp;Rekomendasi!F11</f>
        <v>: 60</v>
      </c>
      <c r="F45" s="196" t="s">
        <v>164</v>
      </c>
      <c r="G45" s="197"/>
      <c r="H45" s="1"/>
      <c r="I45" s="1"/>
      <c r="J45" s="1"/>
      <c r="K45" s="1"/>
      <c r="L45" s="1"/>
      <c r="M45" s="1"/>
      <c r="N45" s="1"/>
      <c r="O45" s="1"/>
      <c r="P45" s="1"/>
      <c r="Q45" s="1"/>
      <c r="R45" s="1"/>
      <c r="S45" s="1"/>
      <c r="T45" s="1"/>
      <c r="U45" s="1"/>
      <c r="V45" s="1"/>
      <c r="W45" s="1"/>
      <c r="X45" s="1"/>
      <c r="Y45" s="1"/>
      <c r="Z45" s="1"/>
    </row>
    <row r="46" spans="1:26" ht="16.5" customHeight="1">
      <c r="A46" s="18" t="s">
        <v>189</v>
      </c>
      <c r="B46" s="192" t="s">
        <v>190</v>
      </c>
      <c r="C46" s="193"/>
      <c r="D46" s="160"/>
      <c r="E46" s="192" t="s">
        <v>2</v>
      </c>
      <c r="F46" s="193"/>
      <c r="G46" s="197"/>
      <c r="H46" s="1"/>
      <c r="I46" s="1"/>
      <c r="J46" s="1"/>
      <c r="K46" s="1"/>
      <c r="L46" s="1"/>
      <c r="M46" s="1"/>
      <c r="N46" s="1"/>
      <c r="O46" s="1"/>
      <c r="P46" s="1"/>
      <c r="Q46" s="1"/>
      <c r="R46" s="1"/>
      <c r="S46" s="1"/>
      <c r="T46" s="1"/>
      <c r="U46" s="1"/>
      <c r="V46" s="1"/>
      <c r="W46" s="1"/>
      <c r="X46" s="1"/>
      <c r="Y46" s="1"/>
      <c r="Z46" s="1"/>
    </row>
    <row r="47" spans="1:26" ht="50.1" customHeight="1">
      <c r="A47" s="21"/>
      <c r="B47" s="198">
        <f>Rekomendasi!I11</f>
        <v>0</v>
      </c>
      <c r="C47" s="199"/>
      <c r="D47" s="199"/>
      <c r="E47" s="199"/>
      <c r="F47" s="199"/>
      <c r="G47" s="200"/>
      <c r="H47" s="1"/>
      <c r="I47" s="1"/>
      <c r="J47" s="1"/>
      <c r="K47" s="1"/>
      <c r="L47" s="1"/>
      <c r="M47" s="1"/>
      <c r="N47" s="1"/>
      <c r="O47" s="1"/>
      <c r="P47" s="1"/>
      <c r="Q47" s="1"/>
      <c r="R47" s="1"/>
      <c r="S47" s="1"/>
      <c r="T47" s="1"/>
      <c r="U47" s="1"/>
      <c r="V47" s="1"/>
      <c r="W47" s="1"/>
      <c r="X47" s="1"/>
      <c r="Y47" s="1"/>
      <c r="Z47" s="1"/>
    </row>
    <row r="48" spans="1:26"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c r="A49" s="138" t="str">
        <f>"2. "&amp;'Nilai Sementara'!B21</f>
        <v>2. Sarana dan Prasarana Perpustakaan</v>
      </c>
      <c r="B49" s="138"/>
      <c r="C49" s="138"/>
      <c r="D49" s="138"/>
      <c r="E49" s="138"/>
      <c r="F49" s="138"/>
      <c r="G49" s="138"/>
      <c r="H49" s="1"/>
      <c r="I49" s="1"/>
      <c r="J49" s="1"/>
      <c r="K49" s="1"/>
      <c r="L49" s="1"/>
      <c r="M49" s="1"/>
      <c r="N49" s="1"/>
      <c r="O49" s="1"/>
      <c r="P49" s="1"/>
      <c r="Q49" s="1"/>
      <c r="R49" s="1"/>
      <c r="S49" s="1"/>
      <c r="T49" s="1"/>
      <c r="U49" s="1"/>
      <c r="V49" s="1"/>
      <c r="W49" s="1"/>
      <c r="X49" s="1"/>
      <c r="Y49" s="1"/>
      <c r="Z49" s="1"/>
    </row>
    <row r="50" spans="1:26" ht="16.5" customHeight="1">
      <c r="A50" s="17" t="s">
        <v>183</v>
      </c>
      <c r="B50" s="188" t="s">
        <v>184</v>
      </c>
      <c r="C50" s="189"/>
      <c r="D50" s="190"/>
      <c r="E50" s="188" t="str">
        <f>": "&amp;Rekomendasi!C12</f>
        <v>: 10</v>
      </c>
      <c r="F50" s="189"/>
      <c r="G50" s="191"/>
      <c r="H50" s="1"/>
      <c r="I50" s="1"/>
      <c r="J50" s="1"/>
      <c r="K50" s="1"/>
      <c r="L50" s="1"/>
      <c r="M50" s="1"/>
      <c r="N50" s="1"/>
      <c r="O50" s="1"/>
      <c r="P50" s="1"/>
      <c r="Q50" s="1"/>
      <c r="R50" s="1"/>
      <c r="S50" s="1"/>
      <c r="T50" s="1"/>
      <c r="U50" s="1"/>
      <c r="V50" s="1"/>
      <c r="W50" s="1"/>
      <c r="X50" s="1"/>
      <c r="Y50" s="1"/>
      <c r="Z50" s="1"/>
    </row>
    <row r="51" spans="1:26" ht="16.5" customHeight="1">
      <c r="A51" s="18" t="s">
        <v>185</v>
      </c>
      <c r="B51" s="192" t="s">
        <v>186</v>
      </c>
      <c r="C51" s="193"/>
      <c r="D51" s="160"/>
      <c r="E51" s="19" t="str">
        <f>": "&amp;Rekomendasi!E12</f>
        <v>: 6</v>
      </c>
      <c r="F51" s="194"/>
      <c r="G51" s="195"/>
      <c r="H51" s="1"/>
      <c r="I51" s="1"/>
      <c r="J51" s="1"/>
      <c r="K51" s="1"/>
      <c r="L51" s="1"/>
      <c r="M51" s="1"/>
      <c r="N51" s="1"/>
      <c r="O51" s="1"/>
      <c r="P51" s="1"/>
      <c r="Q51" s="1"/>
      <c r="R51" s="1"/>
      <c r="S51" s="1"/>
      <c r="T51" s="1"/>
      <c r="U51" s="1"/>
      <c r="V51" s="1"/>
      <c r="W51" s="1"/>
      <c r="X51" s="1"/>
      <c r="Y51" s="1"/>
      <c r="Z51" s="1"/>
    </row>
    <row r="52" spans="1:26" ht="16.5" customHeight="1">
      <c r="A52" s="18" t="s">
        <v>187</v>
      </c>
      <c r="B52" s="192" t="s">
        <v>188</v>
      </c>
      <c r="C52" s="193"/>
      <c r="D52" s="160"/>
      <c r="E52" s="22" t="str">
        <f>": "&amp;Rekomendasi!F12</f>
        <v>: 60</v>
      </c>
      <c r="F52" s="196" t="s">
        <v>164</v>
      </c>
      <c r="G52" s="197"/>
      <c r="H52" s="1"/>
      <c r="I52" s="1"/>
      <c r="J52" s="1"/>
      <c r="K52" s="1"/>
      <c r="L52" s="1"/>
      <c r="M52" s="1"/>
      <c r="N52" s="1"/>
      <c r="O52" s="1"/>
      <c r="P52" s="1"/>
      <c r="Q52" s="1"/>
      <c r="R52" s="1"/>
      <c r="S52" s="1"/>
      <c r="T52" s="1"/>
      <c r="U52" s="1"/>
      <c r="V52" s="1"/>
      <c r="W52" s="1"/>
      <c r="X52" s="1"/>
      <c r="Y52" s="1"/>
      <c r="Z52" s="1"/>
    </row>
    <row r="53" spans="1:26" ht="16.5" customHeight="1">
      <c r="A53" s="18" t="s">
        <v>189</v>
      </c>
      <c r="B53" s="192" t="s">
        <v>190</v>
      </c>
      <c r="C53" s="193"/>
      <c r="D53" s="160"/>
      <c r="E53" s="192" t="s">
        <v>2</v>
      </c>
      <c r="F53" s="193"/>
      <c r="G53" s="197"/>
      <c r="H53" s="1"/>
      <c r="I53" s="1"/>
      <c r="J53" s="1"/>
      <c r="K53" s="1"/>
      <c r="L53" s="1"/>
      <c r="M53" s="1"/>
      <c r="N53" s="1"/>
      <c r="O53" s="1"/>
      <c r="P53" s="1"/>
      <c r="Q53" s="1"/>
      <c r="R53" s="1"/>
      <c r="S53" s="1"/>
      <c r="T53" s="1"/>
      <c r="U53" s="1"/>
      <c r="V53" s="1"/>
      <c r="W53" s="1"/>
      <c r="X53" s="1"/>
      <c r="Y53" s="1"/>
      <c r="Z53" s="1"/>
    </row>
    <row r="54" spans="1:26" ht="50.1" customHeight="1">
      <c r="A54" s="21"/>
      <c r="B54" s="198">
        <f>Rekomendasi!I12</f>
        <v>0</v>
      </c>
      <c r="C54" s="199"/>
      <c r="D54" s="199"/>
      <c r="E54" s="199"/>
      <c r="F54" s="199"/>
      <c r="G54" s="200"/>
      <c r="H54" s="1"/>
      <c r="I54" s="1"/>
      <c r="J54" s="1"/>
      <c r="K54" s="1"/>
      <c r="L54" s="1"/>
      <c r="M54" s="1"/>
      <c r="N54" s="1"/>
      <c r="O54" s="1"/>
      <c r="P54" s="1"/>
      <c r="Q54" s="1"/>
      <c r="R54" s="1"/>
      <c r="S54" s="1"/>
      <c r="T54" s="1"/>
      <c r="U54" s="1"/>
      <c r="V54" s="1"/>
      <c r="W54" s="1"/>
      <c r="X54" s="1"/>
      <c r="Y54" s="1"/>
      <c r="Z54" s="1"/>
    </row>
    <row r="55" spans="1:26"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c r="A56" s="138" t="str">
        <f>"3. "&amp;'Nilai Sementara'!B22</f>
        <v>3. Pelayanan Perpustakaan</v>
      </c>
      <c r="B56" s="138"/>
      <c r="C56" s="138"/>
      <c r="D56" s="138"/>
      <c r="E56" s="138"/>
      <c r="F56" s="138"/>
      <c r="G56" s="138"/>
      <c r="H56" s="1"/>
      <c r="I56" s="1"/>
      <c r="J56" s="1"/>
      <c r="K56" s="1"/>
      <c r="L56" s="1"/>
      <c r="M56" s="1"/>
      <c r="N56" s="1"/>
      <c r="O56" s="1"/>
      <c r="P56" s="1"/>
      <c r="Q56" s="1"/>
      <c r="R56" s="1"/>
      <c r="S56" s="1"/>
      <c r="T56" s="1"/>
      <c r="U56" s="1"/>
      <c r="V56" s="1"/>
      <c r="W56" s="1"/>
      <c r="X56" s="1"/>
      <c r="Y56" s="1"/>
      <c r="Z56" s="1"/>
    </row>
    <row r="57" spans="1:26" ht="16.5" customHeight="1">
      <c r="A57" s="17" t="s">
        <v>183</v>
      </c>
      <c r="B57" s="188" t="s">
        <v>184</v>
      </c>
      <c r="C57" s="189"/>
      <c r="D57" s="190"/>
      <c r="E57" s="188" t="str">
        <f>": "&amp;Rekomendasi!C13</f>
        <v>: 35</v>
      </c>
      <c r="F57" s="189"/>
      <c r="G57" s="191"/>
      <c r="H57" s="1"/>
      <c r="I57" s="1"/>
      <c r="J57" s="1"/>
      <c r="K57" s="1"/>
      <c r="L57" s="1"/>
      <c r="M57" s="1"/>
      <c r="N57" s="1"/>
      <c r="O57" s="1"/>
      <c r="P57" s="1"/>
      <c r="Q57" s="1"/>
      <c r="R57" s="1"/>
      <c r="S57" s="1"/>
      <c r="T57" s="1"/>
      <c r="U57" s="1"/>
      <c r="V57" s="1"/>
      <c r="W57" s="1"/>
      <c r="X57" s="1"/>
      <c r="Y57" s="1"/>
      <c r="Z57" s="1"/>
    </row>
    <row r="58" spans="1:26" ht="16.5" customHeight="1">
      <c r="A58" s="18" t="s">
        <v>185</v>
      </c>
      <c r="B58" s="192" t="s">
        <v>186</v>
      </c>
      <c r="C58" s="193"/>
      <c r="D58" s="160"/>
      <c r="E58" s="19" t="str">
        <f>": "&amp;Rekomendasi!E13</f>
        <v>: 21</v>
      </c>
      <c r="F58" s="194"/>
      <c r="G58" s="195"/>
      <c r="H58" s="1"/>
      <c r="I58" s="1"/>
      <c r="J58" s="1"/>
      <c r="K58" s="1"/>
      <c r="L58" s="1"/>
      <c r="M58" s="1"/>
      <c r="N58" s="1"/>
      <c r="O58" s="1"/>
      <c r="P58" s="1"/>
      <c r="Q58" s="1"/>
      <c r="R58" s="1"/>
      <c r="S58" s="1"/>
      <c r="T58" s="1"/>
      <c r="U58" s="1"/>
      <c r="V58" s="1"/>
      <c r="W58" s="1"/>
      <c r="X58" s="1"/>
      <c r="Y58" s="1"/>
      <c r="Z58" s="1"/>
    </row>
    <row r="59" spans="1:26" ht="16.5" customHeight="1">
      <c r="A59" s="18" t="s">
        <v>187</v>
      </c>
      <c r="B59" s="192" t="s">
        <v>188</v>
      </c>
      <c r="C59" s="193"/>
      <c r="D59" s="160"/>
      <c r="E59" s="22" t="str">
        <f>": "&amp;Rekomendasi!F13</f>
        <v>: 60</v>
      </c>
      <c r="F59" s="196" t="s">
        <v>164</v>
      </c>
      <c r="G59" s="197"/>
      <c r="H59" s="1"/>
      <c r="I59" s="1"/>
      <c r="J59" s="1"/>
      <c r="K59" s="1"/>
      <c r="L59" s="1"/>
      <c r="M59" s="1"/>
      <c r="N59" s="1"/>
      <c r="O59" s="1"/>
      <c r="P59" s="1"/>
      <c r="Q59" s="1"/>
      <c r="R59" s="1"/>
      <c r="S59" s="1"/>
      <c r="T59" s="1"/>
      <c r="U59" s="1"/>
      <c r="V59" s="1"/>
      <c r="W59" s="1"/>
      <c r="X59" s="1"/>
      <c r="Y59" s="1"/>
      <c r="Z59" s="1"/>
    </row>
    <row r="60" spans="1:26" ht="16.5" customHeight="1">
      <c r="A60" s="18" t="s">
        <v>189</v>
      </c>
      <c r="B60" s="192" t="s">
        <v>190</v>
      </c>
      <c r="C60" s="193"/>
      <c r="D60" s="160"/>
      <c r="E60" s="192" t="s">
        <v>2</v>
      </c>
      <c r="F60" s="193"/>
      <c r="G60" s="197"/>
      <c r="H60" s="1"/>
      <c r="I60" s="1"/>
      <c r="J60" s="1"/>
      <c r="K60" s="1"/>
      <c r="L60" s="1"/>
      <c r="M60" s="1"/>
      <c r="N60" s="1"/>
      <c r="O60" s="1"/>
      <c r="P60" s="1"/>
      <c r="Q60" s="1"/>
      <c r="R60" s="1"/>
      <c r="S60" s="1"/>
      <c r="T60" s="1"/>
      <c r="U60" s="1"/>
      <c r="V60" s="1"/>
      <c r="W60" s="1"/>
      <c r="X60" s="1"/>
      <c r="Y60" s="1"/>
      <c r="Z60" s="1"/>
    </row>
    <row r="61" spans="1:26" ht="50.1" customHeight="1">
      <c r="A61" s="21"/>
      <c r="B61" s="198">
        <f>Rekomendasi!I13</f>
        <v>0</v>
      </c>
      <c r="C61" s="199"/>
      <c r="D61" s="199"/>
      <c r="E61" s="199"/>
      <c r="F61" s="199"/>
      <c r="G61" s="200"/>
      <c r="H61" s="1"/>
      <c r="I61" s="1"/>
      <c r="J61" s="1"/>
      <c r="K61" s="1"/>
      <c r="L61" s="1"/>
      <c r="M61" s="1"/>
      <c r="N61" s="1"/>
      <c r="O61" s="1"/>
      <c r="P61" s="1"/>
      <c r="Q61" s="1"/>
      <c r="R61" s="1"/>
      <c r="S61" s="1"/>
      <c r="T61" s="1"/>
      <c r="U61" s="1"/>
      <c r="V61" s="1"/>
      <c r="W61" s="1"/>
      <c r="X61" s="1"/>
      <c r="Y61" s="1"/>
      <c r="Z61" s="1"/>
    </row>
    <row r="62" spans="1:26"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38" t="str">
        <f>"4. "&amp;'Nilai Sementara'!B23</f>
        <v>4. Tenaga Perpustakaan</v>
      </c>
      <c r="B63" s="138"/>
      <c r="C63" s="138"/>
      <c r="D63" s="138"/>
      <c r="E63" s="138"/>
      <c r="F63" s="138"/>
      <c r="G63" s="138"/>
      <c r="H63" s="1"/>
      <c r="I63" s="1"/>
      <c r="J63" s="1"/>
      <c r="K63" s="1"/>
      <c r="L63" s="1"/>
      <c r="M63" s="1"/>
      <c r="N63" s="1"/>
      <c r="O63" s="1"/>
      <c r="P63" s="1"/>
      <c r="Q63" s="1"/>
      <c r="R63" s="1"/>
      <c r="S63" s="1"/>
      <c r="T63" s="1"/>
      <c r="U63" s="1"/>
      <c r="V63" s="1"/>
      <c r="W63" s="1"/>
      <c r="X63" s="1"/>
      <c r="Y63" s="1"/>
      <c r="Z63" s="1"/>
    </row>
    <row r="64" spans="1:26" ht="16.5" customHeight="1">
      <c r="A64" s="17" t="s">
        <v>183</v>
      </c>
      <c r="B64" s="188" t="s">
        <v>184</v>
      </c>
      <c r="C64" s="189"/>
      <c r="D64" s="190"/>
      <c r="E64" s="188" t="str">
        <f>": "&amp;Rekomendasi!C14</f>
        <v>: 15</v>
      </c>
      <c r="F64" s="189"/>
      <c r="G64" s="191"/>
      <c r="H64" s="1"/>
      <c r="I64" s="1"/>
      <c r="J64" s="1"/>
      <c r="K64" s="1"/>
      <c r="L64" s="1"/>
      <c r="M64" s="1"/>
      <c r="N64" s="1"/>
      <c r="O64" s="1"/>
      <c r="P64" s="1"/>
      <c r="Q64" s="1"/>
      <c r="R64" s="1"/>
      <c r="S64" s="1"/>
      <c r="T64" s="1"/>
      <c r="U64" s="1"/>
      <c r="V64" s="1"/>
      <c r="W64" s="1"/>
      <c r="X64" s="1"/>
      <c r="Y64" s="1"/>
      <c r="Z64" s="1"/>
    </row>
    <row r="65" spans="1:26" ht="16.5" customHeight="1">
      <c r="A65" s="18" t="s">
        <v>185</v>
      </c>
      <c r="B65" s="192" t="s">
        <v>186</v>
      </c>
      <c r="C65" s="193"/>
      <c r="D65" s="160"/>
      <c r="E65" s="19" t="str">
        <f>": "&amp;Rekomendasi!E14</f>
        <v>: 9</v>
      </c>
      <c r="F65" s="194"/>
      <c r="G65" s="195"/>
      <c r="H65" s="1"/>
      <c r="I65" s="1"/>
      <c r="J65" s="1"/>
      <c r="K65" s="1"/>
      <c r="L65" s="1"/>
      <c r="M65" s="1"/>
      <c r="N65" s="1"/>
      <c r="O65" s="1"/>
      <c r="P65" s="1"/>
      <c r="Q65" s="1"/>
      <c r="R65" s="1"/>
      <c r="S65" s="1"/>
      <c r="T65" s="1"/>
      <c r="U65" s="1"/>
      <c r="V65" s="1"/>
      <c r="W65" s="1"/>
      <c r="X65" s="1"/>
      <c r="Y65" s="1"/>
      <c r="Z65" s="1"/>
    </row>
    <row r="66" spans="1:26" ht="16.5" customHeight="1">
      <c r="A66" s="18" t="s">
        <v>187</v>
      </c>
      <c r="B66" s="192" t="s">
        <v>188</v>
      </c>
      <c r="C66" s="193"/>
      <c r="D66" s="160"/>
      <c r="E66" s="22" t="str">
        <f>": "&amp;Rekomendasi!F14</f>
        <v>: 60</v>
      </c>
      <c r="F66" s="196" t="s">
        <v>164</v>
      </c>
      <c r="G66" s="197"/>
      <c r="H66" s="1"/>
      <c r="I66" s="1"/>
      <c r="J66" s="1"/>
      <c r="K66" s="1"/>
      <c r="L66" s="1"/>
      <c r="M66" s="1"/>
      <c r="N66" s="1"/>
      <c r="O66" s="1"/>
      <c r="P66" s="1"/>
      <c r="Q66" s="1"/>
      <c r="R66" s="1"/>
      <c r="S66" s="1"/>
      <c r="T66" s="1"/>
      <c r="U66" s="1"/>
      <c r="V66" s="1"/>
      <c r="W66" s="1"/>
      <c r="X66" s="1"/>
      <c r="Y66" s="1"/>
      <c r="Z66" s="1"/>
    </row>
    <row r="67" spans="1:26" ht="16.5" customHeight="1">
      <c r="A67" s="18" t="s">
        <v>189</v>
      </c>
      <c r="B67" s="192" t="s">
        <v>190</v>
      </c>
      <c r="C67" s="193"/>
      <c r="D67" s="160"/>
      <c r="E67" s="192" t="s">
        <v>2</v>
      </c>
      <c r="F67" s="193"/>
      <c r="G67" s="197"/>
      <c r="H67" s="1"/>
      <c r="I67" s="1"/>
      <c r="J67" s="1"/>
      <c r="K67" s="1"/>
      <c r="L67" s="1"/>
      <c r="M67" s="1"/>
      <c r="N67" s="1"/>
      <c r="O67" s="1"/>
      <c r="P67" s="1"/>
      <c r="Q67" s="1"/>
      <c r="R67" s="1"/>
      <c r="S67" s="1"/>
      <c r="T67" s="1"/>
      <c r="U67" s="1"/>
      <c r="V67" s="1"/>
      <c r="W67" s="1"/>
      <c r="X67" s="1"/>
      <c r="Y67" s="1"/>
      <c r="Z67" s="1"/>
    </row>
    <row r="68" spans="1:26" ht="50.1" customHeight="1">
      <c r="A68" s="21"/>
      <c r="B68" s="198">
        <f>Rekomendasi!I14</f>
        <v>0</v>
      </c>
      <c r="C68" s="199"/>
      <c r="D68" s="199"/>
      <c r="E68" s="199"/>
      <c r="F68" s="199"/>
      <c r="G68" s="200"/>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38" t="str">
        <f>"5. "&amp;'Nilai Sementara'!B24</f>
        <v>5. Penyelenggaraan Perpustakaan</v>
      </c>
      <c r="B70" s="138"/>
      <c r="C70" s="138"/>
      <c r="D70" s="138"/>
      <c r="E70" s="138"/>
      <c r="F70" s="138"/>
      <c r="G70" s="138"/>
      <c r="H70" s="1"/>
      <c r="I70" s="1"/>
      <c r="J70" s="1"/>
      <c r="K70" s="1"/>
      <c r="L70" s="1"/>
      <c r="M70" s="1"/>
      <c r="N70" s="1"/>
      <c r="O70" s="1"/>
      <c r="P70" s="1"/>
      <c r="Q70" s="1"/>
      <c r="R70" s="1"/>
      <c r="S70" s="1"/>
      <c r="T70" s="1"/>
      <c r="U70" s="1"/>
      <c r="V70" s="1"/>
      <c r="W70" s="1"/>
      <c r="X70" s="1"/>
      <c r="Y70" s="1"/>
      <c r="Z70" s="1"/>
    </row>
    <row r="71" spans="1:26" ht="16.5" customHeight="1">
      <c r="A71" s="17" t="s">
        <v>183</v>
      </c>
      <c r="B71" s="188" t="s">
        <v>184</v>
      </c>
      <c r="C71" s="189"/>
      <c r="D71" s="190"/>
      <c r="E71" s="188" t="str">
        <f>": "&amp;Rekomendasi!C15</f>
        <v>: 15</v>
      </c>
      <c r="F71" s="189"/>
      <c r="G71" s="191"/>
      <c r="H71" s="1"/>
      <c r="I71" s="1"/>
      <c r="J71" s="1"/>
      <c r="K71" s="1"/>
      <c r="L71" s="1"/>
      <c r="M71" s="1"/>
      <c r="N71" s="1"/>
      <c r="O71" s="1"/>
      <c r="P71" s="1"/>
      <c r="Q71" s="1"/>
      <c r="R71" s="1"/>
      <c r="S71" s="1"/>
      <c r="T71" s="1"/>
      <c r="U71" s="1"/>
      <c r="V71" s="1"/>
      <c r="W71" s="1"/>
      <c r="X71" s="1"/>
      <c r="Y71" s="1"/>
      <c r="Z71" s="1"/>
    </row>
    <row r="72" spans="1:26" ht="16.5" customHeight="1">
      <c r="A72" s="18" t="s">
        <v>185</v>
      </c>
      <c r="B72" s="192" t="s">
        <v>186</v>
      </c>
      <c r="C72" s="193"/>
      <c r="D72" s="160"/>
      <c r="E72" s="19" t="str">
        <f>": "&amp;Rekomendasi!E15</f>
        <v>: 9</v>
      </c>
      <c r="F72" s="194"/>
      <c r="G72" s="195"/>
      <c r="H72" s="1"/>
      <c r="I72" s="1"/>
      <c r="J72" s="1"/>
      <c r="K72" s="1"/>
      <c r="L72" s="1"/>
      <c r="M72" s="1"/>
      <c r="N72" s="1"/>
      <c r="O72" s="1"/>
      <c r="P72" s="1"/>
      <c r="Q72" s="1"/>
      <c r="R72" s="1"/>
      <c r="S72" s="1"/>
      <c r="T72" s="1"/>
      <c r="U72" s="1"/>
      <c r="V72" s="1"/>
      <c r="W72" s="1"/>
      <c r="X72" s="1"/>
      <c r="Y72" s="1"/>
      <c r="Z72" s="1"/>
    </row>
    <row r="73" spans="1:26" ht="16.5" customHeight="1">
      <c r="A73" s="18" t="s">
        <v>187</v>
      </c>
      <c r="B73" s="192" t="s">
        <v>188</v>
      </c>
      <c r="C73" s="193"/>
      <c r="D73" s="160"/>
      <c r="E73" s="22" t="str">
        <f>": "&amp;Rekomendasi!F15</f>
        <v>: 60</v>
      </c>
      <c r="F73" s="196" t="s">
        <v>164</v>
      </c>
      <c r="G73" s="197"/>
      <c r="H73" s="1"/>
      <c r="I73" s="1"/>
      <c r="J73" s="1"/>
      <c r="K73" s="1"/>
      <c r="L73" s="1"/>
      <c r="M73" s="1"/>
      <c r="N73" s="1"/>
      <c r="O73" s="1"/>
      <c r="P73" s="1"/>
      <c r="Q73" s="1"/>
      <c r="R73" s="1"/>
      <c r="S73" s="1"/>
      <c r="T73" s="1"/>
      <c r="U73" s="1"/>
      <c r="V73" s="1"/>
      <c r="W73" s="1"/>
      <c r="X73" s="1"/>
      <c r="Y73" s="1"/>
      <c r="Z73" s="1"/>
    </row>
    <row r="74" spans="1:26" ht="16.5" customHeight="1">
      <c r="A74" s="18" t="s">
        <v>189</v>
      </c>
      <c r="B74" s="192" t="s">
        <v>190</v>
      </c>
      <c r="C74" s="193"/>
      <c r="D74" s="160"/>
      <c r="E74" s="192" t="s">
        <v>2</v>
      </c>
      <c r="F74" s="193"/>
      <c r="G74" s="197"/>
      <c r="H74" s="1"/>
      <c r="I74" s="1"/>
      <c r="J74" s="1"/>
      <c r="K74" s="1"/>
      <c r="L74" s="1"/>
      <c r="M74" s="1"/>
      <c r="N74" s="1"/>
      <c r="O74" s="1"/>
      <c r="P74" s="1"/>
      <c r="Q74" s="1"/>
      <c r="R74" s="1"/>
      <c r="S74" s="1"/>
      <c r="T74" s="1"/>
      <c r="U74" s="1"/>
      <c r="V74" s="1"/>
      <c r="W74" s="1"/>
      <c r="X74" s="1"/>
      <c r="Y74" s="1"/>
      <c r="Z74" s="1"/>
    </row>
    <row r="75" spans="1:26" ht="50.1" customHeight="1">
      <c r="A75" s="21"/>
      <c r="B75" s="198">
        <f>Rekomendasi!I15</f>
        <v>0</v>
      </c>
      <c r="C75" s="199"/>
      <c r="D75" s="199"/>
      <c r="E75" s="199"/>
      <c r="F75" s="199"/>
      <c r="G75" s="200"/>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38" t="str">
        <f>"6. "&amp;'Nilai Sementara'!B25</f>
        <v>6. Pengelolaan Perpustakaan</v>
      </c>
      <c r="B77" s="138"/>
      <c r="C77" s="138"/>
      <c r="D77" s="138"/>
      <c r="E77" s="138"/>
      <c r="F77" s="138"/>
      <c r="G77" s="138"/>
      <c r="H77" s="1"/>
      <c r="I77" s="1"/>
      <c r="J77" s="1"/>
      <c r="K77" s="1"/>
      <c r="L77" s="1"/>
      <c r="M77" s="1"/>
      <c r="N77" s="1"/>
      <c r="O77" s="1"/>
      <c r="P77" s="1"/>
      <c r="Q77" s="1"/>
      <c r="R77" s="1"/>
      <c r="S77" s="1"/>
      <c r="T77" s="1"/>
      <c r="U77" s="1"/>
      <c r="V77" s="1"/>
      <c r="W77" s="1"/>
      <c r="X77" s="1"/>
      <c r="Y77" s="1"/>
      <c r="Z77" s="1"/>
    </row>
    <row r="78" spans="1:26" ht="16.5" customHeight="1">
      <c r="A78" s="17" t="s">
        <v>183</v>
      </c>
      <c r="B78" s="188" t="s">
        <v>184</v>
      </c>
      <c r="C78" s="189"/>
      <c r="D78" s="190"/>
      <c r="E78" s="188" t="str">
        <f>": "&amp;Rekomendasi!C16</f>
        <v>: 10</v>
      </c>
      <c r="F78" s="189"/>
      <c r="G78" s="191"/>
      <c r="H78" s="1"/>
      <c r="I78" s="1"/>
      <c r="J78" s="1"/>
      <c r="K78" s="1"/>
      <c r="L78" s="1"/>
      <c r="M78" s="1"/>
      <c r="N78" s="1"/>
      <c r="O78" s="1"/>
      <c r="P78" s="1"/>
      <c r="Q78" s="1"/>
      <c r="R78" s="1"/>
      <c r="S78" s="1"/>
      <c r="T78" s="1"/>
      <c r="U78" s="1"/>
      <c r="V78" s="1"/>
      <c r="W78" s="1"/>
      <c r="X78" s="1"/>
      <c r="Y78" s="1"/>
      <c r="Z78" s="1"/>
    </row>
    <row r="79" spans="1:26" ht="16.5" customHeight="1">
      <c r="A79" s="18" t="s">
        <v>185</v>
      </c>
      <c r="B79" s="192" t="s">
        <v>186</v>
      </c>
      <c r="C79" s="193"/>
      <c r="D79" s="160"/>
      <c r="E79" s="19" t="str">
        <f>": "&amp;Rekomendasi!E16</f>
        <v>: 6</v>
      </c>
      <c r="F79" s="194"/>
      <c r="G79" s="195"/>
      <c r="H79" s="1"/>
      <c r="I79" s="1"/>
      <c r="J79" s="1"/>
      <c r="K79" s="1"/>
      <c r="L79" s="1"/>
      <c r="M79" s="1"/>
      <c r="N79" s="1"/>
      <c r="O79" s="1"/>
      <c r="P79" s="1"/>
      <c r="Q79" s="1"/>
      <c r="R79" s="1"/>
      <c r="S79" s="1"/>
      <c r="T79" s="1"/>
      <c r="U79" s="1"/>
      <c r="V79" s="1"/>
      <c r="W79" s="1"/>
      <c r="X79" s="1"/>
      <c r="Y79" s="1"/>
      <c r="Z79" s="1"/>
    </row>
    <row r="80" spans="1:26" ht="16.5" customHeight="1">
      <c r="A80" s="18" t="s">
        <v>187</v>
      </c>
      <c r="B80" s="192" t="s">
        <v>188</v>
      </c>
      <c r="C80" s="193"/>
      <c r="D80" s="160"/>
      <c r="E80" s="22" t="str">
        <f>": "&amp;Rekomendasi!F16</f>
        <v>: 60</v>
      </c>
      <c r="F80" s="196" t="s">
        <v>164</v>
      </c>
      <c r="G80" s="197"/>
      <c r="H80" s="1"/>
      <c r="I80" s="1"/>
      <c r="J80" s="1"/>
      <c r="K80" s="1"/>
      <c r="L80" s="1"/>
      <c r="M80" s="1"/>
      <c r="N80" s="1"/>
      <c r="O80" s="1"/>
      <c r="P80" s="1"/>
      <c r="Q80" s="1"/>
      <c r="R80" s="1"/>
      <c r="S80" s="1"/>
      <c r="T80" s="1"/>
      <c r="U80" s="1"/>
      <c r="V80" s="1"/>
      <c r="W80" s="1"/>
      <c r="X80" s="1"/>
      <c r="Y80" s="1"/>
      <c r="Z80" s="1"/>
    </row>
    <row r="81" spans="1:26" ht="16.5" customHeight="1">
      <c r="A81" s="18" t="s">
        <v>189</v>
      </c>
      <c r="B81" s="192" t="s">
        <v>190</v>
      </c>
      <c r="C81" s="193"/>
      <c r="D81" s="160"/>
      <c r="E81" s="192" t="s">
        <v>2</v>
      </c>
      <c r="F81" s="193"/>
      <c r="G81" s="197"/>
      <c r="H81" s="1"/>
      <c r="I81" s="1"/>
      <c r="J81" s="1"/>
      <c r="K81" s="1"/>
      <c r="L81" s="1"/>
      <c r="M81" s="1"/>
      <c r="N81" s="1"/>
      <c r="O81" s="1"/>
      <c r="P81" s="1"/>
      <c r="Q81" s="1"/>
      <c r="R81" s="1"/>
      <c r="S81" s="1"/>
      <c r="T81" s="1"/>
      <c r="U81" s="1"/>
      <c r="V81" s="1"/>
      <c r="W81" s="1"/>
      <c r="X81" s="1"/>
      <c r="Y81" s="1"/>
      <c r="Z81" s="1"/>
    </row>
    <row r="82" spans="1:26" ht="50.1" customHeight="1">
      <c r="A82" s="21"/>
      <c r="B82" s="198">
        <f>Rekomendasi!I16</f>
        <v>0</v>
      </c>
      <c r="C82" s="199"/>
      <c r="D82" s="199"/>
      <c r="E82" s="199"/>
      <c r="F82" s="199"/>
      <c r="G82" s="200"/>
      <c r="H82" s="1"/>
      <c r="I82" s="1"/>
      <c r="J82" s="1"/>
      <c r="K82" s="1"/>
      <c r="L82" s="1"/>
      <c r="M82" s="1"/>
      <c r="N82" s="1"/>
      <c r="O82" s="1"/>
      <c r="P82" s="1"/>
      <c r="Q82" s="1"/>
      <c r="R82" s="1"/>
      <c r="S82" s="1"/>
      <c r="T82" s="1"/>
      <c r="U82" s="1"/>
      <c r="V82" s="1"/>
      <c r="W82" s="1"/>
      <c r="X82" s="1"/>
      <c r="Y82" s="1"/>
      <c r="Z82" s="1"/>
    </row>
    <row r="83" spans="1:26" ht="16.5" customHeight="1">
      <c r="A83" s="23"/>
      <c r="B83" s="6"/>
      <c r="C83" s="24"/>
      <c r="D83" s="24"/>
      <c r="E83" s="24"/>
      <c r="F83" s="24"/>
      <c r="G83" s="24"/>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53" t="s">
        <v>191</v>
      </c>
      <c r="B85" s="153"/>
      <c r="C85" s="153"/>
      <c r="D85" s="153"/>
      <c r="E85" s="153"/>
      <c r="F85" s="153"/>
      <c r="G85" s="153"/>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38" t="s">
        <v>1</v>
      </c>
      <c r="B87" s="138"/>
      <c r="C87" s="5" t="s">
        <v>2</v>
      </c>
      <c r="D87" s="138">
        <f>HOME!E4</f>
        <v>0</v>
      </c>
      <c r="E87" s="138"/>
      <c r="F87" s="138"/>
      <c r="G87" s="138"/>
      <c r="H87" s="1"/>
      <c r="I87" s="1"/>
      <c r="J87" s="1"/>
      <c r="K87" s="1"/>
      <c r="L87" s="1"/>
      <c r="M87" s="1"/>
      <c r="N87" s="1"/>
      <c r="O87" s="1"/>
      <c r="P87" s="1"/>
      <c r="Q87" s="1"/>
      <c r="R87" s="1"/>
      <c r="S87" s="1"/>
      <c r="T87" s="1"/>
      <c r="U87" s="1"/>
      <c r="V87" s="1"/>
      <c r="W87" s="1"/>
      <c r="X87" s="1"/>
      <c r="Y87" s="1"/>
      <c r="Z87" s="1"/>
    </row>
    <row r="88" spans="1:26" ht="30.75" customHeight="1">
      <c r="A88" s="138" t="s">
        <v>170</v>
      </c>
      <c r="B88" s="138"/>
      <c r="C88" s="5" t="s">
        <v>2</v>
      </c>
      <c r="D88" s="170">
        <f>HOME!E5</f>
        <v>0</v>
      </c>
      <c r="E88" s="170"/>
      <c r="F88" s="170"/>
      <c r="G88" s="170"/>
      <c r="H88" s="1"/>
      <c r="I88" s="1"/>
      <c r="J88" s="1"/>
      <c r="K88" s="1"/>
      <c r="L88" s="1"/>
      <c r="M88" s="1"/>
      <c r="N88" s="1"/>
      <c r="O88" s="1"/>
      <c r="P88" s="1"/>
      <c r="Q88" s="1"/>
      <c r="R88" s="1"/>
      <c r="S88" s="1"/>
      <c r="T88" s="1"/>
      <c r="U88" s="1"/>
      <c r="V88" s="1"/>
      <c r="W88" s="1"/>
      <c r="X88" s="1"/>
      <c r="Y88" s="1"/>
      <c r="Z88" s="1"/>
    </row>
    <row r="89" spans="1:26" ht="16.5" customHeight="1">
      <c r="A89" s="138" t="s">
        <v>7</v>
      </c>
      <c r="B89" s="138"/>
      <c r="C89" s="5" t="s">
        <v>2</v>
      </c>
      <c r="D89" s="138">
        <f>HOME!E9</f>
        <v>0</v>
      </c>
      <c r="E89" s="138"/>
      <c r="F89" s="138"/>
      <c r="G89" s="138"/>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70" t="s">
        <v>192</v>
      </c>
      <c r="B91" s="170"/>
      <c r="C91" s="170"/>
      <c r="D91" s="170"/>
      <c r="E91" s="170"/>
      <c r="F91" s="170"/>
      <c r="G91" s="170"/>
      <c r="H91" s="1"/>
      <c r="I91" s="1"/>
      <c r="J91" s="1"/>
      <c r="K91" s="1"/>
      <c r="L91" s="1"/>
      <c r="M91" s="1"/>
      <c r="N91" s="1"/>
      <c r="O91" s="1"/>
      <c r="P91" s="1"/>
      <c r="Q91" s="1"/>
      <c r="R91" s="1"/>
      <c r="S91" s="1"/>
      <c r="T91" s="1"/>
      <c r="U91" s="1"/>
      <c r="V91" s="1"/>
      <c r="W91" s="1"/>
      <c r="X91" s="1"/>
      <c r="Y91" s="1"/>
      <c r="Z91" s="1"/>
    </row>
    <row r="92" spans="1:26" ht="16.5" customHeight="1">
      <c r="A92" s="170"/>
      <c r="B92" s="170"/>
      <c r="C92" s="170"/>
      <c r="D92" s="170"/>
      <c r="E92" s="170"/>
      <c r="F92" s="170"/>
      <c r="G92" s="170"/>
      <c r="H92" s="1"/>
      <c r="I92" s="1"/>
      <c r="J92" s="1"/>
      <c r="K92" s="1"/>
      <c r="L92" s="1"/>
      <c r="M92" s="1"/>
      <c r="N92" s="1"/>
      <c r="O92" s="1"/>
      <c r="P92" s="1"/>
      <c r="Q92" s="1"/>
      <c r="R92" s="1"/>
      <c r="S92" s="1"/>
      <c r="T92" s="1"/>
      <c r="U92" s="1"/>
      <c r="V92" s="1"/>
      <c r="W92" s="1"/>
      <c r="X92" s="1"/>
      <c r="Y92" s="1"/>
      <c r="Z92" s="1"/>
    </row>
    <row r="93" spans="1:26" ht="16.5" customHeight="1">
      <c r="A93" s="170"/>
      <c r="B93" s="170"/>
      <c r="C93" s="170"/>
      <c r="D93" s="170"/>
      <c r="E93" s="170"/>
      <c r="F93" s="170"/>
      <c r="G93" s="170"/>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53" t="s">
        <v>173</v>
      </c>
      <c r="B95" s="153"/>
      <c r="C95" s="153"/>
      <c r="D95" s="153"/>
      <c r="E95" s="153"/>
      <c r="F95" s="153"/>
      <c r="G95" s="153"/>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76" t="s">
        <v>174</v>
      </c>
      <c r="B97" s="177"/>
      <c r="C97" s="177"/>
      <c r="D97" s="178"/>
      <c r="E97" s="179" t="s">
        <v>175</v>
      </c>
      <c r="F97" s="177"/>
      <c r="G97" s="180"/>
      <c r="H97" s="1"/>
      <c r="I97" s="1"/>
      <c r="J97" s="1"/>
      <c r="K97" s="1"/>
      <c r="L97" s="1"/>
      <c r="M97" s="1"/>
      <c r="N97" s="1"/>
      <c r="O97" s="1"/>
      <c r="P97" s="1"/>
      <c r="Q97" s="1"/>
      <c r="R97" s="1"/>
      <c r="S97" s="1"/>
      <c r="T97" s="1"/>
      <c r="U97" s="1"/>
      <c r="V97" s="1"/>
      <c r="W97" s="1"/>
      <c r="X97" s="1"/>
      <c r="Y97" s="1"/>
      <c r="Z97" s="1"/>
    </row>
    <row r="98" spans="1:26" ht="16.5" customHeight="1">
      <c r="A98" s="12" t="s">
        <v>176</v>
      </c>
      <c r="B98" s="181" t="s">
        <v>2</v>
      </c>
      <c r="C98" s="182"/>
      <c r="D98" s="183"/>
      <c r="E98" s="184" t="s">
        <v>177</v>
      </c>
      <c r="F98" s="182"/>
      <c r="G98" s="185"/>
      <c r="H98" s="1"/>
      <c r="I98" s="1"/>
      <c r="J98" s="1"/>
      <c r="K98" s="1"/>
      <c r="L98" s="1"/>
      <c r="M98" s="1"/>
      <c r="N98" s="1"/>
      <c r="O98" s="1"/>
      <c r="P98" s="1"/>
      <c r="Q98" s="1"/>
      <c r="R98" s="1"/>
      <c r="S98" s="1"/>
      <c r="T98" s="1"/>
      <c r="U98" s="1"/>
      <c r="V98" s="1"/>
      <c r="W98" s="1"/>
      <c r="X98" s="1"/>
      <c r="Y98" s="1"/>
      <c r="Z98" s="1"/>
    </row>
    <row r="99" spans="1:26" ht="16.5" customHeight="1">
      <c r="A99" s="13" t="s">
        <v>178</v>
      </c>
      <c r="B99" s="153" t="s">
        <v>2</v>
      </c>
      <c r="C99" s="139"/>
      <c r="D99" s="186"/>
      <c r="E99" s="15" t="s">
        <v>179</v>
      </c>
      <c r="F99" s="153" t="str">
        <f>": "&amp;HOME!E10</f>
        <v>:</v>
      </c>
      <c r="G99" s="187"/>
      <c r="H99" s="1"/>
      <c r="I99" s="1"/>
      <c r="J99" s="1"/>
      <c r="K99" s="1"/>
      <c r="L99" s="1"/>
      <c r="M99" s="1"/>
      <c r="N99" s="1"/>
      <c r="O99" s="1"/>
      <c r="P99" s="1"/>
      <c r="Q99" s="1"/>
      <c r="R99" s="1"/>
      <c r="S99" s="1"/>
      <c r="T99" s="1"/>
      <c r="U99" s="1"/>
      <c r="V99" s="1"/>
      <c r="W99" s="1"/>
      <c r="X99" s="1"/>
      <c r="Y99" s="1"/>
      <c r="Z99" s="1"/>
    </row>
    <row r="100" spans="1:26" ht="16.5" customHeight="1">
      <c r="A100" s="201"/>
      <c r="B100" s="139"/>
      <c r="C100" s="139"/>
      <c r="D100" s="186"/>
      <c r="E100" s="15" t="s">
        <v>180</v>
      </c>
      <c r="F100" s="153" t="s">
        <v>2</v>
      </c>
      <c r="G100" s="187"/>
      <c r="H100" s="1"/>
      <c r="I100" s="1"/>
      <c r="J100" s="1"/>
      <c r="K100" s="1"/>
      <c r="L100" s="1"/>
      <c r="M100" s="1"/>
      <c r="N100" s="1"/>
      <c r="O100" s="1"/>
      <c r="P100" s="1"/>
      <c r="Q100" s="1"/>
      <c r="R100" s="1"/>
      <c r="S100" s="1"/>
      <c r="T100" s="1"/>
      <c r="U100" s="1"/>
      <c r="V100" s="1"/>
      <c r="W100" s="1"/>
      <c r="X100" s="1"/>
      <c r="Y100" s="1"/>
      <c r="Z100" s="1"/>
    </row>
    <row r="101" spans="1:26" ht="16.5" customHeight="1">
      <c r="A101" s="202"/>
      <c r="B101" s="139"/>
      <c r="C101" s="139"/>
      <c r="D101" s="186"/>
      <c r="E101" s="206"/>
      <c r="F101" s="139"/>
      <c r="G101" s="187"/>
      <c r="H101" s="1"/>
      <c r="I101" s="1"/>
      <c r="J101" s="1"/>
      <c r="K101" s="1"/>
      <c r="L101" s="1"/>
      <c r="M101" s="1"/>
      <c r="N101" s="1"/>
      <c r="O101" s="1"/>
      <c r="P101" s="1"/>
      <c r="Q101" s="1"/>
      <c r="R101" s="1"/>
      <c r="S101" s="1"/>
      <c r="T101" s="1"/>
      <c r="U101" s="1"/>
      <c r="V101" s="1"/>
      <c r="W101" s="1"/>
      <c r="X101" s="1"/>
      <c r="Y101" s="1"/>
      <c r="Z101" s="1"/>
    </row>
    <row r="102" spans="1:26" ht="16.5" customHeight="1">
      <c r="A102" s="202"/>
      <c r="B102" s="139"/>
      <c r="C102" s="139"/>
      <c r="D102" s="186"/>
      <c r="E102" s="207"/>
      <c r="F102" s="208"/>
      <c r="G102" s="209"/>
      <c r="H102" s="1"/>
      <c r="I102" s="1"/>
      <c r="J102" s="1"/>
      <c r="K102" s="1"/>
      <c r="L102" s="1"/>
      <c r="M102" s="1"/>
      <c r="N102" s="1"/>
      <c r="O102" s="1"/>
      <c r="P102" s="1"/>
      <c r="Q102" s="1"/>
      <c r="R102" s="1"/>
      <c r="S102" s="1"/>
      <c r="T102" s="1"/>
      <c r="U102" s="1"/>
      <c r="V102" s="1"/>
      <c r="W102" s="1"/>
      <c r="X102" s="1"/>
      <c r="Y102" s="1"/>
      <c r="Z102" s="1"/>
    </row>
    <row r="103" spans="1:26" ht="16.5" customHeight="1">
      <c r="A103" s="202"/>
      <c r="B103" s="139"/>
      <c r="C103" s="139"/>
      <c r="D103" s="186"/>
      <c r="E103" s="184" t="s">
        <v>181</v>
      </c>
      <c r="F103" s="182"/>
      <c r="G103" s="185"/>
      <c r="H103" s="1"/>
      <c r="I103" s="1"/>
      <c r="J103" s="1"/>
      <c r="K103" s="1"/>
      <c r="L103" s="1"/>
      <c r="M103" s="1"/>
      <c r="N103" s="1"/>
      <c r="O103" s="1"/>
      <c r="P103" s="1"/>
      <c r="Q103" s="1"/>
      <c r="R103" s="1"/>
      <c r="S103" s="1"/>
      <c r="T103" s="1"/>
      <c r="U103" s="1"/>
      <c r="V103" s="1"/>
      <c r="W103" s="1"/>
      <c r="X103" s="1"/>
      <c r="Y103" s="1"/>
      <c r="Z103" s="1"/>
    </row>
    <row r="104" spans="1:26" ht="16.5" customHeight="1">
      <c r="A104" s="202"/>
      <c r="B104" s="139"/>
      <c r="C104" s="139"/>
      <c r="D104" s="186"/>
      <c r="E104" s="15" t="s">
        <v>179</v>
      </c>
      <c r="F104" s="153" t="str">
        <f>": "&amp;HOME!E11</f>
        <v>:</v>
      </c>
      <c r="G104" s="187"/>
      <c r="H104" s="1"/>
      <c r="I104" s="1"/>
      <c r="J104" s="1"/>
      <c r="K104" s="1"/>
      <c r="L104" s="1"/>
      <c r="M104" s="1"/>
      <c r="N104" s="1"/>
      <c r="O104" s="1"/>
      <c r="P104" s="1"/>
      <c r="Q104" s="1"/>
      <c r="R104" s="1"/>
      <c r="S104" s="1"/>
      <c r="T104" s="1"/>
      <c r="U104" s="1"/>
      <c r="V104" s="1"/>
      <c r="W104" s="1"/>
      <c r="X104" s="1"/>
      <c r="Y104" s="1"/>
      <c r="Z104" s="1"/>
    </row>
    <row r="105" spans="1:26" ht="16.5" customHeight="1">
      <c r="A105" s="202"/>
      <c r="B105" s="139"/>
      <c r="C105" s="139"/>
      <c r="D105" s="186"/>
      <c r="E105" s="15" t="s">
        <v>180</v>
      </c>
      <c r="F105" s="153" t="s">
        <v>2</v>
      </c>
      <c r="G105" s="187"/>
      <c r="H105" s="1"/>
      <c r="I105" s="1"/>
      <c r="J105" s="1"/>
      <c r="K105" s="1"/>
      <c r="L105" s="1"/>
      <c r="M105" s="1"/>
      <c r="N105" s="1"/>
      <c r="O105" s="1"/>
      <c r="P105" s="1"/>
      <c r="Q105" s="1"/>
      <c r="R105" s="1"/>
      <c r="S105" s="1"/>
      <c r="T105" s="1"/>
      <c r="U105" s="1"/>
      <c r="V105" s="1"/>
      <c r="W105" s="1"/>
      <c r="X105" s="1"/>
      <c r="Y105" s="1"/>
      <c r="Z105" s="1"/>
    </row>
    <row r="106" spans="1:26" ht="16.5" customHeight="1">
      <c r="A106" s="202"/>
      <c r="B106" s="139"/>
      <c r="C106" s="139"/>
      <c r="D106" s="186"/>
      <c r="E106" s="206"/>
      <c r="F106" s="139"/>
      <c r="G106" s="187"/>
      <c r="H106" s="1"/>
      <c r="I106" s="1"/>
      <c r="J106" s="1"/>
      <c r="K106" s="1"/>
      <c r="L106" s="1"/>
      <c r="M106" s="1"/>
      <c r="N106" s="1"/>
      <c r="O106" s="1"/>
      <c r="P106" s="1"/>
      <c r="Q106" s="1"/>
      <c r="R106" s="1"/>
      <c r="S106" s="1"/>
      <c r="T106" s="1"/>
      <c r="U106" s="1"/>
      <c r="V106" s="1"/>
      <c r="W106" s="1"/>
      <c r="X106" s="1"/>
      <c r="Y106" s="1"/>
      <c r="Z106" s="1"/>
    </row>
    <row r="107" spans="1:26" ht="16.5" customHeight="1">
      <c r="A107" s="203"/>
      <c r="B107" s="204"/>
      <c r="C107" s="204"/>
      <c r="D107" s="205"/>
      <c r="E107" s="210"/>
      <c r="F107" s="211"/>
      <c r="G107" s="212"/>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sheetData>
  <sheetProtection selectLockedCells="1"/>
  <mergeCells count="115">
    <mergeCell ref="F104:G104"/>
    <mergeCell ref="F105:G105"/>
    <mergeCell ref="A20:G22"/>
    <mergeCell ref="A29:D36"/>
    <mergeCell ref="E30:G31"/>
    <mergeCell ref="E35:G36"/>
    <mergeCell ref="A91:G93"/>
    <mergeCell ref="A100:D107"/>
    <mergeCell ref="E101:G102"/>
    <mergeCell ref="E106:G107"/>
    <mergeCell ref="A95:G95"/>
    <mergeCell ref="A97:D97"/>
    <mergeCell ref="E97:G97"/>
    <mergeCell ref="B98:D98"/>
    <mergeCell ref="E98:G98"/>
    <mergeCell ref="B99:D99"/>
    <mergeCell ref="F99:G99"/>
    <mergeCell ref="F100:G100"/>
    <mergeCell ref="E103:G103"/>
    <mergeCell ref="B81:D81"/>
    <mergeCell ref="E81:G81"/>
    <mergeCell ref="B82:G82"/>
    <mergeCell ref="A85:G85"/>
    <mergeCell ref="A87:B87"/>
    <mergeCell ref="D87:G87"/>
    <mergeCell ref="A88:B88"/>
    <mergeCell ref="D88:G88"/>
    <mergeCell ref="A89:B89"/>
    <mergeCell ref="D89:G89"/>
    <mergeCell ref="B74:D74"/>
    <mergeCell ref="E74:G74"/>
    <mergeCell ref="B75:G75"/>
    <mergeCell ref="A77:G77"/>
    <mergeCell ref="B78:D78"/>
    <mergeCell ref="E78:G78"/>
    <mergeCell ref="B79:D79"/>
    <mergeCell ref="F79:G79"/>
    <mergeCell ref="B80:D80"/>
    <mergeCell ref="F80:G80"/>
    <mergeCell ref="B67:D67"/>
    <mergeCell ref="E67:G67"/>
    <mergeCell ref="B68:G68"/>
    <mergeCell ref="A70:G70"/>
    <mergeCell ref="B71:D71"/>
    <mergeCell ref="E71:G71"/>
    <mergeCell ref="B72:D72"/>
    <mergeCell ref="F72:G72"/>
    <mergeCell ref="B73:D73"/>
    <mergeCell ref="F73:G73"/>
    <mergeCell ref="B60:D60"/>
    <mergeCell ref="E60:G60"/>
    <mergeCell ref="B61:G61"/>
    <mergeCell ref="A63:G63"/>
    <mergeCell ref="B64:D64"/>
    <mergeCell ref="E64:G64"/>
    <mergeCell ref="B65:D65"/>
    <mergeCell ref="F65:G65"/>
    <mergeCell ref="B66:D66"/>
    <mergeCell ref="F66:G66"/>
    <mergeCell ref="B53:D53"/>
    <mergeCell ref="E53:G53"/>
    <mergeCell ref="B54:G54"/>
    <mergeCell ref="A56:G56"/>
    <mergeCell ref="B57:D57"/>
    <mergeCell ref="E57:G57"/>
    <mergeCell ref="B58:D58"/>
    <mergeCell ref="F58:G58"/>
    <mergeCell ref="B59:D59"/>
    <mergeCell ref="F59:G59"/>
    <mergeCell ref="B46:D46"/>
    <mergeCell ref="E46:G46"/>
    <mergeCell ref="B47:G47"/>
    <mergeCell ref="A49:G49"/>
    <mergeCell ref="B50:D50"/>
    <mergeCell ref="E50:G50"/>
    <mergeCell ref="B51:D51"/>
    <mergeCell ref="F51:G51"/>
    <mergeCell ref="B52:D52"/>
    <mergeCell ref="F52:G52"/>
    <mergeCell ref="F34:G34"/>
    <mergeCell ref="A40:G40"/>
    <mergeCell ref="A42:G42"/>
    <mergeCell ref="B43:D43"/>
    <mergeCell ref="E43:G43"/>
    <mergeCell ref="B44:D44"/>
    <mergeCell ref="F44:G44"/>
    <mergeCell ref="B45:D45"/>
    <mergeCell ref="F45:G45"/>
    <mergeCell ref="A26:D26"/>
    <mergeCell ref="E26:G26"/>
    <mergeCell ref="B27:D27"/>
    <mergeCell ref="E27:G27"/>
    <mergeCell ref="B28:D28"/>
    <mergeCell ref="F28:G28"/>
    <mergeCell ref="F29:G29"/>
    <mergeCell ref="E32:G32"/>
    <mergeCell ref="F33:G33"/>
    <mergeCell ref="B11:E11"/>
    <mergeCell ref="B12:E12"/>
    <mergeCell ref="B13:E13"/>
    <mergeCell ref="B14:E14"/>
    <mergeCell ref="B15:E15"/>
    <mergeCell ref="B16:E16"/>
    <mergeCell ref="B17:E17"/>
    <mergeCell ref="B18:E18"/>
    <mergeCell ref="A24:D24"/>
    <mergeCell ref="A2:G2"/>
    <mergeCell ref="A4:G4"/>
    <mergeCell ref="A6:B6"/>
    <mergeCell ref="D6:G6"/>
    <mergeCell ref="A7:B7"/>
    <mergeCell ref="D7:G7"/>
    <mergeCell ref="A8:B8"/>
    <mergeCell ref="D8:G8"/>
    <mergeCell ref="A10:D10"/>
  </mergeCells>
  <pageMargins left="0.90551181102362199" right="0.70866141732283505" top="0.74803149606299202" bottom="0.74803149606299202" header="0" footer="0"/>
  <pageSetup paperSize="9" orientation="portrait"/>
  <rowBreaks count="3" manualBreakCount="3">
    <brk id="39" max="16383" man="1"/>
    <brk id="39" man="1"/>
    <brk id="6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6" master="" otherUserPermission="visible"/>
  <rangeList sheetStid="2"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Instrumen</vt:lpstr>
      <vt:lpstr>Nilai Sementara</vt:lpstr>
      <vt:lpstr>Rekomendasi</vt:lpstr>
      <vt:lpstr>Berita Acara dan Rekomendasi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NPP TIGA</dc:creator>
  <cp:lastModifiedBy>officedigital0071</cp:lastModifiedBy>
  <cp:lastPrinted>2022-11-08T04:17:00Z</cp:lastPrinted>
  <dcterms:created xsi:type="dcterms:W3CDTF">2008-06-05T02:43:00Z</dcterms:created>
  <dcterms:modified xsi:type="dcterms:W3CDTF">2025-09-30T03:17:15Z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97EFC5629E604411A2D3C6F2535A2136_12</vt:lpwstr>
  </property>
  <property fmtid="{D5CDD505-2E9C-101B-9397-08002B2CF9AE}" pid="3" name="KSOProductBuildVer">
    <vt:lpwstr>1033-12.2.0.22549</vt:lpwstr>
  </property>
</Properties>
</file>