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<sst xmlns="http://schemas.openxmlformats.org/spreadsheetml/2006/main" count="213" uniqueCount="60">
  <si>
    <t>常食</t>
  </si>
  <si>
    <t>一口大</t>
  </si>
  <si>
    <t>刻み</t>
  </si>
  <si>
    <t>極刻み</t>
  </si>
  <si>
    <t>ミキサー</t>
  </si>
  <si>
    <t>ソフト</t>
  </si>
  <si>
    <t>ごはん</t>
  </si>
  <si>
    <t>お粥</t>
  </si>
  <si>
    <t>リゾ粥</t>
  </si>
  <si>
    <t>ハンバーグ</t>
  </si>
  <si>
    <t>燕市横田9948-1</t>
  </si>
  <si>
    <t>豚肉ムース</t>
  </si>
  <si>
    <t>通常のごはん</t>
  </si>
  <si>
    <t>イオンドリンクゼリー</t>
  </si>
  <si>
    <t>通常の全粥</t>
  </si>
  <si>
    <t>全粥に1％スベラカーゼを加えミキサーにかけたもの。</t>
  </si>
  <si>
    <t>なし</t>
  </si>
  <si>
    <t>カレイのマヨ焼き</t>
  </si>
  <si>
    <t>魚ムース</t>
  </si>
  <si>
    <t>0256-47-1222</t>
  </si>
  <si>
    <t>0256-63-4050</t>
  </si>
  <si>
    <t>大根のそぼろ煮</t>
  </si>
  <si>
    <t>イナアガー</t>
  </si>
  <si>
    <t>包丁でカット</t>
  </si>
  <si>
    <t>包丁またはカッターにてカット</t>
  </si>
  <si>
    <t>カッターにてカット。増粘剤でまとめる。(魚献立の時は市販ムース使用）</t>
  </si>
  <si>
    <t>カッターでペースト状になるまで撹拌し、増粘剤でとろみをつける。(魚献立の時は市販ムース使用）</t>
  </si>
  <si>
    <t>市販品使用。</t>
  </si>
  <si>
    <t>2ｃｍくらいにカット</t>
  </si>
  <si>
    <t>1ｃｍくらいの大きさにカット</t>
  </si>
  <si>
    <t>1～2ｍｍくらいの大きさ</t>
  </si>
  <si>
    <t>ペースト状</t>
  </si>
  <si>
    <t>ムースまたはゼリーの市販品</t>
  </si>
  <si>
    <t>地域密着ユニット型介護福祉施設</t>
  </si>
  <si>
    <t>歯茎でつぶせる</t>
  </si>
  <si>
    <t>噛まなくてよい</t>
  </si>
  <si>
    <t>メイバランス1.0</t>
  </si>
  <si>
    <t>小さじ</t>
  </si>
  <si>
    <t>はな広場・しまかみ</t>
  </si>
  <si>
    <t>2-1</t>
  </si>
  <si>
    <t>3</t>
  </si>
  <si>
    <t>０ｊ・１ｊ対応： 不可能</t>
  </si>
  <si>
    <t>米飯140</t>
  </si>
  <si>
    <t>全粥180</t>
  </si>
  <si>
    <t>ミキサー粥200</t>
  </si>
  <si>
    <t>ミキサー粥180</t>
  </si>
  <si>
    <t>エプリッチ、HCアイソカルゼリー、ハイプチゼリーカルナール（褥瘡用）</t>
  </si>
  <si>
    <t>更新記録シート</t>
  </si>
  <si>
    <t>同意の確認</t>
  </si>
  <si>
    <t>チェック</t>
  </si>
  <si>
    <t>作業記録</t>
  </si>
  <si>
    <t>↓ 氏名を入力 ↓</t>
  </si>
  <si>
    <t>日時</t>
  </si>
  <si>
    <t>名前</t>
  </si>
  <si>
    <t>更新内容について施設長の同意を得ました</t>
  </si>
  <si>
    <t>氏名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</si>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</sst>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sz val="9.0"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10.0"/>
      <color theme="1"/>
      <name val="Arial"/>
      <scheme val="minor"/>
    </font>
    <font>
      <b/>
      <sz val="10.0"/>
      <color rgb="FF000000"/>
      <name val="Arial"/>
      <scheme val="minor"/>
    </font>
    <font>
      <sz val="9.0"/>
      <color theme="1"/>
      <name val="Arial"/>
      <scheme val="minor"/>
    </font>
    <font/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8.0"/>
      <color theme="1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3300"/>
        <bgColor rgb="FFFF3300"/>
      </patternFill>
    </fill>
    <fill>
      <patternFill patternType="solid">
        <fgColor rgb="FF0033CC"/>
        <bgColor rgb="FF0033CC"/>
      </patternFill>
    </fill>
    <fill>
      <patternFill patternType="solid">
        <fgColor rgb="FFFFCCA6"/>
        <bgColor rgb="FFFFCCA6"/>
      </patternFill>
    </fill>
    <fill>
      <patternFill patternType="solid">
        <fgColor rgb="FF00AF50"/>
        <bgColor rgb="FF00AF50"/>
      </patternFill>
    </fill>
    <fill>
      <patternFill patternType="solid">
        <fgColor rgb="FFDBF7B8"/>
        <bgColor rgb="FFDBF7B8"/>
      </patternFill>
    </fill>
    <fill>
      <patternFill patternType="solid">
        <fgColor rgb="FFFF0000"/>
        <bgColor rgb="FFFF0000"/>
      </patternFill>
    </fill>
    <fill>
      <patternFill patternType="solid">
        <fgColor rgb="FFB4DCF9"/>
        <bgColor rgb="FFB4DCF9"/>
      </patternFill>
    </fill>
    <fill>
      <patternFill patternType="solid">
        <fgColor rgb="FFFFE0E0"/>
        <bgColor rgb="FFFFE0E0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0000"/>
      </left>
      <right style="thin">
        <color rgb="FFFF0000"/>
      </right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right style="thin">
        <color rgb="FFFF3300"/>
      </righ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bottom style="medium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left style="thin">
        <color rgb="FF959595"/>
      </left>
      <top style="thin">
        <color rgb="FF959595"/>
      </top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2" numFmtId="0" xfId="0" applyAlignment="1" applyBorder="1" applyFill="1" applyFont="1">
      <alignment shrinkToFit="0" vertical="center" wrapText="0"/>
    </xf>
    <xf borderId="3" fillId="4" fontId="3" numFmtId="0" xfId="0" applyAlignment="1" applyBorder="1" applyFill="1" applyFont="1">
      <alignment horizontal="center" vertical="center"/>
    </xf>
    <xf borderId="4" fillId="5" fontId="1" numFmtId="0" xfId="0" applyAlignment="1" applyBorder="1" applyFill="1" applyFont="1">
      <alignment vertical="center"/>
    </xf>
    <xf borderId="1" fillId="0" fontId="4" numFmtId="0" xfId="0" applyAlignment="1" applyBorder="1" applyFont="1">
      <alignment horizontal="center" readingOrder="0" shrinkToFit="0" vertical="center" wrapText="0"/>
    </xf>
    <xf borderId="4" fillId="6" fontId="3" numFmtId="0" xfId="0" applyAlignment="1" applyBorder="1" applyFill="1" applyFont="1">
      <alignment horizontal="center" vertical="center"/>
    </xf>
    <xf borderId="5" fillId="7" fontId="1" numFmtId="0" xfId="0" applyAlignment="1" applyBorder="1" applyFill="1" applyFont="1">
      <alignment vertical="center"/>
    </xf>
    <xf borderId="4" fillId="0" fontId="4" numFmtId="0" xfId="0" applyAlignment="1" applyBorder="1" applyFont="1">
      <alignment horizontal="center" readingOrder="0" shrinkToFit="0" vertical="center" wrapText="0"/>
    </xf>
    <xf borderId="2" fillId="3" fontId="1" numFmtId="0" xfId="0" applyAlignment="1" applyBorder="1" applyFill="1" applyFont="1">
      <alignment vertical="center"/>
    </xf>
    <xf borderId="3" fillId="4" fontId="5" numFmtId="0" xfId="0" applyAlignment="1" applyBorder="1" applyFill="1" applyFont="1">
      <alignment horizontal="center" vertical="center"/>
    </xf>
    <xf borderId="6" fillId="8" fontId="6" numFmtId="0" xfId="0" applyAlignment="1" applyBorder="1" applyFill="1" applyFont="1">
      <alignment horizontal="center" vertical="center"/>
    </xf>
    <xf borderId="4" fillId="0" fontId="4" numFmtId="0" xfId="0" applyAlignment="1" applyBorder="1" applyFont="1">
      <alignment horizontal="center" shrinkToFit="0" vertical="center" wrapText="0"/>
    </xf>
    <xf borderId="5" fillId="9" fontId="3" numFmtId="0" xfId="0" applyAlignment="1" applyBorder="1" applyFill="1" applyFont="1">
      <alignment horizontal="center" vertical="center"/>
    </xf>
    <xf borderId="3" fillId="0" fontId="7" numFmtId="0" xfId="0" applyAlignment="1" applyBorder="1" applyFont="1">
      <alignment horizontal="center" readingOrder="0" shrinkToFit="0" vertical="center" wrapText="0"/>
    </xf>
    <xf borderId="6" fillId="8" fontId="4" numFmtId="0" xfId="0" applyAlignment="1" applyBorder="1" applyFill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5" fillId="0" fontId="4" numFmtId="0" xfId="0" applyAlignment="1" applyBorder="1" applyFont="1">
      <alignment readingOrder="0" shrinkToFit="0" vertical="center" wrapText="0"/>
    </xf>
    <xf borderId="7" fillId="4" fontId="3" numFmtId="0" xfId="0" applyAlignment="1" applyBorder="1" applyFill="1" applyFont="1">
      <alignment horizontal="center" vertical="center"/>
    </xf>
    <xf borderId="6" fillId="8" fontId="3" numFmtId="0" xfId="0" applyAlignment="1" applyBorder="1" applyFill="1" applyFont="1">
      <alignment horizontal="center" vertical="center"/>
    </xf>
    <xf borderId="4" fillId="0" fontId="7" numFmtId="0" xfId="0" applyAlignment="1" applyBorder="1" applyFont="1">
      <alignment readingOrder="0" shrinkToFit="0" vertical="center" wrapText="1"/>
    </xf>
    <xf borderId="7" fillId="0" fontId="4" numFmtId="0" xfId="0" applyAlignment="1" applyBorder="1" applyFont="1">
      <alignment horizontal="center" vertical="center"/>
    </xf>
    <xf borderId="8" fillId="0" fontId="4" numFmtId="0" xfId="0" applyAlignment="1" applyBorder="1" applyFont="1">
      <alignment readingOrder="0" shrinkToFit="0" vertical="center" wrapText="1"/>
    </xf>
    <xf borderId="6" fillId="0" fontId="7" numFmtId="0" xfId="0" applyAlignment="1" applyBorder="1" applyFont="1">
      <alignment horizontal="center" readingOrder="0" shrinkToFit="0" vertical="center" wrapText="1"/>
    </xf>
    <xf borderId="4" fillId="0" fontId="7" numFmtId="0" xfId="0" applyAlignment="1" applyBorder="1" applyFont="1">
      <alignment shrinkToFit="0" vertical="center" wrapText="1"/>
    </xf>
    <xf borderId="9" fillId="0" fontId="8" numFmtId="0" xfId="0" applyBorder="1" applyFont="1"/>
    <xf borderId="10" fillId="8" fontId="3" numFmtId="0" xfId="0" applyAlignment="1" applyBorder="1" applyFill="1" applyFont="1">
      <alignment horizontal="center" vertical="center"/>
    </xf>
    <xf borderId="11" fillId="0" fontId="4" numFmtId="0" xfId="0" applyAlignment="1" applyBorder="1" applyFont="1">
      <alignment horizontal="center" vertical="center"/>
    </xf>
    <xf borderId="4" fillId="0" fontId="9" numFmtId="49" xfId="0" applyAlignment="1" applyBorder="1" applyFont="1" applyNumberFormat="1">
      <alignment horizontal="center" readingOrder="0" shrinkToFit="0" vertical="center" wrapText="0"/>
    </xf>
    <xf borderId="10" fillId="0" fontId="7" numFmtId="0" xfId="0" applyAlignment="1" applyBorder="1" applyFont="1">
      <alignment horizontal="center" readingOrder="0" shrinkToFit="0" vertical="center" wrapText="0"/>
    </xf>
    <xf borderId="5" fillId="9" fontId="3" numFmtId="0" xfId="0" applyAlignment="1" applyBorder="1" applyFill="1" applyFont="1">
      <alignment horizontal="center" readingOrder="0" vertical="center"/>
    </xf>
    <xf borderId="12" fillId="4" fontId="3" numFmtId="0" xfId="0" applyAlignment="1" applyBorder="1" applyFill="1" applyFont="1">
      <alignment horizontal="center" vertical="center"/>
    </xf>
    <xf borderId="10" fillId="0" fontId="7" numFmtId="0" xfId="0" applyAlignment="1" applyBorder="1" applyFont="1">
      <alignment horizontal="center" shrinkToFit="0" vertical="center" wrapText="0"/>
    </xf>
    <xf borderId="5" fillId="10" fontId="4" numFmtId="164" xfId="0" applyAlignment="1" applyBorder="1" applyFill="1" applyFont="1" applyNumberFormat="1">
      <alignment horizontal="left" readingOrder="0" shrinkToFit="0" vertical="center" wrapText="0"/>
    </xf>
    <xf borderId="13" fillId="0" fontId="8" numFmtId="0" xfId="0" applyBorder="1" applyFont="1"/>
    <xf borderId="14" fillId="0" fontId="4" numFmtId="0" xfId="0" applyAlignment="1" applyBorder="1" applyFont="1">
      <alignment horizontal="center" vertical="center"/>
    </xf>
    <xf borderId="10" fillId="8" fontId="3" numFmtId="0" xfId="0" applyAlignment="1" applyBorder="1" applyFill="1" applyFont="1">
      <alignment horizontal="center" readingOrder="0" vertical="center"/>
    </xf>
    <xf borderId="10" fillId="0" fontId="4" numFmtId="165" xfId="0" applyAlignment="1" applyBorder="1" applyFont="1" applyNumberFormat="1">
      <alignment horizontal="center" readingOrder="0" shrinkToFit="0" vertical="center" wrapText="0"/>
    </xf>
    <xf borderId="12" fillId="0" fontId="4" numFmtId="0" xfId="0" applyAlignment="1" applyBorder="1" applyFont="1">
      <alignment horizontal="center" vertical="center"/>
    </xf>
    <xf borderId="10" fillId="0" fontId="4" numFmtId="165" xfId="0" applyAlignment="1" applyBorder="1" applyFont="1" applyNumberFormat="1">
      <alignment horizontal="center" shrinkToFit="0" vertical="center" wrapText="0"/>
    </xf>
    <xf borderId="10" fillId="0" fontId="4" numFmtId="165" xfId="0" applyAlignment="1" applyBorder="1" applyFont="1" applyNumberFormat="1">
      <alignment horizontal="center" readingOrder="0" shrinkToFit="0" vertical="center" wrapText="0"/>
    </xf>
    <xf borderId="10" fillId="0" fontId="4" numFmtId="165" xfId="0" applyAlignment="1" applyBorder="1" applyFont="1" applyNumberFormat="1">
      <alignment horizontal="center" shrinkToFit="0" vertical="center" wrapText="0"/>
    </xf>
    <xf borderId="15" fillId="11" fontId="10" numFmtId="0" xfId="0" applyAlignment="1" applyBorder="1" applyFill="1" applyFont="1">
      <alignment vertical="center"/>
    </xf>
    <xf borderId="1" fillId="0" fontId="7" numFmtId="0" xfId="0" applyAlignment="1" applyBorder="1" applyFont="1">
      <alignment readingOrder="0" shrinkToFit="0" vertical="center" wrapText="1"/>
    </xf>
    <xf borderId="6" fillId="8" fontId="3" numFmtId="0" xfId="0" applyAlignment="1" applyBorder="1" applyFill="1" applyFont="1">
      <alignment horizontal="center" readingOrder="0" vertical="center"/>
    </xf>
    <xf borderId="1" fillId="4" fontId="3" numFmtId="0" xfId="0" applyAlignment="1" applyBorder="1" applyFill="1" applyFont="1">
      <alignment horizontal="center" vertical="center"/>
    </xf>
    <xf borderId="1" fillId="0" fontId="4" numFmtId="0" xfId="0" applyAlignment="1" applyBorder="1" applyFont="1">
      <alignment horizontal="center" readingOrder="0" shrinkToFit="0" vertical="center" wrapText="1"/>
    </xf>
    <xf borderId="16" fillId="12" fontId="1" numFmtId="0" xfId="0" applyAlignment="1" applyBorder="1" applyFill="1" applyFont="1">
      <alignment vertical="center"/>
    </xf>
    <xf borderId="6" fillId="0" fontId="4" numFmtId="166" xfId="0" applyAlignment="1" applyBorder="1" applyFont="1" applyNumberFormat="1">
      <alignment horizontal="center" readingOrder="0" shrinkToFit="0" vertical="center" wrapText="0"/>
    </xf>
    <xf borderId="1" fillId="0" fontId="4" numFmtId="0" xfId="0" applyAlignment="1" applyBorder="1" applyFont="1">
      <alignment horizontal="center" shrinkToFit="0" vertical="center" wrapText="1"/>
    </xf>
    <xf borderId="17" fillId="0" fontId="11" numFmtId="0" xfId="0" applyAlignment="1" applyBorder="1" applyFont="1">
      <alignment horizontal="left" readingOrder="0" vertical="bottom"/>
    </xf>
    <xf borderId="18" fillId="13" fontId="4" numFmtId="0" xfId="0" applyAlignment="1" applyBorder="1" applyFill="1" applyFont="1">
      <alignment horizontal="center" vertical="center"/>
    </xf>
    <xf borderId="6" fillId="0" fontId="4" numFmtId="166" xfId="0" applyAlignment="1" applyBorder="1" applyFont="1" applyNumberFormat="1">
      <alignment horizontal="center" shrinkToFit="0" vertical="center" wrapText="0"/>
    </xf>
    <xf borderId="17" fillId="0" fontId="12" numFmtId="0" xfId="0" applyAlignment="1" applyBorder="1" applyFont="1">
      <alignment horizontal="left" readingOrder="0" vertical="bottom"/>
    </xf>
    <xf borderId="3" fillId="0" fontId="9" numFmtId="49" xfId="0" applyAlignment="1" applyBorder="1" applyFont="1" applyNumberFormat="1">
      <alignment horizontal="center" shrinkToFit="0" vertical="center" wrapText="0"/>
    </xf>
    <xf borderId="15" fillId="0" fontId="13" numFmtId="0" xfId="0" applyAlignment="1" applyBorder="1" applyFont="1">
      <alignment horizontal="center" readingOrder="0" shrinkToFit="0" vertical="center" wrapText="1"/>
    </xf>
    <xf borderId="17" fillId="0" fontId="14" numFmtId="0" xfId="0" applyAlignment="1" applyBorder="1" applyFont="1">
      <alignment horizontal="left" vertical="bottom"/>
    </xf>
    <xf borderId="3" fillId="0" fontId="9" numFmtId="49" xfId="0" applyAlignment="1" applyBorder="1" applyFont="1" applyNumberFormat="1">
      <alignment horizontal="center" readingOrder="0" shrinkToFit="0" vertical="center" wrapText="0"/>
    </xf>
    <xf borderId="0" fillId="0" fontId="15" numFmtId="0" xfId="0" applyAlignment="1" applyFont="1">
      <alignment horizontal="left" vertical="center"/>
    </xf>
    <xf borderId="19" fillId="0" fontId="13" numFmtId="0" xfId="0" applyAlignment="1" applyBorder="1" applyFont="1">
      <alignment horizontal="center" shrinkToFit="0" vertical="center" wrapText="1"/>
    </xf>
    <xf borderId="20" fillId="4" fontId="3" numFmtId="0" xfId="0" applyAlignment="1" applyBorder="1" applyFill="1" applyFont="1">
      <alignment horizontal="center" vertical="center"/>
    </xf>
    <xf borderId="21" fillId="2" fontId="1" numFmtId="0" xfId="0" applyAlignment="1" applyBorder="1" applyFill="1" applyFont="1">
      <alignment vertical="center"/>
    </xf>
    <xf borderId="3" fillId="0" fontId="4" numFmtId="167" xfId="0" applyAlignment="1" applyBorder="1" applyFont="1" applyNumberFormat="1">
      <alignment horizontal="center" readingOrder="0" shrinkToFit="0" vertical="center" wrapText="0"/>
    </xf>
    <xf borderId="22" fillId="0" fontId="7" numFmtId="0" xfId="0" applyAlignment="1" applyBorder="1" applyFont="1">
      <alignment horizontal="center" readingOrder="0" vertical="center"/>
    </xf>
    <xf borderId="23" fillId="2" fontId="4" numFmtId="0" xfId="0" applyBorder="1" applyFill="1" applyFont="1"/>
    <xf borderId="24" fillId="0" fontId="8" numFmtId="0" xfId="0" applyBorder="1" applyFont="1"/>
    <xf borderId="16" fillId="0" fontId="7" numFmtId="0" xfId="0" applyAlignment="1" applyBorder="1" applyFont="1">
      <alignment horizontal="left" readingOrder="0" vertical="center"/>
    </xf>
    <xf borderId="12" fillId="0" fontId="4" numFmtId="168" xfId="0" applyAlignment="1" applyBorder="1" applyFont="1" applyNumberFormat="1">
      <alignment horizontal="center" readingOrder="0" shrinkToFit="0" vertical="center" wrapText="0"/>
    </xf>
    <xf borderId="25" fillId="0" fontId="8" numFmtId="0" xfId="0" applyBorder="1" applyFont="1"/>
    <xf borderId="3" fillId="0" fontId="4" numFmtId="0" xfId="0" applyAlignment="1" applyBorder="1" applyFont="1">
      <alignment horizontal="center" shrinkToFit="0" vertical="center" wrapText="0"/>
    </xf>
    <xf borderId="22" fillId="0" fontId="7" numFmtId="0" xfId="0" applyAlignment="1" applyBorder="1" applyFont="1">
      <alignment horizontal="left" readingOrder="0" shrinkToFit="0" vertical="center" wrapText="1"/>
    </xf>
    <xf borderId="26" fillId="0" fontId="8" numFmtId="0" xfId="0" applyBorder="1" applyFont="1"/>
    <xf borderId="27" fillId="0" fontId="8" numFmtId="0" xfId="0" applyBorder="1" applyFont="1"/>
    <xf borderId="15" fillId="0" fontId="13" numFmtId="0" xfId="0" applyAlignment="1" applyBorder="1" applyFont="1">
      <alignment horizontal="center" shrinkToFit="0" vertical="center" wrapText="1"/>
    </xf>
    <xf borderId="28" fillId="0" fontId="8" numFmtId="0" xfId="0" applyBorder="1" applyFont="1"/>
    <xf borderId="3" fillId="0" fontId="7" numFmtId="0" xfId="0" applyAlignment="1" applyBorder="1" applyFont="1">
      <alignment horizontal="center" shrinkToFit="0" vertical="center" wrapText="1"/>
    </xf>
    <xf borderId="29" fillId="0" fontId="8" numFmtId="0" xfId="0" applyBorder="1" applyFont="1"/>
    <xf borderId="30" fillId="0" fontId="16" numFmtId="0" xfId="0" applyAlignment="1" applyBorder="1" applyFont="1">
      <alignment vertical="bottom"/>
    </xf>
    <xf borderId="30" fillId="0" fontId="16" numFmtId="0" xfId="0" applyAlignment="1" applyBorder="1" applyFont="1">
      <alignment vertical="bottom"/>
    </xf>
    <xf borderId="31" fillId="14" fontId="16" numFmtId="0" xfId="0" applyAlignment="1" applyBorder="1" applyFill="1" applyFont="1">
      <alignment vertical="bottom"/>
    </xf>
    <xf borderId="32" fillId="14" fontId="16" numFmtId="0" xfId="0" applyAlignment="1" applyBorder="1" applyFill="1" applyFont="1">
      <alignment vertical="bottom"/>
    </xf>
    <xf borderId="32" fillId="14" fontId="17" numFmtId="0" xfId="0" applyAlignment="1" applyBorder="1" applyFill="1" applyFont="1">
      <alignment horizontal="center" vertical="bottom"/>
    </xf>
    <xf borderId="0" fillId="0" fontId="16" numFmtId="0" xfId="0" applyAlignment="1" applyFont="1">
      <alignment vertical="bottom"/>
    </xf>
    <xf borderId="32" fillId="14" fontId="17" numFmtId="0" xfId="0" applyAlignment="1" applyBorder="1" applyFill="1" applyFont="1">
      <alignment horizontal="center" vertical="bottom"/>
    </xf>
    <xf borderId="0" fillId="0" fontId="4" numFmtId="169" xfId="0" applyAlignment="1" applyFont="1" applyNumberFormat="1">
      <alignment readingOrder="0"/>
    </xf>
    <xf borderId="31" fillId="0" fontId="18" numFmtId="0" xfId="0" applyAlignment="1" applyBorder="1" applyFont="1">
      <alignment vertical="bottom"/>
    </xf>
    <xf borderId="32" fillId="0" fontId="16" numFmtId="0" xfId="0" applyAlignment="1" applyBorder="1" applyFont="1">
      <alignment vertical="bottom"/>
    </xf>
    <xf borderId="1" fillId="0" fontId="7" numFmtId="0" xfId="0" applyAlignment="1" applyBorder="1" applyFont="1">
      <alignment horizontal="left" shrinkToFit="0" vertical="center" wrapText="1"/>
    </xf>
    <xf borderId="32" fillId="0" fontId="16" numFmtId="0" xfId="0" applyAlignment="1" applyBorder="1" applyFont="1">
      <alignment horizontal="center" readingOrder="0"/>
    </xf>
    <xf borderId="32" fillId="0" fontId="16" numFmtId="0" xfId="0" applyAlignment="1" applyBorder="1" applyFont="1">
      <alignment readingOrder="0" vertical="bottom"/>
    </xf>
    <xf borderId="0" fillId="0" fontId="16" numFmtId="0" xfId="0" applyAlignment="1" applyFont="1">
      <alignment horizontal="center" vertical="bottom"/>
    </xf>
    <xf borderId="0" fillId="0" fontId="4" numFmtId="14" xfId="0" applyAlignment="1" applyFont="1" applyNumberFormat="1">
      <alignment readingOrder="0"/>
    </xf>
    <xf borderId="5" fillId="7" fontId="1" numFmtId="0" xfId="0" applyAlignment="1" applyBorder="1" applyFill="1" applyFont="1">
      <alignment horizontal="center" vertical="center"/>
    </xf>
    <xf borderId="0" fillId="0" fontId="4" numFmtId="0" xfId="0" applyAlignment="1" applyFont="1">
      <alignment horizontal="center" vertical="center"/>
    </xf>
    <xf borderId="33" fillId="9" fontId="3" numFmtId="0" xfId="0" applyAlignment="1" applyBorder="1" applyFill="1" applyFont="1">
      <alignment horizontal="center" vertical="center"/>
    </xf>
    <xf borderId="1" fillId="0" fontId="4" numFmtId="0" xfId="0" applyAlignment="1" applyBorder="1" applyFont="1">
      <alignment readingOrder="0" shrinkToFit="0" vertical="center" wrapText="0"/>
    </xf>
    <xf borderId="3" fillId="0" fontId="4" numFmtId="0" xfId="0" applyAlignment="1" applyBorder="1" applyFont="1">
      <alignment readingOrder="0" shrinkToFit="0" vertical="center" wrapText="1"/>
    </xf>
    <xf borderId="33" fillId="0" fontId="4" numFmtId="0" xfId="0" applyAlignment="1" applyBorder="1" applyFont="1">
      <alignment readingOrder="0" shrinkToFit="0" vertical="center" wrapText="0"/>
    </xf>
    <xf borderId="7" fillId="0" fontId="8" numFmtId="0" xfId="0" applyBorder="1" applyFont="1"/>
    <xf borderId="1" fillId="2" fontId="1" numFmtId="0" xfId="0" applyAlignment="1" applyBorder="1" applyFill="1" applyFont="1">
      <alignment horizontal="center" vertical="center"/>
    </xf>
    <xf borderId="3" fillId="0" fontId="4" numFmtId="167" xfId="0" applyAlignment="1" applyBorder="1" applyFont="1" applyNumberFormat="1">
      <alignment horizontal="center" shrinkToFit="0" vertical="center" wrapText="0"/>
    </xf>
    <xf borderId="34" fillId="0" fontId="4" numFmtId="0" xfId="0" applyAlignment="1" applyBorder="1" applyFont="1">
      <alignment readingOrder="0" shrinkToFit="0" vertical="center" wrapText="0"/>
    </xf>
    <xf borderId="8" fillId="9" fontId="3" numFmtId="0" xfId="0" applyAlignment="1" applyBorder="1" applyFill="1" applyFont="1">
      <alignment horizontal="center" vertical="center"/>
    </xf>
    <xf borderId="35" fillId="0" fontId="4" numFmtId="0" xfId="0" applyAlignment="1" applyBorder="1" applyFont="1">
      <alignment readingOrder="0" shrinkToFit="0" vertical="center" wrapText="0"/>
    </xf>
    <xf borderId="1" fillId="9" fontId="3" numFmtId="0" xfId="0" applyAlignment="1" applyBorder="1" applyFill="1" applyFont="1">
      <alignment horizontal="center" readingOrder="0" vertical="center"/>
    </xf>
    <xf borderId="12" fillId="0" fontId="4" numFmtId="168" xfId="0" applyAlignment="1" applyBorder="1" applyFont="1" applyNumberFormat="1">
      <alignment horizontal="center" shrinkToFit="0" vertical="center" wrapText="0"/>
    </xf>
    <xf borderId="1" fillId="0" fontId="4" numFmtId="164" xfId="0" applyAlignment="1" applyBorder="1" applyFont="1" applyNumberFormat="1">
      <alignment horizontal="left" readingOrder="0" shrinkToFit="0" vertical="center" wrapText="0"/>
    </xf>
    <xf borderId="12" fillId="0" fontId="8" numFmtId="0" xfId="0" applyBorder="1" applyFont="1"/>
    <xf borderId="4" fillId="5" fontId="1" numFmtId="0" xfId="0" applyAlignment="1" applyBorder="1" applyFill="1" applyFont="1">
      <alignment horizontal="center" vertical="center"/>
    </xf>
    <xf borderId="36" fillId="5" fontId="1" numFmtId="0" xfId="0" applyAlignment="1" applyBorder="1" applyFill="1" applyFont="1">
      <alignment vertical="center"/>
    </xf>
    <xf borderId="37" fillId="5" fontId="4" numFmtId="0" xfId="0" applyBorder="1" applyFill="1" applyFont="1"/>
    <xf borderId="4" fillId="0" fontId="19" numFmtId="49" xfId="0" applyAlignment="1" applyBorder="1" applyFont="1" applyNumberFormat="1">
      <alignment horizontal="center" readingOrder="0" shrinkToFit="0" vertical="center" wrapText="0"/>
    </xf>
    <xf borderId="4" fillId="0" fontId="7" numFmtId="0" xfId="0" applyAlignment="1" applyBorder="1" applyFont="1">
      <alignment horizontal="left" shrinkToFit="0" vertical="center" wrapText="1"/>
    </xf>
    <xf borderId="3" fillId="0" fontId="20" numFmtId="0" xfId="0" applyAlignment="1" applyBorder="1" applyFont="1">
      <alignment horizontal="center" shrinkToFit="0" vertical="center" wrapText="0"/>
    </xf>
    <xf borderId="2" fillId="3" fontId="2" numFmtId="0" xfId="0" applyAlignment="1" applyBorder="1" applyFill="1" applyFont="1">
      <alignment horizontal="center" shrinkToFit="0" vertical="center" wrapText="0"/>
    </xf>
    <xf borderId="3" fillId="0" fontId="20" numFmtId="0" xfId="0" applyAlignment="1" applyBorder="1" applyFont="1">
      <alignment horizontal="center" readingOrder="0" shrinkToFit="0" vertical="center" wrapText="0"/>
    </xf>
    <xf borderId="4" fillId="0" fontId="9" numFmtId="49" xfId="0" applyAlignment="1" applyBorder="1" applyFont="1" applyNumberFormat="1">
      <alignment horizontal="center" shrinkToFit="0" vertical="center" wrapText="0"/>
    </xf>
    <xf borderId="2" fillId="3" fontId="1" numFmtId="0" xfId="0" applyAlignment="1" applyBorder="1" applyFill="1" applyFont="1">
      <alignment horizontal="center" vertical="center"/>
    </xf>
    <xf borderId="3" fillId="0" fontId="20" numFmtId="170" xfId="0" applyAlignment="1" applyBorder="1" applyFont="1" applyNumberFormat="1">
      <alignment horizontal="center" readingOrder="0" shrinkToFit="0" vertical="center" wrapText="0"/>
    </xf>
    <xf borderId="24" fillId="4" fontId="3" numFmtId="0" xfId="0" applyAlignment="1" applyBorder="1" applyFill="1" applyFont="1">
      <alignment horizontal="center" readingOrder="0" vertical="center"/>
    </xf>
    <xf borderId="38" fillId="3" fontId="4" numFmtId="0" xfId="0" applyBorder="1" applyFill="1" applyFont="1"/>
    <xf borderId="12" fillId="0" fontId="4" numFmtId="168" xfId="0" applyAlignment="1" applyBorder="1" applyFont="1" applyNumberFormat="1">
      <alignment horizontal="center" readingOrder="0" shrinkToFit="0" vertical="center" wrapText="0"/>
    </xf>
    <xf borderId="6" fillId="0" fontId="7" numFmtId="0" xfId="0" applyAlignment="1" applyBorder="1" applyFont="1">
      <alignment horizontal="center" shrinkToFit="0" vertical="center" wrapText="1"/>
    </xf>
    <xf borderId="15" fillId="11" fontId="10" numFmtId="0" xfId="0" applyAlignment="1" applyBorder="1" applyFill="1" applyFont="1">
      <alignment horizontal="center" vertical="center"/>
    </xf>
    <xf borderId="16" fillId="12" fontId="1" numFmtId="0" xfId="0" applyAlignment="1" applyBorder="1" applyFill="1" applyFont="1">
      <alignment horizontal="center" vertical="center"/>
    </xf>
    <xf borderId="39" fillId="0" fontId="7" numFmtId="0" xfId="0" applyAlignment="1" applyBorder="1" applyFont="1">
      <alignment horizontal="left" readingOrder="0" shrinkToFit="0" vertical="center" wrapText="1"/>
    </xf>
    <xf borderId="19" fillId="11" fontId="1" numFmtId="0" xfId="0" applyAlignment="1" applyBorder="1" applyFill="1" applyFont="1">
      <alignment vertical="center"/>
    </xf>
    <xf borderId="40" fillId="11" fontId="4" numFmtId="0" xfId="0" applyBorder="1" applyFill="1" applyFont="1"/>
    <xf borderId="0" fillId="12" fontId="1" numFmtId="0" xfId="0" applyAlignment="1" applyFill="1" applyFont="1">
      <alignment vertical="center"/>
    </xf>
    <xf borderId="0" fillId="12" fontId="4" numFmtId="0" xfId="0" applyFill="1" applyFont="1"/>
    <xf borderId="16" fillId="0" fontId="7" numFmtId="0" xfId="0" applyAlignment="1" applyBorder="1" applyFont="1">
      <alignment horizontal="center" vertical="center"/>
    </xf>
    <xf borderId="41" fillId="0" fontId="7" numFmtId="0" xfId="0" applyAlignment="1" applyBorder="1" applyFont="1">
      <alignment horizontal="left" vertical="center"/>
    </xf>
    <xf borderId="42" fillId="0" fontId="8" numFmtId="0" xfId="0" applyBorder="1" applyFont="1"/>
    <xf borderId="3" fillId="0" fontId="4" numFmtId="0" xfId="0" applyAlignment="1" applyBorder="1" applyFont="1">
      <alignment horizontal="center" readingOrder="0" shrinkToFit="0" vertical="center" wrapText="0"/>
    </xf>
    <xf borderId="3" fillId="0" fontId="7" numFmtId="0" xfId="0" applyAlignment="1" applyBorder="1" applyFont="1">
      <alignment horizontal="center" readingOrder="0" shrinkToFit="0" vertical="center" wrapText="1"/>
    </xf>
    <xf borderId="22" fillId="0" fontId="7" numFmtId="0" xfId="0" applyAlignment="1" applyBorder="1" applyFont="1">
      <alignment horizontal="left" shrinkToFit="0" vertical="center" wrapText="1"/>
    </xf>
    <xf borderId="43" fillId="0" fontId="8" numFmtId="0" xfId="0" applyBorder="1" applyFont="1"/>
    <xf borderId="44" fillId="0" fontId="8" numFmtId="0" xfId="0" applyBorder="1" applyFont="1"/>
    <xf borderId="34" fillId="7" fontId="1" numFmtId="0" xfId="0" applyAlignment="1" applyBorder="1" applyFill="1" applyFont="1">
      <alignment vertical="center"/>
    </xf>
    <xf borderId="45" fillId="7" fontId="4" numFmtId="0" xfId="0" applyBorder="1" applyFill="1" applyFont="1"/>
    <xf borderId="34" fillId="0" fontId="4" numFmtId="0" xfId="0" applyAlignment="1" applyBorder="1" applyFont="1">
      <alignment shrinkToFit="0" vertical="center" wrapText="0"/>
    </xf>
    <xf borderId="46" fillId="0" fontId="8" numFmtId="0" xfId="0" applyBorder="1" applyFont="1"/>
    <xf borderId="45" fillId="0" fontId="8" numFmtId="0" xfId="0" applyBorder="1" applyFont="1"/>
    <xf borderId="1" fillId="0" fontId="7" numFmtId="0" xfId="0" applyAlignment="1" applyBorder="1" applyFont="1">
      <alignment horizontal="left" readingOrder="0" shrinkToFit="0" vertical="center" wrapText="1"/>
    </xf>
    <xf borderId="35" fillId="0" fontId="4" numFmtId="0" xfId="0" applyAlignment="1" applyBorder="1" applyFont="1">
      <alignment shrinkToFit="0" vertical="center" wrapText="1"/>
    </xf>
    <xf borderId="47" fillId="0" fontId="8" numFmtId="0" xfId="0" applyBorder="1" applyFont="1"/>
    <xf borderId="48" fillId="0" fontId="8" numFmtId="0" xfId="0" applyBorder="1" applyFont="1"/>
    <xf borderId="3" fillId="0" fontId="20" numFmtId="49" xfId="0" applyAlignment="1" applyBorder="1" applyFont="1" applyNumberFormat="1">
      <alignment horizontal="center" shrinkToFit="0" vertical="center" wrapText="0"/>
    </xf>
    <xf borderId="49" fillId="0" fontId="8" numFmtId="0" xfId="0" applyBorder="1" applyFont="1"/>
    <xf borderId="50" fillId="0" fontId="8" numFmtId="0" xfId="0" applyBorder="1" applyFont="1"/>
    <xf borderId="3" fillId="0" fontId="20" numFmtId="49" xfId="0" applyAlignment="1" applyBorder="1" applyFont="1" applyNumberFormat="1">
      <alignment horizontal="center" readingOrder="0" shrinkToFit="0" vertical="center" wrapText="0"/>
    </xf>
    <xf borderId="3" fillId="0" fontId="4" numFmtId="171" xfId="0" applyAlignment="1" applyBorder="1" applyFont="1" applyNumberFormat="1">
      <alignment horizontal="center" readingOrder="0" shrinkToFit="0" vertical="center" wrapText="0"/>
    </xf>
    <xf borderId="34" fillId="0" fontId="4" numFmtId="164" xfId="0" applyAlignment="1" applyBorder="1" applyFont="1" applyNumberFormat="1">
      <alignment horizontal="left" shrinkToFit="0" vertical="center" wrapText="0"/>
    </xf>
    <xf borderId="4" fillId="0" fontId="7" numFmtId="0" xfId="0" applyAlignment="1" applyBorder="1" applyFont="1">
      <alignment horizontal="left" readingOrder="0" shrinkToFit="0" vertical="center" wrapText="1"/>
    </xf>
    <xf borderId="33" fillId="0" fontId="8" numFmtId="0" xfId="0" applyBorder="1" applyFont="1"/>
    <xf borderId="51" fillId="0" fontId="8" numFmtId="0" xfId="0" applyBorder="1" applyFont="1"/>
    <xf borderId="52" fillId="0" fontId="8" numFmtId="0" xfId="0" applyBorder="1" applyFont="1"/>
    <xf borderId="6" fillId="0" fontId="4" numFmtId="172" xfId="0" applyAlignment="1" applyBorder="1" applyFont="1" applyNumberFormat="1">
      <alignment horizontal="center" readingOrder="0" shrinkToFit="0" vertical="center" wrapText="0"/>
    </xf>
    <xf borderId="6" fillId="0" fontId="4" numFmtId="172" xfId="0" applyAlignment="1" applyBorder="1" applyFont="1" applyNumberFormat="1">
      <alignment horizontal="center" shrinkToFit="0" vertical="center" wrapText="0"/>
    </xf>
    <xf borderId="6" fillId="0" fontId="4" numFmtId="172" xfId="0" applyAlignment="1" applyBorder="1" applyFont="1" applyNumberFormat="1">
      <alignment horizontal="center" readingOrder="0" shrinkToFit="0" vertical="center" wrapText="0"/>
    </xf>
    <xf borderId="6" fillId="0" fontId="4" numFmtId="172" xfId="0" applyAlignment="1" applyBorder="1" applyFont="1" applyNumberFormat="1">
      <alignment horizontal="center" shrinkToFit="0" vertical="center" wrapText="0"/>
    </xf>
    <xf borderId="16" fillId="0" fontId="7" numFmtId="0" xfId="0" applyAlignment="1" applyBorder="1" applyFont="1">
      <alignment horizontal="center" readingOrder="0" vertical="center"/>
    </xf>
    <xf borderId="41" fillId="0" fontId="7" numFmtId="0" xfId="0" applyAlignment="1" applyBorder="1" applyFont="1">
      <alignment horizontal="left" readingOrder="0" vertical="center"/>
    </xf>
    <xf borderId="35" fillId="0" fontId="4" numFmtId="0" xfId="0" applyAlignment="1" applyBorder="1" applyFont="1">
      <alignment readingOrder="0" shrinkToFit="0" vertical="center" wrapText="1"/>
    </xf>
    <xf borderId="34" fillId="0" fontId="4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1" Type="http://schemas.openxmlformats.org/officeDocument/2006/relationships/image" Target="../media/image11.jpg"/><Relationship Id="rId10" Type="http://schemas.openxmlformats.org/officeDocument/2006/relationships/image" Target="../media/image5.jpg"/><Relationship Id="rId13" Type="http://schemas.openxmlformats.org/officeDocument/2006/relationships/image" Target="../media/image8.jpg"/><Relationship Id="rId12" Type="http://schemas.openxmlformats.org/officeDocument/2006/relationships/image" Target="../media/image14.jpg"/><Relationship Id="rId1" Type="http://schemas.openxmlformats.org/officeDocument/2006/relationships/image" Target="../media/image6.jpg"/><Relationship Id="rId2" Type="http://schemas.openxmlformats.org/officeDocument/2006/relationships/image" Target="../media/image4.jpg"/><Relationship Id="rId3" Type="http://schemas.openxmlformats.org/officeDocument/2006/relationships/image" Target="../media/image7.jpg"/><Relationship Id="rId4" Type="http://schemas.openxmlformats.org/officeDocument/2006/relationships/image" Target="../media/image13.jpg"/><Relationship Id="rId9" Type="http://schemas.openxmlformats.org/officeDocument/2006/relationships/image" Target="../media/image2.jpg"/><Relationship Id="rId14" Type="http://schemas.openxmlformats.org/officeDocument/2006/relationships/image" Target="../media/image9.jpg"/><Relationship Id="rId5" Type="http://schemas.openxmlformats.org/officeDocument/2006/relationships/image" Target="../media/image12.jpg"/><Relationship Id="rId6" Type="http://schemas.openxmlformats.org/officeDocument/2006/relationships/image" Target="../media/image3.jpg"/><Relationship Id="rId7" Type="http://schemas.openxmlformats.org/officeDocument/2006/relationships/image" Target="../media/image10.jpg"/><Relationship Id="rId8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1" Type="http://schemas.openxmlformats.org/officeDocument/2006/relationships/image" Target="../media/image11.jpg"/><Relationship Id="rId10" Type="http://schemas.openxmlformats.org/officeDocument/2006/relationships/image" Target="../media/image5.jpg"/><Relationship Id="rId13" Type="http://schemas.openxmlformats.org/officeDocument/2006/relationships/image" Target="../media/image8.jpg"/><Relationship Id="rId12" Type="http://schemas.openxmlformats.org/officeDocument/2006/relationships/image" Target="../media/image14.jpg"/><Relationship Id="rId1" Type="http://schemas.openxmlformats.org/officeDocument/2006/relationships/image" Target="../media/image6.jpg"/><Relationship Id="rId2" Type="http://schemas.openxmlformats.org/officeDocument/2006/relationships/image" Target="../media/image4.jpg"/><Relationship Id="rId3" Type="http://schemas.openxmlformats.org/officeDocument/2006/relationships/image" Target="../media/image7.jpg"/><Relationship Id="rId4" Type="http://schemas.openxmlformats.org/officeDocument/2006/relationships/image" Target="../media/image13.jpg"/><Relationship Id="rId9" Type="http://schemas.openxmlformats.org/officeDocument/2006/relationships/image" Target="../media/image2.jpg"/><Relationship Id="rId14" Type="http://schemas.openxmlformats.org/officeDocument/2006/relationships/image" Target="../media/image9.jpg"/><Relationship Id="rId5" Type="http://schemas.openxmlformats.org/officeDocument/2006/relationships/image" Target="../media/image12.jpg"/><Relationship Id="rId6" Type="http://schemas.openxmlformats.org/officeDocument/2006/relationships/image" Target="../media/image3.jpg"/><Relationship Id="rId7" Type="http://schemas.openxmlformats.org/officeDocument/2006/relationships/image" Target="../media/image10.jpg"/><Relationship Id="rId8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19150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819150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19150"/>
    <xdr:pic>
      <xdr:nvPicPr>
        <xdr:cNvPr id="0" name="image7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19150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19150"/>
    <xdr:pic>
      <xdr:nvPicPr>
        <xdr:cNvPr id="0" name="image12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1247775" cy="819150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19150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19150"/>
    <xdr:pic>
      <xdr:nvPicPr>
        <xdr:cNvPr id="0" name="image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19150"/>
    <xdr:pic>
      <xdr:nvPicPr>
        <xdr:cNvPr id="0" name="image2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19150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19150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247775" cy="819150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19150"/>
    <xdr:pic>
      <xdr:nvPicPr>
        <xdr:cNvPr id="0" name="image5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19150"/>
    <xdr:pic>
      <xdr:nvPicPr>
        <xdr:cNvPr id="0" name="image11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19150"/>
    <xdr:pic>
      <xdr:nvPicPr>
        <xdr:cNvPr id="0" name="image14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19150"/>
    <xdr:pic>
      <xdr:nvPicPr>
        <xdr:cNvPr id="0" name="image8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819150"/>
    <xdr:pic>
      <xdr:nvPicPr>
        <xdr:cNvPr id="0" name="image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19150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819150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19150"/>
    <xdr:pic>
      <xdr:nvPicPr>
        <xdr:cNvPr id="0" name="image7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19150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19150"/>
    <xdr:pic>
      <xdr:nvPicPr>
        <xdr:cNvPr id="0" name="image12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1247775" cy="819150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19150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19150"/>
    <xdr:pic>
      <xdr:nvPicPr>
        <xdr:cNvPr id="0" name="image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19150"/>
    <xdr:pic>
      <xdr:nvPicPr>
        <xdr:cNvPr id="0" name="image2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19150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19150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247775" cy="819150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19150"/>
    <xdr:pic>
      <xdr:nvPicPr>
        <xdr:cNvPr id="0" name="image5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19150"/>
    <xdr:pic>
      <xdr:nvPicPr>
        <xdr:cNvPr id="0" name="image11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19150"/>
    <xdr:pic>
      <xdr:nvPicPr>
        <xdr:cNvPr id="0" name="image14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19150"/>
    <xdr:pic>
      <xdr:nvPicPr>
        <xdr:cNvPr id="0" name="image8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819150"/>
    <xdr:pic>
      <xdr:nvPicPr>
        <xdr:cNvPr id="0" name="image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7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13" t="str">
        <f>IFERROR(__xludf.DUMMYFUNCTION("IMPORTRANGE(""https://docs.google.com/spreadsheets/d/1vsTcEcugRZXGU84Ng3dXvNCAOD3CAaUTEbnnM7tyUJg/edit?usp=sharing"",""施設概要!A2"")"),"所在地")</f>
        <v>所在地</v>
      </c>
      <c r="B2" s="17" t="s">
        <v>10</v>
      </c>
      <c r="C2" s="22"/>
    </row>
    <row r="3" ht="22.5" customHeight="1">
      <c r="A3" s="13" t="str">
        <f>IFERROR(__xludf.DUMMYFUNCTION("IMPORTRANGE(""https://docs.google.com/spreadsheets/d/1vsTcEcugRZXGU84Ng3dXvNCAOD3CAaUTEbnnM7tyUJg/edit?usp=sharing"",""施設概要!A3"")"),"給食部門名")</f>
        <v>給食部門名</v>
      </c>
      <c r="B3" s="17" t="s">
        <v>16</v>
      </c>
      <c r="C3" s="25"/>
    </row>
    <row r="4" ht="22.5" customHeight="1">
      <c r="A4" s="13" t="str">
        <f>IFERROR(__xludf.DUMMYFUNCTION("IMPORTRANGE(""https://docs.google.com/spreadsheets/d/1vsTcEcugRZXGU84Ng3dXvNCAOD3CAaUTEbnnM7tyUJg/edit?usp=sharing"",""施設概要!A4"")"),"電話")</f>
        <v>電話</v>
      </c>
      <c r="B4" s="17" t="s">
        <v>19</v>
      </c>
      <c r="C4" s="25"/>
    </row>
    <row r="5" ht="22.5" customHeight="1">
      <c r="A5" s="13" t="str">
        <f>IFERROR(__xludf.DUMMYFUNCTION("IMPORTRANGE(""https://docs.google.com/spreadsheets/d/1vsTcEcugRZXGU84Ng3dXvNCAOD3CAaUTEbnnM7tyUJg/edit?usp=sharing"",""施設概要!A5"")"),"FAX")</f>
        <v>FAX</v>
      </c>
      <c r="B5" s="17" t="s">
        <v>20</v>
      </c>
      <c r="C5" s="25"/>
    </row>
    <row r="6" ht="22.5" customHeight="1">
      <c r="A6" s="30" t="str">
        <f>IFERROR(__xludf.DUMMYFUNCTION("IMPORTRANGE(""https://docs.google.com/spreadsheets/d/1vsTcEcugRZXGU84Ng3dXvNCAOD3CAaUTEbnnM7tyUJg/edit?usp=sharing"",""施設概要!A6"")"),"更新日")</f>
        <v>更新日</v>
      </c>
      <c r="B6" s="33">
        <v>46108.32671055556</v>
      </c>
      <c r="C6" s="34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9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3"/>
      <c r="C1" s="93"/>
      <c r="D1" s="93"/>
      <c r="E1" s="93"/>
      <c r="F1" s="93"/>
      <c r="G1" s="93"/>
      <c r="H1" s="93"/>
    </row>
    <row r="2" ht="22.5" customHeight="1">
      <c r="A2" s="3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/>
    </row>
    <row r="3" ht="18.75" customHeight="1">
      <c r="A3" s="10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4" t="s">
        <v>9</v>
      </c>
      <c r="C3" s="14" t="s">
        <v>9</v>
      </c>
      <c r="D3" s="14" t="s">
        <v>9</v>
      </c>
      <c r="E3" s="14" t="s">
        <v>9</v>
      </c>
      <c r="F3" s="14" t="s">
        <v>9</v>
      </c>
      <c r="G3" s="14" t="s">
        <v>11</v>
      </c>
      <c r="H3" s="14"/>
    </row>
    <row r="4" ht="67.5" customHeight="1">
      <c r="A4" s="18" t="str">
        <f>IFERROR(__xludf.DUMMYFUNCTION("IMPORTRANGE(""https://docs.google.com/spreadsheets/d/1vsTcEcugRZXGU84Ng3dXvNCAOD3CAaUTEbnnM7tyUJg/edit?usp=sharing"",""おかず形態一覧表!A4"")"),"画像")</f>
        <v>画像</v>
      </c>
      <c r="B4" s="21"/>
      <c r="C4" s="21"/>
      <c r="D4" s="21"/>
      <c r="E4" s="21"/>
      <c r="F4" s="21"/>
      <c r="G4" s="21"/>
      <c r="H4" s="21"/>
    </row>
    <row r="5" ht="18.75" customHeight="1">
      <c r="A5" s="10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4" t="s">
        <v>17</v>
      </c>
      <c r="C5" s="14" t="s">
        <v>17</v>
      </c>
      <c r="D5" s="14" t="s">
        <v>17</v>
      </c>
      <c r="E5" s="14" t="s">
        <v>18</v>
      </c>
      <c r="F5" s="14" t="s">
        <v>18</v>
      </c>
      <c r="G5" s="14" t="s">
        <v>18</v>
      </c>
      <c r="H5" s="14"/>
    </row>
    <row r="6" ht="67.5" customHeight="1">
      <c r="A6" s="18" t="str">
        <f>IFERROR(__xludf.DUMMYFUNCTION("IMPORTRANGE(""https://docs.google.com/spreadsheets/d/1vsTcEcugRZXGU84Ng3dXvNCAOD3CAaUTEbnnM7tyUJg/edit?usp=sharing"",""おかず形態一覧表!A6"")"),"画像")</f>
        <v>画像</v>
      </c>
      <c r="B6" s="27"/>
      <c r="C6" s="21"/>
      <c r="D6" s="21"/>
      <c r="E6" s="21"/>
      <c r="F6" s="21"/>
      <c r="G6" s="21"/>
      <c r="H6" s="21"/>
    </row>
    <row r="7" ht="18.75" customHeight="1">
      <c r="A7" s="10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4" t="s">
        <v>21</v>
      </c>
      <c r="C7" s="14" t="s">
        <v>21</v>
      </c>
      <c r="D7" s="14" t="s">
        <v>21</v>
      </c>
      <c r="E7" s="14" t="s">
        <v>21</v>
      </c>
      <c r="F7" s="14" t="s">
        <v>21</v>
      </c>
      <c r="G7" s="14"/>
      <c r="H7" s="14"/>
    </row>
    <row r="8" ht="67.5" customHeight="1">
      <c r="A8" s="31" t="str">
        <f>IFERROR(__xludf.DUMMYFUNCTION("IMPORTRANGE(""https://docs.google.com/spreadsheets/d/1vsTcEcugRZXGU84Ng3dXvNCAOD3CAaUTEbnnM7tyUJg/edit?usp=sharing"",""おかず形態一覧表!A8"")"),"画像")</f>
        <v>画像</v>
      </c>
      <c r="B8" s="35"/>
      <c r="C8" s="38"/>
      <c r="D8" s="38"/>
      <c r="E8" s="38"/>
      <c r="F8" s="38"/>
      <c r="G8" s="38"/>
      <c r="H8" s="38"/>
    </row>
    <row r="9" ht="112.5" customHeight="1">
      <c r="A9" s="31" t="str">
        <f>IFERROR(__xludf.DUMMYFUNCTION("IMPORTRANGE(""https://docs.google.com/spreadsheets/d/1vsTcEcugRZXGU84Ng3dXvNCAOD3CAaUTEbnnM7tyUJg/edit?usp=sharing"",""おかず形態一覧表!A9"")"),"内容")</f>
        <v>内容</v>
      </c>
      <c r="B9" s="43"/>
      <c r="C9" s="43" t="s">
        <v>23</v>
      </c>
      <c r="D9" s="43" t="s">
        <v>24</v>
      </c>
      <c r="E9" s="43" t="s">
        <v>25</v>
      </c>
      <c r="F9" s="43" t="s">
        <v>26</v>
      </c>
      <c r="G9" s="43" t="s">
        <v>27</v>
      </c>
      <c r="H9" s="43"/>
    </row>
    <row r="10" ht="45.0" customHeight="1">
      <c r="A10" s="4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6"/>
      <c r="C10" s="46" t="s">
        <v>28</v>
      </c>
      <c r="D10" s="46" t="s">
        <v>29</v>
      </c>
      <c r="E10" s="46" t="s">
        <v>30</v>
      </c>
      <c r="F10" s="46" t="s">
        <v>31</v>
      </c>
      <c r="G10" s="46" t="s">
        <v>32</v>
      </c>
      <c r="H10" s="46"/>
    </row>
    <row r="11" ht="45.0" customHeight="1">
      <c r="A11" s="4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9"/>
      <c r="C11" s="46"/>
      <c r="D11" s="46"/>
      <c r="E11" s="46" t="s">
        <v>34</v>
      </c>
      <c r="F11" s="46" t="s">
        <v>35</v>
      </c>
      <c r="G11" s="46" t="s">
        <v>34</v>
      </c>
      <c r="H11" s="46"/>
    </row>
    <row r="12" ht="22.5" customHeight="1">
      <c r="A12" s="4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3"/>
      <c r="C12" s="115"/>
      <c r="D12" s="115"/>
      <c r="E12" s="115"/>
      <c r="F12" s="118">
        <v>45689.0</v>
      </c>
      <c r="G12" s="115">
        <v>3.0</v>
      </c>
      <c r="H12" s="118"/>
    </row>
    <row r="13" ht="22.5" customHeight="1">
      <c r="A13" s="60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62" t="s">
        <v>42</v>
      </c>
      <c r="C13" s="62" t="s">
        <v>42</v>
      </c>
      <c r="D13" s="62" t="s">
        <v>42</v>
      </c>
      <c r="E13" s="62" t="s">
        <v>43</v>
      </c>
      <c r="F13" s="62" t="s">
        <v>44</v>
      </c>
      <c r="G13" s="62" t="s">
        <v>45</v>
      </c>
      <c r="H13" s="62"/>
    </row>
    <row r="14" ht="22.5" customHeight="1">
      <c r="A14" s="119" t="s">
        <v>56</v>
      </c>
      <c r="B14" s="121">
        <v>1450.0</v>
      </c>
      <c r="C14" s="121">
        <v>1450.0</v>
      </c>
      <c r="D14" s="121">
        <v>1400.0</v>
      </c>
      <c r="E14" s="121">
        <v>1200.0</v>
      </c>
      <c r="F14" s="121">
        <v>1200.0</v>
      </c>
      <c r="G14" s="121">
        <v>1000.0</v>
      </c>
      <c r="H14" s="121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8" t="str">
        <f>IFERROR(__xludf.DUMMYFUNCTION("IMPORTRANGE(""https://docs.google.com/spreadsheets/d/1vsTcEcugRZXGU84Ng3dXvNCAOD3CAaUTEbnnM7tyUJg/edit?usp=sharing"",""主食一覧!A1"")"),"2. 主食一覧")</f>
        <v>2. 主食一覧</v>
      </c>
      <c r="B1" s="93"/>
      <c r="C1" s="93"/>
      <c r="D1" s="93"/>
      <c r="E1" s="93"/>
      <c r="F1" s="93"/>
      <c r="G1" s="93"/>
      <c r="H1" s="93"/>
    </row>
    <row r="2" ht="22.5" customHeight="1">
      <c r="A2" s="6" t="str">
        <f>IFERROR(__xludf.DUMMYFUNCTION("IMPORTRANGE(""https://docs.google.com/spreadsheets/d/1vsTcEcugRZXGU84Ng3dXvNCAOD3CAaUTEbnnM7tyUJg/edit?usp=sharing"",""主食一覧!A2"")"),"主食名称")</f>
        <v>主食名称</v>
      </c>
      <c r="B2" s="8" t="s">
        <v>6</v>
      </c>
      <c r="C2" s="8" t="s">
        <v>7</v>
      </c>
      <c r="D2" s="8" t="s">
        <v>8</v>
      </c>
      <c r="E2" s="8"/>
      <c r="F2" s="8"/>
      <c r="G2" s="8"/>
      <c r="H2" s="12"/>
    </row>
    <row r="3" ht="67.5" customHeight="1">
      <c r="A3" s="6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6" t="str">
        <f>IFERROR(__xludf.DUMMYFUNCTION("IMPORTRANGE(""https://docs.google.com/spreadsheets/d/1vsTcEcugRZXGU84Ng3dXvNCAOD3CAaUTEbnnM7tyUJg/edit?usp=sharing"",""主食一覧!A4"")"),"内容")</f>
        <v>内容</v>
      </c>
      <c r="B4" s="20" t="s">
        <v>12</v>
      </c>
      <c r="C4" s="20" t="s">
        <v>14</v>
      </c>
      <c r="D4" s="20" t="s">
        <v>15</v>
      </c>
      <c r="E4" s="20"/>
      <c r="F4" s="20"/>
      <c r="G4" s="20"/>
      <c r="H4" s="24"/>
    </row>
    <row r="5" ht="22.5" customHeight="1">
      <c r="A5" s="6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11"/>
      <c r="C5" s="111"/>
      <c r="D5" s="111"/>
      <c r="E5" s="111"/>
      <c r="F5" s="111"/>
      <c r="G5" s="111"/>
      <c r="H5" s="111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3"/>
      <c r="C1" s="93"/>
      <c r="D1" s="93"/>
      <c r="E1" s="93"/>
      <c r="F1" s="117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3"/>
      <c r="H1" s="93"/>
    </row>
    <row r="2" ht="30.0" customHeight="1">
      <c r="A2" s="11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5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5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5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5" t="str">
        <f>IFERROR(__xludf.DUMMYFUNCTION("IMPORTRANGE(""https://docs.google.com/spreadsheets/d/1vsTcEcugRZXGU84Ng3dXvNCAOD3CAaUTEbnnM7tyUJg/edit?usp=sharing"",""水分とろみの基準・水分ゼリー!E2"")"),"")</f>
        <v/>
      </c>
      <c r="F2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3" t="s">
        <v>13</v>
      </c>
      <c r="H2" s="23" t="s">
        <v>13</v>
      </c>
    </row>
    <row r="3" ht="22.5" customHeight="1">
      <c r="A3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9"/>
      <c r="C3" s="29" t="s">
        <v>22</v>
      </c>
      <c r="D3" s="32"/>
      <c r="E3" s="32"/>
      <c r="F3" s="26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9" t="s">
        <v>22</v>
      </c>
      <c r="H3" s="29" t="s">
        <v>22</v>
      </c>
    </row>
    <row r="4" ht="22.5" customHeight="1">
      <c r="A4" s="36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40" t="s">
        <v>57</v>
      </c>
      <c r="C4" s="40" t="s">
        <v>57</v>
      </c>
      <c r="D4" s="40" t="s">
        <v>57</v>
      </c>
      <c r="E4" s="40" t="s">
        <v>57</v>
      </c>
      <c r="F4" s="26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0"/>
      <c r="H4" s="41"/>
    </row>
    <row r="5" ht="22.5" customHeight="1">
      <c r="A5" s="44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8" t="s">
        <v>57</v>
      </c>
      <c r="C5" s="48" t="s">
        <v>57</v>
      </c>
      <c r="D5" s="48" t="s">
        <v>57</v>
      </c>
      <c r="E5" s="48" t="s">
        <v>57</v>
      </c>
      <c r="F5" s="44" t="s">
        <v>37</v>
      </c>
      <c r="G5" s="48"/>
      <c r="H5" s="52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3"/>
      <c r="C1" s="93"/>
      <c r="D1" s="93"/>
      <c r="E1" s="93"/>
      <c r="F1" s="124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3"/>
    </row>
    <row r="2" ht="22.5" customHeight="1">
      <c r="A2" s="51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5" t="s">
        <v>36</v>
      </c>
      <c r="C2" s="55"/>
      <c r="D2" s="55"/>
      <c r="E2" s="59"/>
      <c r="F2" s="63" t="s">
        <v>41</v>
      </c>
      <c r="G2" s="125"/>
    </row>
    <row r="3" ht="22.5" customHeight="1">
      <c r="A3" s="68"/>
      <c r="B3" s="55"/>
      <c r="C3" s="55"/>
      <c r="D3" s="55"/>
      <c r="E3" s="59"/>
      <c r="F3" s="70" t="s">
        <v>46</v>
      </c>
      <c r="G3" s="71"/>
    </row>
    <row r="4" ht="22.5" customHeight="1">
      <c r="A4" s="72"/>
      <c r="B4" s="55"/>
      <c r="C4" s="55"/>
      <c r="D4" s="73"/>
      <c r="E4" s="59"/>
      <c r="F4" s="74"/>
      <c r="G4" s="76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0" t="s">
        <v>33</v>
      </c>
      <c r="B1" s="53"/>
      <c r="C1" s="53"/>
      <c r="D1" s="53" t="s">
        <v>38</v>
      </c>
      <c r="E1" s="53"/>
      <c r="F1" s="56"/>
      <c r="G1" s="56"/>
      <c r="H1" s="56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ht="7.5" customHeight="1"/>
    <row r="3" ht="22.5" customHeight="1">
      <c r="A3" s="61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64"/>
    </row>
    <row r="4" ht="22.5" customHeight="1">
      <c r="A4" s="3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33" t="s">
        <v>0</v>
      </c>
      <c r="C4" s="133" t="s">
        <v>1</v>
      </c>
      <c r="D4" s="133" t="s">
        <v>2</v>
      </c>
      <c r="E4" s="133" t="s">
        <v>3</v>
      </c>
      <c r="F4" s="133" t="s">
        <v>4</v>
      </c>
      <c r="G4" s="133" t="s">
        <v>5</v>
      </c>
      <c r="H4" s="133"/>
    </row>
    <row r="5" ht="22.5" customHeight="1">
      <c r="A5" s="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34" t="s">
        <v>9</v>
      </c>
      <c r="C5" s="134" t="s">
        <v>9</v>
      </c>
      <c r="D5" s="134" t="s">
        <v>9</v>
      </c>
      <c r="E5" s="134" t="s">
        <v>9</v>
      </c>
      <c r="F5" s="134" t="s">
        <v>9</v>
      </c>
      <c r="G5" s="134" t="s">
        <v>11</v>
      </c>
      <c r="H5" s="134"/>
    </row>
    <row r="6" ht="67.5" customHeight="1">
      <c r="A6" s="18" t="str">
        <f>IFERROR(__xludf.DUMMYFUNCTION("IMPORTRANGE(""https://docs.google.com/spreadsheets/d/1vsTcEcugRZXGU84Ng3dXvNCAOD3CAaUTEbnnM7tyUJg/edit?usp=sharing"",""おかず形態一覧表!A4"")"),"画像")</f>
        <v>画像</v>
      </c>
      <c r="B6" s="27" t="str">
        <f>'おかず形態一覧表'!B4</f>
        <v/>
      </c>
      <c r="C6" s="27" t="str">
        <f>'おかず形態一覧表'!C4</f>
        <v/>
      </c>
      <c r="D6" s="27" t="str">
        <f>'おかず形態一覧表'!D4</f>
        <v/>
      </c>
      <c r="E6" s="27" t="str">
        <f>'おかず形態一覧表'!E4</f>
        <v/>
      </c>
      <c r="F6" s="27" t="str">
        <f>'おかず形態一覧表'!F4</f>
        <v/>
      </c>
      <c r="G6" s="27" t="str">
        <f>'おかず形態一覧表'!G4</f>
        <v/>
      </c>
      <c r="H6" s="27" t="str">
        <f>'おかず形態一覧表'!H4</f>
        <v/>
      </c>
    </row>
    <row r="7" ht="22.5" customHeight="1">
      <c r="A7" s="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34" t="s">
        <v>17</v>
      </c>
      <c r="C7" s="134" t="s">
        <v>17</v>
      </c>
      <c r="D7" s="134" t="s">
        <v>17</v>
      </c>
      <c r="E7" s="134" t="s">
        <v>18</v>
      </c>
      <c r="F7" s="134" t="s">
        <v>18</v>
      </c>
      <c r="G7" s="134" t="s">
        <v>18</v>
      </c>
      <c r="H7" s="134"/>
    </row>
    <row r="8" ht="67.5" customHeight="1">
      <c r="A8" s="18" t="str">
        <f>IFERROR(__xludf.DUMMYFUNCTION("IMPORTRANGE(""https://docs.google.com/spreadsheets/d/1vsTcEcugRZXGU84Ng3dXvNCAOD3CAaUTEbnnM7tyUJg/edit?usp=sharing"",""おかず形態一覧表!A6"")"),"画像")</f>
        <v>画像</v>
      </c>
      <c r="B8" s="27" t="str">
        <f>'おかず形態一覧表'!B6</f>
        <v/>
      </c>
      <c r="C8" s="27" t="str">
        <f>'おかず形態一覧表'!C6</f>
        <v/>
      </c>
      <c r="D8" s="27" t="str">
        <f>'おかず形態一覧表'!D6</f>
        <v/>
      </c>
      <c r="E8" s="27" t="str">
        <f>'おかず形態一覧表'!E6</f>
        <v/>
      </c>
      <c r="F8" s="27" t="str">
        <f>'おかず形態一覧表'!F6</f>
        <v/>
      </c>
      <c r="G8" s="27" t="str">
        <f>'おかず形態一覧表'!G6</f>
        <v/>
      </c>
      <c r="H8" s="27" t="str">
        <f>'おかず形態一覧表'!H6</f>
        <v/>
      </c>
    </row>
    <row r="9" ht="22.5" customHeight="1">
      <c r="A9" s="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34" t="s">
        <v>21</v>
      </c>
      <c r="C9" s="134" t="s">
        <v>21</v>
      </c>
      <c r="D9" s="134" t="s">
        <v>21</v>
      </c>
      <c r="E9" s="134" t="s">
        <v>21</v>
      </c>
      <c r="F9" s="134" t="s">
        <v>21</v>
      </c>
      <c r="G9" s="134"/>
      <c r="H9" s="134"/>
    </row>
    <row r="10" ht="67.5" customHeight="1">
      <c r="A10" s="31" t="str">
        <f>IFERROR(__xludf.DUMMYFUNCTION("IMPORTRANGE(""https://docs.google.com/spreadsheets/d/1vsTcEcugRZXGU84Ng3dXvNCAOD3CAaUTEbnnM7tyUJg/edit?usp=sharing"",""おかず形態一覧表!A8"")"),"画像")</f>
        <v>画像</v>
      </c>
      <c r="B10" s="35" t="str">
        <f>'おかず形態一覧表'!B8</f>
        <v/>
      </c>
      <c r="C10" s="35" t="str">
        <f>'おかず形態一覧表'!C8</f>
        <v/>
      </c>
      <c r="D10" s="35" t="str">
        <f>'おかず形態一覧表'!D8</f>
        <v/>
      </c>
      <c r="E10" s="35" t="str">
        <f>'おかず形態一覧表'!E8</f>
        <v/>
      </c>
      <c r="F10" s="35" t="str">
        <f>'おかず形態一覧表'!F8</f>
        <v/>
      </c>
      <c r="G10" s="35" t="str">
        <f>'おかず形態一覧表'!G8</f>
        <v/>
      </c>
      <c r="H10" s="35" t="str">
        <f>'おかず形態一覧表'!H8</f>
        <v/>
      </c>
    </row>
    <row r="11" ht="112.5" customHeight="1">
      <c r="A11" s="31" t="str">
        <f>IFERROR(__xludf.DUMMYFUNCTION("IMPORTRANGE(""https://docs.google.com/spreadsheets/d/1vsTcEcugRZXGU84Ng3dXvNCAOD3CAaUTEbnnM7tyUJg/edit?usp=sharing"",""おかず形態一覧表!A9"")"),"内容")</f>
        <v>内容</v>
      </c>
      <c r="B11" s="143"/>
      <c r="C11" s="143" t="s">
        <v>23</v>
      </c>
      <c r="D11" s="143" t="s">
        <v>24</v>
      </c>
      <c r="E11" s="143" t="s">
        <v>25</v>
      </c>
      <c r="F11" s="143" t="s">
        <v>26</v>
      </c>
      <c r="G11" s="143" t="s">
        <v>27</v>
      </c>
      <c r="H11" s="143"/>
    </row>
    <row r="12" ht="45.0" customHeight="1">
      <c r="A12" s="4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6"/>
      <c r="C12" s="46" t="s">
        <v>28</v>
      </c>
      <c r="D12" s="46" t="s">
        <v>29</v>
      </c>
      <c r="E12" s="46" t="s">
        <v>30</v>
      </c>
      <c r="F12" s="46" t="s">
        <v>31</v>
      </c>
      <c r="G12" s="46" t="s">
        <v>32</v>
      </c>
      <c r="H12" s="46"/>
    </row>
    <row r="13" ht="45.0" customHeight="1">
      <c r="A13" s="4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9"/>
      <c r="C13" s="46"/>
      <c r="D13" s="46"/>
      <c r="E13" s="46" t="s">
        <v>34</v>
      </c>
      <c r="F13" s="46" t="s">
        <v>35</v>
      </c>
      <c r="G13" s="46" t="s">
        <v>34</v>
      </c>
      <c r="H13" s="46"/>
    </row>
    <row r="14" ht="22.5" customHeight="1">
      <c r="A14" s="4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47"/>
      <c r="C14" s="150"/>
      <c r="D14" s="150"/>
      <c r="E14" s="150"/>
      <c r="F14" s="150" t="s">
        <v>39</v>
      </c>
      <c r="G14" s="150" t="s">
        <v>40</v>
      </c>
      <c r="H14" s="150"/>
    </row>
    <row r="15" ht="22.5" customHeight="1">
      <c r="A15" s="60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51" t="s">
        <v>42</v>
      </c>
      <c r="C15" s="151" t="s">
        <v>42</v>
      </c>
      <c r="D15" s="151" t="s">
        <v>42</v>
      </c>
      <c r="E15" s="151" t="s">
        <v>43</v>
      </c>
      <c r="F15" s="151" t="s">
        <v>44</v>
      </c>
      <c r="G15" s="151" t="s">
        <v>45</v>
      </c>
      <c r="H15" s="151"/>
    </row>
    <row r="16" ht="22.5" customHeight="1">
      <c r="A16" s="65"/>
      <c r="B16" s="121">
        <v>1450.0</v>
      </c>
      <c r="C16" s="121">
        <v>1450.0</v>
      </c>
      <c r="D16" s="121">
        <v>1400.0</v>
      </c>
      <c r="E16" s="121">
        <v>1200.0</v>
      </c>
      <c r="F16" s="121">
        <v>1200.0</v>
      </c>
      <c r="G16" s="121">
        <v>1000.0</v>
      </c>
      <c r="H16" s="121"/>
    </row>
    <row r="17" ht="7.5" customHeight="1"/>
    <row r="18" ht="22.5" customHeight="1">
      <c r="A18" s="109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0"/>
    </row>
    <row r="19" ht="22.5" customHeight="1">
      <c r="A19" s="6" t="str">
        <f>IFERROR(__xludf.DUMMYFUNCTION("IMPORTRANGE(""https://docs.google.com/spreadsheets/d/1vsTcEcugRZXGU84Ng3dXvNCAOD3CAaUTEbnnM7tyUJg/edit?usp=sharing"",""主食一覧!A2"")"),"主食名称")</f>
        <v>主食名称</v>
      </c>
      <c r="B19" s="8" t="s">
        <v>6</v>
      </c>
      <c r="C19" s="8" t="s">
        <v>7</v>
      </c>
      <c r="D19" s="8" t="s">
        <v>8</v>
      </c>
      <c r="E19" s="8"/>
      <c r="F19" s="8"/>
      <c r="G19" s="8"/>
      <c r="H19" s="12"/>
    </row>
    <row r="20" ht="67.5" customHeight="1">
      <c r="A20" s="6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6" t="str">
        <f>IFERROR(__xludf.DUMMYFUNCTION("IMPORTRANGE(""https://docs.google.com/spreadsheets/d/1vsTcEcugRZXGU84Ng3dXvNCAOD3CAaUTEbnnM7tyUJg/edit?usp=sharing"",""主食一覧!A4"")"),"内容")</f>
        <v>内容</v>
      </c>
      <c r="B21" s="153" t="s">
        <v>12</v>
      </c>
      <c r="C21" s="153" t="s">
        <v>14</v>
      </c>
      <c r="D21" s="153" t="s">
        <v>15</v>
      </c>
      <c r="E21" s="153"/>
      <c r="F21" s="153"/>
      <c r="G21" s="153"/>
      <c r="H21" s="112"/>
    </row>
    <row r="22" ht="22.5" customHeight="1">
      <c r="A22" s="6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1"/>
      <c r="C22" s="111"/>
      <c r="D22" s="111"/>
      <c r="E22" s="111"/>
      <c r="F22" s="111"/>
      <c r="G22" s="111"/>
      <c r="H22" s="111"/>
    </row>
    <row r="23" ht="7.5" customHeight="1"/>
    <row r="24" ht="22.5" customHeight="1">
      <c r="A24" s="9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0"/>
      <c r="F24" s="9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0"/>
    </row>
    <row r="25" ht="30.0" customHeight="1">
      <c r="A25" s="11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5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5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5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5" t="str">
        <f>IFERROR(__xludf.DUMMYFUNCTION("IMPORTRANGE(""https://docs.google.com/spreadsheets/d/1vsTcEcugRZXGU84Ng3dXvNCAOD3CAaUTEbnnM7tyUJg/edit?usp=sharing"",""水分とろみの基準・水分ゼリー!E2"")"),"")</f>
        <v/>
      </c>
      <c r="F25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3" t="s">
        <v>13</v>
      </c>
      <c r="H25" s="23" t="s">
        <v>13</v>
      </c>
    </row>
    <row r="26" ht="22.5" customHeight="1">
      <c r="A26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9"/>
      <c r="C26" s="29" t="s">
        <v>22</v>
      </c>
      <c r="D26" s="32"/>
      <c r="E26" s="32"/>
      <c r="F26" s="36" t="s">
        <v>58</v>
      </c>
      <c r="G26" s="29" t="s">
        <v>22</v>
      </c>
      <c r="H26" s="29" t="s">
        <v>22</v>
      </c>
    </row>
    <row r="27" ht="22.5" customHeight="1">
      <c r="A27" s="36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0"/>
      <c r="C27" s="41"/>
      <c r="D27" s="40"/>
      <c r="E27" s="41"/>
      <c r="F27" s="36" t="s">
        <v>59</v>
      </c>
      <c r="G27" s="40"/>
      <c r="H27" s="41"/>
    </row>
    <row r="28" ht="22.5" customHeight="1">
      <c r="A28" s="44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7"/>
      <c r="C28" s="158"/>
      <c r="D28" s="157"/>
      <c r="E28" s="158"/>
      <c r="F28" s="44" t="s">
        <v>37</v>
      </c>
      <c r="G28" s="159"/>
      <c r="H28" s="160"/>
    </row>
    <row r="29" ht="7.5" customHeight="1"/>
    <row r="30" ht="22.5" customHeight="1">
      <c r="A30" s="126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7"/>
      <c r="F30" s="12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9"/>
    </row>
    <row r="31" ht="22.5" customHeight="1">
      <c r="A31" s="51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5" t="s">
        <v>36</v>
      </c>
      <c r="C31" s="55"/>
      <c r="D31" s="55"/>
      <c r="E31" s="59"/>
      <c r="F31" s="161" t="s">
        <v>41</v>
      </c>
      <c r="G31" s="162"/>
      <c r="H31" s="132"/>
    </row>
    <row r="32" ht="22.5" customHeight="1">
      <c r="A32" s="68"/>
      <c r="B32" s="55"/>
      <c r="C32" s="55"/>
      <c r="D32" s="55"/>
      <c r="E32" s="73"/>
      <c r="F32" s="70" t="s">
        <v>46</v>
      </c>
      <c r="G32" s="136"/>
      <c r="H32" s="71"/>
    </row>
    <row r="33" ht="22.5" customHeight="1">
      <c r="A33" s="72"/>
      <c r="B33" s="55"/>
      <c r="C33" s="55"/>
      <c r="D33" s="73"/>
      <c r="E33" s="73"/>
      <c r="F33" s="74"/>
      <c r="G33" s="137"/>
      <c r="H33" s="76"/>
    </row>
    <row r="34" ht="7.5" customHeight="1"/>
    <row r="35" ht="22.5" customHeight="1">
      <c r="A35" s="138" t="str">
        <f>IFERROR(__xludf.DUMMYFUNCTION("IMPORTRANGE(""https://docs.google.com/spreadsheets/d/1vsTcEcugRZXGU84Ng3dXvNCAOD3CAaUTEbnnM7tyUJg/edit?usp=sharing"",""施設概要!A1"")"),"施設概要")</f>
        <v>施設概要</v>
      </c>
      <c r="B35" s="139"/>
    </row>
    <row r="36" ht="22.5" customHeight="1">
      <c r="A36" s="13" t="str">
        <f>IFERROR(__xludf.DUMMYFUNCTION("IMPORTRANGE(""https://docs.google.com/spreadsheets/d/1vsTcEcugRZXGU84Ng3dXvNCAOD3CAaUTEbnnM7tyUJg/edit?usp=sharing"",""施設概要!A2"")"),"所在地")</f>
        <v>所在地</v>
      </c>
      <c r="B36" s="101" t="s">
        <v>10</v>
      </c>
      <c r="C36" s="141"/>
      <c r="D36" s="142"/>
      <c r="E36" s="163"/>
      <c r="F36" s="145"/>
      <c r="G36" s="145"/>
      <c r="H36" s="146"/>
    </row>
    <row r="37" ht="22.5" customHeight="1">
      <c r="A37" s="1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1" t="s">
        <v>16</v>
      </c>
      <c r="C37" s="141"/>
      <c r="D37" s="142"/>
      <c r="E37" s="148"/>
      <c r="H37" s="149"/>
    </row>
    <row r="38" ht="22.5" customHeight="1">
      <c r="A38" s="13" t="str">
        <f>IFERROR(__xludf.DUMMYFUNCTION("IMPORTRANGE(""https://docs.google.com/spreadsheets/d/1vsTcEcugRZXGU84Ng3dXvNCAOD3CAaUTEbnnM7tyUJg/edit?usp=sharing"",""施設概要!A4"")"),"電話")</f>
        <v>電話</v>
      </c>
      <c r="B38" s="101" t="s">
        <v>19</v>
      </c>
      <c r="C38" s="141"/>
      <c r="D38" s="142"/>
      <c r="E38" s="148"/>
      <c r="H38" s="149"/>
    </row>
    <row r="39" ht="22.5" customHeight="1">
      <c r="A39" s="102" t="str">
        <f>IFERROR(__xludf.DUMMYFUNCTION("IMPORTRANGE(""https://docs.google.com/spreadsheets/d/1vsTcEcugRZXGU84Ng3dXvNCAOD3CAaUTEbnnM7tyUJg/edit?usp=sharing"",""施設概要!A5"")"),"FAX")</f>
        <v>FAX</v>
      </c>
      <c r="B39" s="101" t="s">
        <v>20</v>
      </c>
      <c r="C39" s="141"/>
      <c r="D39" s="142"/>
      <c r="E39" s="148"/>
      <c r="H39" s="149"/>
    </row>
    <row r="40" ht="22.5" customHeight="1">
      <c r="A40" s="104" t="str">
        <f>IFERROR(__xludf.DUMMYFUNCTION("IMPORTRANGE(""https://docs.google.com/spreadsheets/d/1vsTcEcugRZXGU84Ng3dXvNCAOD3CAaUTEbnnM7tyUJg/edit?usp=sharing"",""施設概要!A6"")"),"更新日")</f>
        <v>更新日</v>
      </c>
      <c r="B40" s="164">
        <v>45782.7367662037</v>
      </c>
      <c r="C40" s="141"/>
      <c r="D40" s="142"/>
      <c r="E40" s="154"/>
      <c r="F40" s="155"/>
      <c r="G40" s="155"/>
      <c r="H40" s="156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3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/>
    </row>
    <row r="3" ht="18.75" customHeight="1">
      <c r="A3" s="10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4" t="s">
        <v>9</v>
      </c>
      <c r="C3" s="14" t="s">
        <v>9</v>
      </c>
      <c r="D3" s="14" t="s">
        <v>9</v>
      </c>
      <c r="E3" s="14" t="s">
        <v>9</v>
      </c>
      <c r="F3" s="14" t="s">
        <v>9</v>
      </c>
      <c r="G3" s="14" t="s">
        <v>11</v>
      </c>
      <c r="H3" s="14"/>
    </row>
    <row r="4" ht="67.5" customHeight="1">
      <c r="A4" s="18" t="str">
        <f>IFERROR(__xludf.DUMMYFUNCTION("IMPORTRANGE(""https://docs.google.com/spreadsheets/d/1vsTcEcugRZXGU84Ng3dXvNCAOD3CAaUTEbnnM7tyUJg/edit?usp=sharing"",""おかず形態一覧表!A4"")"),"画像")</f>
        <v>画像</v>
      </c>
      <c r="B4" s="21"/>
      <c r="C4" s="21"/>
      <c r="D4" s="21"/>
      <c r="E4" s="21"/>
      <c r="F4" s="21"/>
      <c r="G4" s="21"/>
      <c r="H4" s="21"/>
    </row>
    <row r="5" ht="18.75" customHeight="1">
      <c r="A5" s="10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4" t="s">
        <v>17</v>
      </c>
      <c r="C5" s="14" t="s">
        <v>17</v>
      </c>
      <c r="D5" s="14" t="s">
        <v>17</v>
      </c>
      <c r="E5" s="14" t="s">
        <v>18</v>
      </c>
      <c r="F5" s="14" t="s">
        <v>18</v>
      </c>
      <c r="G5" s="14" t="s">
        <v>18</v>
      </c>
      <c r="H5" s="14"/>
    </row>
    <row r="6" ht="67.5" customHeight="1">
      <c r="A6" s="18" t="str">
        <f>IFERROR(__xludf.DUMMYFUNCTION("IMPORTRANGE(""https://docs.google.com/spreadsheets/d/1vsTcEcugRZXGU84Ng3dXvNCAOD3CAaUTEbnnM7tyUJg/edit?usp=sharing"",""おかず形態一覧表!A6"")"),"画像")</f>
        <v>画像</v>
      </c>
      <c r="B6" s="27"/>
      <c r="C6" s="21"/>
      <c r="D6" s="21"/>
      <c r="E6" s="21"/>
      <c r="F6" s="21"/>
      <c r="G6" s="21"/>
      <c r="H6" s="21"/>
    </row>
    <row r="7" ht="18.75" customHeight="1">
      <c r="A7" s="10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4" t="s">
        <v>21</v>
      </c>
      <c r="C7" s="14" t="s">
        <v>21</v>
      </c>
      <c r="D7" s="14" t="s">
        <v>21</v>
      </c>
      <c r="E7" s="14" t="s">
        <v>21</v>
      </c>
      <c r="F7" s="14" t="s">
        <v>21</v>
      </c>
      <c r="G7" s="14"/>
      <c r="H7" s="14"/>
    </row>
    <row r="8" ht="67.5" customHeight="1">
      <c r="A8" s="31" t="str">
        <f>IFERROR(__xludf.DUMMYFUNCTION("IMPORTRANGE(""https://docs.google.com/spreadsheets/d/1vsTcEcugRZXGU84Ng3dXvNCAOD3CAaUTEbnnM7tyUJg/edit?usp=sharing"",""おかず形態一覧表!A8"")"),"画像")</f>
        <v>画像</v>
      </c>
      <c r="B8" s="35"/>
      <c r="C8" s="38"/>
      <c r="D8" s="38"/>
      <c r="E8" s="38"/>
      <c r="F8" s="38"/>
      <c r="G8" s="38"/>
      <c r="H8" s="38"/>
    </row>
    <row r="9" ht="112.5" customHeight="1">
      <c r="A9" s="31" t="str">
        <f>IFERROR(__xludf.DUMMYFUNCTION("IMPORTRANGE(""https://docs.google.com/spreadsheets/d/1vsTcEcugRZXGU84Ng3dXvNCAOD3CAaUTEbnnM7tyUJg/edit?usp=sharing"",""おかず形態一覧表!A9"")"),"内容")</f>
        <v>内容</v>
      </c>
      <c r="B9" s="43"/>
      <c r="C9" s="43" t="s">
        <v>23</v>
      </c>
      <c r="D9" s="43" t="s">
        <v>24</v>
      </c>
      <c r="E9" s="43" t="s">
        <v>25</v>
      </c>
      <c r="F9" s="43" t="s">
        <v>26</v>
      </c>
      <c r="G9" s="43" t="s">
        <v>27</v>
      </c>
      <c r="H9" s="43"/>
    </row>
    <row r="10" ht="45.0" customHeight="1">
      <c r="A10" s="4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6"/>
      <c r="C10" s="46" t="s">
        <v>28</v>
      </c>
      <c r="D10" s="46" t="s">
        <v>29</v>
      </c>
      <c r="E10" s="46" t="s">
        <v>30</v>
      </c>
      <c r="F10" s="46" t="s">
        <v>31</v>
      </c>
      <c r="G10" s="46" t="s">
        <v>32</v>
      </c>
      <c r="H10" s="46"/>
    </row>
    <row r="11" ht="45.0" customHeight="1">
      <c r="A11" s="4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9"/>
      <c r="C11" s="46"/>
      <c r="D11" s="46"/>
      <c r="E11" s="46" t="s">
        <v>34</v>
      </c>
      <c r="F11" s="46" t="s">
        <v>35</v>
      </c>
      <c r="G11" s="46" t="s">
        <v>34</v>
      </c>
      <c r="H11" s="46"/>
    </row>
    <row r="12" ht="22.5" customHeight="1">
      <c r="A12" s="4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54"/>
      <c r="C12" s="57"/>
      <c r="D12" s="57"/>
      <c r="E12" s="57"/>
      <c r="F12" s="57" t="s">
        <v>39</v>
      </c>
      <c r="G12" s="57" t="s">
        <v>40</v>
      </c>
      <c r="H12" s="57"/>
    </row>
    <row r="13" ht="22.5" customHeight="1">
      <c r="A13" s="60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62" t="s">
        <v>42</v>
      </c>
      <c r="C13" s="62" t="s">
        <v>42</v>
      </c>
      <c r="D13" s="62" t="s">
        <v>42</v>
      </c>
      <c r="E13" s="62" t="s">
        <v>43</v>
      </c>
      <c r="F13" s="62" t="s">
        <v>44</v>
      </c>
      <c r="G13" s="62" t="s">
        <v>45</v>
      </c>
      <c r="H13" s="62"/>
    </row>
    <row r="14" ht="22.5" customHeight="1">
      <c r="A14" s="65"/>
      <c r="B14" s="67">
        <v>1450.0</v>
      </c>
      <c r="C14" s="67">
        <v>1450.0</v>
      </c>
      <c r="D14" s="67">
        <v>1400.0</v>
      </c>
      <c r="E14" s="67">
        <v>1200.0</v>
      </c>
      <c r="F14" s="67">
        <v>1200.0</v>
      </c>
      <c r="G14" s="67">
        <v>1000.0</v>
      </c>
      <c r="H14" s="67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4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6" t="str">
        <f>IFERROR(__xludf.DUMMYFUNCTION("IMPORTRANGE(""https://docs.google.com/spreadsheets/d/1vsTcEcugRZXGU84Ng3dXvNCAOD3CAaUTEbnnM7tyUJg/edit?usp=sharing"",""主食一覧!A2"")"),"主食名称")</f>
        <v>主食名称</v>
      </c>
      <c r="B2" s="8" t="s">
        <v>6</v>
      </c>
      <c r="C2" s="8" t="s">
        <v>7</v>
      </c>
      <c r="D2" s="8" t="s">
        <v>8</v>
      </c>
      <c r="E2" s="8"/>
      <c r="F2" s="8"/>
      <c r="G2" s="8"/>
      <c r="H2" s="12"/>
    </row>
    <row r="3" ht="67.5" customHeight="1">
      <c r="A3" s="6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6" t="str">
        <f>IFERROR(__xludf.DUMMYFUNCTION("IMPORTRANGE(""https://docs.google.com/spreadsheets/d/1vsTcEcugRZXGU84Ng3dXvNCAOD3CAaUTEbnnM7tyUJg/edit?usp=sharing"",""主食一覧!A4"")"),"内容")</f>
        <v>内容</v>
      </c>
      <c r="B4" s="20" t="s">
        <v>12</v>
      </c>
      <c r="C4" s="20" t="s">
        <v>14</v>
      </c>
      <c r="D4" s="20" t="s">
        <v>15</v>
      </c>
      <c r="E4" s="20"/>
      <c r="F4" s="20"/>
      <c r="G4" s="20"/>
      <c r="H4" s="24"/>
    </row>
    <row r="5" ht="22.5" customHeight="1">
      <c r="A5" s="6" t="str">
        <f>IFERROR(__xludf.DUMMYFUNCTION("IMPORTRANGE(""https://docs.google.com/spreadsheets/d/1vsTcEcugRZXGU84Ng3dXvNCAOD3CAaUTEbnnM7tyUJg/edit?usp=sharing"",""主食一覧!A5"")"),"学会分類2021")</f>
        <v>学会分類2021</v>
      </c>
      <c r="B5" s="28"/>
      <c r="C5" s="28"/>
      <c r="D5" s="28"/>
      <c r="E5" s="28"/>
      <c r="F5" s="28"/>
      <c r="G5" s="28"/>
      <c r="H5" s="28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9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1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5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5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5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5" t="str">
        <f>IFERROR(__xludf.DUMMYFUNCTION("IMPORTRANGE(""https://docs.google.com/spreadsheets/d/1vsTcEcugRZXGU84Ng3dXvNCAOD3CAaUTEbnnM7tyUJg/edit?usp=sharing"",""水分とろみの基準・水分ゼリー!E2"")"),"")</f>
        <v/>
      </c>
      <c r="F2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3" t="s">
        <v>13</v>
      </c>
      <c r="H2" s="23" t="s">
        <v>13</v>
      </c>
    </row>
    <row r="3" ht="22.5" customHeight="1">
      <c r="A3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9"/>
      <c r="C3" s="29" t="s">
        <v>22</v>
      </c>
      <c r="D3" s="32"/>
      <c r="E3" s="32"/>
      <c r="F3" s="26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9" t="s">
        <v>22</v>
      </c>
      <c r="H3" s="29" t="s">
        <v>22</v>
      </c>
    </row>
    <row r="4" ht="22.5" customHeight="1">
      <c r="A4" s="36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7"/>
      <c r="C4" s="37"/>
      <c r="D4" s="37"/>
      <c r="E4" s="39"/>
      <c r="F4" s="26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0"/>
      <c r="H4" s="41"/>
    </row>
    <row r="5" ht="22.5" customHeight="1">
      <c r="A5" s="44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8"/>
      <c r="C5" s="52"/>
      <c r="D5" s="48"/>
      <c r="E5" s="52"/>
      <c r="F5" s="44" t="s">
        <v>37</v>
      </c>
      <c r="G5" s="48"/>
      <c r="H5" s="5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42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47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1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5" t="s">
        <v>36</v>
      </c>
      <c r="C2" s="55"/>
      <c r="D2" s="55"/>
      <c r="E2" s="59"/>
      <c r="F2" s="63" t="s">
        <v>41</v>
      </c>
      <c r="G2" s="66"/>
    </row>
    <row r="3" ht="22.5" customHeight="1">
      <c r="A3" s="68"/>
      <c r="B3" s="55"/>
      <c r="C3" s="55"/>
      <c r="D3" s="55"/>
      <c r="E3" s="59"/>
      <c r="F3" s="70" t="s">
        <v>46</v>
      </c>
      <c r="G3" s="71"/>
    </row>
    <row r="4" ht="22.5" customHeight="1">
      <c r="A4" s="72"/>
      <c r="B4" s="55"/>
      <c r="C4" s="55"/>
      <c r="D4" s="73"/>
      <c r="E4" s="59"/>
      <c r="F4" s="74"/>
      <c r="G4" s="76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0" t="s">
        <v>33</v>
      </c>
      <c r="B1" s="53"/>
      <c r="C1" s="53"/>
      <c r="D1" s="53" t="s">
        <v>38</v>
      </c>
      <c r="E1" s="53"/>
      <c r="F1" s="56"/>
      <c r="G1" s="56"/>
      <c r="H1" s="56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ht="7.5" customHeight="1"/>
    <row r="3" ht="22.5" customHeight="1">
      <c r="A3" s="61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64"/>
    </row>
    <row r="4" ht="22.5" customHeight="1">
      <c r="A4" s="3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69" t="str">
        <f>'おかず形態一覧表'!B2</f>
        <v>常食</v>
      </c>
      <c r="C4" s="69" t="str">
        <f>'おかず形態一覧表'!C2</f>
        <v>一口大</v>
      </c>
      <c r="D4" s="69" t="str">
        <f>'おかず形態一覧表'!D2</f>
        <v>刻み</v>
      </c>
      <c r="E4" s="69" t="str">
        <f>'おかず形態一覧表'!E2</f>
        <v>極刻み</v>
      </c>
      <c r="F4" s="69" t="str">
        <f>'おかず形態一覧表'!F2</f>
        <v>ミキサー</v>
      </c>
      <c r="G4" s="69" t="str">
        <f>'おかず形態一覧表'!G2</f>
        <v>ソフト</v>
      </c>
      <c r="H4" s="69" t="str">
        <f>'おかず形態一覧表'!H2</f>
        <v/>
      </c>
    </row>
    <row r="5" ht="22.5" customHeight="1">
      <c r="A5" s="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75" t="str">
        <f>'おかず形態一覧表'!B3</f>
        <v>ハンバーグ</v>
      </c>
      <c r="C5" s="75" t="str">
        <f>'おかず形態一覧表'!C3</f>
        <v>ハンバーグ</v>
      </c>
      <c r="D5" s="75" t="str">
        <f>'おかず形態一覧表'!D3</f>
        <v>ハンバーグ</v>
      </c>
      <c r="E5" s="75" t="str">
        <f>'おかず形態一覧表'!E3</f>
        <v>ハンバーグ</v>
      </c>
      <c r="F5" s="75" t="str">
        <f>'おかず形態一覧表'!F3</f>
        <v>ハンバーグ</v>
      </c>
      <c r="G5" s="75" t="str">
        <f>'おかず形態一覧表'!G3</f>
        <v>豚肉ムース</v>
      </c>
      <c r="H5" s="75" t="str">
        <f>'おかず形態一覧表'!H3</f>
        <v/>
      </c>
    </row>
    <row r="6" ht="67.5" customHeight="1">
      <c r="A6" s="18" t="str">
        <f>IFERROR(__xludf.DUMMYFUNCTION("IMPORTRANGE(""https://docs.google.com/spreadsheets/d/1vsTcEcugRZXGU84Ng3dXvNCAOD3CAaUTEbnnM7tyUJg/edit?usp=sharing"",""おかず形態一覧表!A4"")"),"画像")</f>
        <v>画像</v>
      </c>
      <c r="B6" s="27" t="str">
        <f>'おかず形態一覧表'!B4</f>
        <v/>
      </c>
      <c r="C6" s="27" t="str">
        <f>'おかず形態一覧表'!C4</f>
        <v/>
      </c>
      <c r="D6" s="27" t="str">
        <f>'おかず形態一覧表'!D4</f>
        <v/>
      </c>
      <c r="E6" s="27" t="str">
        <f>'おかず形態一覧表'!E4</f>
        <v/>
      </c>
      <c r="F6" s="27" t="str">
        <f>'おかず形態一覧表'!F4</f>
        <v/>
      </c>
      <c r="G6" s="27" t="str">
        <f>'おかず形態一覧表'!G4</f>
        <v/>
      </c>
      <c r="H6" s="27" t="str">
        <f>'おかず形態一覧表'!H4</f>
        <v/>
      </c>
    </row>
    <row r="7" ht="22.5" customHeight="1">
      <c r="A7" s="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75" t="str">
        <f>'おかず形態一覧表'!B5</f>
        <v>カレイのマヨ焼き</v>
      </c>
      <c r="C7" s="75" t="str">
        <f>'おかず形態一覧表'!C5</f>
        <v>カレイのマヨ焼き</v>
      </c>
      <c r="D7" s="75" t="str">
        <f>'おかず形態一覧表'!D5</f>
        <v>カレイのマヨ焼き</v>
      </c>
      <c r="E7" s="75" t="str">
        <f>'おかず形態一覧表'!E5</f>
        <v>魚ムース</v>
      </c>
      <c r="F7" s="75" t="str">
        <f>'おかず形態一覧表'!F5</f>
        <v>魚ムース</v>
      </c>
      <c r="G7" s="75" t="str">
        <f>'おかず形態一覧表'!G5</f>
        <v>魚ムース</v>
      </c>
      <c r="H7" s="75" t="str">
        <f>'おかず形態一覧表'!H5</f>
        <v/>
      </c>
    </row>
    <row r="8" ht="67.5" customHeight="1">
      <c r="A8" s="18" t="str">
        <f>IFERROR(__xludf.DUMMYFUNCTION("IMPORTRANGE(""https://docs.google.com/spreadsheets/d/1vsTcEcugRZXGU84Ng3dXvNCAOD3CAaUTEbnnM7tyUJg/edit?usp=sharing"",""おかず形態一覧表!A6"")"),"画像")</f>
        <v>画像</v>
      </c>
      <c r="B8" s="27" t="str">
        <f>'おかず形態一覧表'!B6</f>
        <v/>
      </c>
      <c r="C8" s="27" t="str">
        <f>'おかず形態一覧表'!C6</f>
        <v/>
      </c>
      <c r="D8" s="27" t="str">
        <f>'おかず形態一覧表'!D6</f>
        <v/>
      </c>
      <c r="E8" s="27" t="str">
        <f>'おかず形態一覧表'!E6</f>
        <v/>
      </c>
      <c r="F8" s="27" t="str">
        <f>'おかず形態一覧表'!F6</f>
        <v/>
      </c>
      <c r="G8" s="27" t="str">
        <f>'おかず形態一覧表'!G6</f>
        <v/>
      </c>
      <c r="H8" s="27" t="str">
        <f>'おかず形態一覧表'!H6</f>
        <v/>
      </c>
    </row>
    <row r="9" ht="22.5" customHeight="1">
      <c r="A9" s="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75" t="str">
        <f>'おかず形態一覧表'!B7</f>
        <v>大根のそぼろ煮</v>
      </c>
      <c r="C9" s="75" t="str">
        <f>'おかず形態一覧表'!C7</f>
        <v>大根のそぼろ煮</v>
      </c>
      <c r="D9" s="75" t="str">
        <f>'おかず形態一覧表'!D7</f>
        <v>大根のそぼろ煮</v>
      </c>
      <c r="E9" s="75" t="str">
        <f>'おかず形態一覧表'!E7</f>
        <v>大根のそぼろ煮</v>
      </c>
      <c r="F9" s="75" t="str">
        <f>'おかず形態一覧表'!F7</f>
        <v>大根のそぼろ煮</v>
      </c>
      <c r="G9" s="75" t="str">
        <f>'おかず形態一覧表'!G7</f>
        <v/>
      </c>
      <c r="H9" s="75" t="str">
        <f>'おかず形態一覧表'!H7</f>
        <v/>
      </c>
    </row>
    <row r="10" ht="67.5" customHeight="1">
      <c r="A10" s="31" t="str">
        <f>IFERROR(__xludf.DUMMYFUNCTION("IMPORTRANGE(""https://docs.google.com/spreadsheets/d/1vsTcEcugRZXGU84Ng3dXvNCAOD3CAaUTEbnnM7tyUJg/edit?usp=sharing"",""おかず形態一覧表!A8"")"),"画像")</f>
        <v>画像</v>
      </c>
      <c r="B10" s="35" t="str">
        <f>'おかず形態一覧表'!B8</f>
        <v/>
      </c>
      <c r="C10" s="35" t="str">
        <f>'おかず形態一覧表'!C8</f>
        <v/>
      </c>
      <c r="D10" s="35" t="str">
        <f>'おかず形態一覧表'!D8</f>
        <v/>
      </c>
      <c r="E10" s="35" t="str">
        <f>'おかず形態一覧表'!E8</f>
        <v/>
      </c>
      <c r="F10" s="35" t="str">
        <f>'おかず形態一覧表'!F8</f>
        <v/>
      </c>
      <c r="G10" s="35" t="str">
        <f>'おかず形態一覧表'!G8</f>
        <v/>
      </c>
      <c r="H10" s="35" t="str">
        <f>'おかず形態一覧表'!H8</f>
        <v/>
      </c>
    </row>
    <row r="11" ht="112.5" customHeight="1">
      <c r="A11" s="31" t="str">
        <f>IFERROR(__xludf.DUMMYFUNCTION("IMPORTRANGE(""https://docs.google.com/spreadsheets/d/1vsTcEcugRZXGU84Ng3dXvNCAOD3CAaUTEbnnM7tyUJg/edit?usp=sharing"",""おかず形態一覧表!A9"")"),"内容")</f>
        <v>内容</v>
      </c>
      <c r="B11" s="87" t="str">
        <f>'おかず形態一覧表'!B9</f>
        <v/>
      </c>
      <c r="C11" s="87" t="str">
        <f>'おかず形態一覧表'!C9</f>
        <v>包丁でカット</v>
      </c>
      <c r="D11" s="87" t="str">
        <f>'おかず形態一覧表'!D9</f>
        <v>包丁またはカッターにてカット</v>
      </c>
      <c r="E11" s="87" t="str">
        <f>'おかず形態一覧表'!E9</f>
        <v>カッターにてカット。増粘剤でまとめる。(魚献立の時は市販ムース使用）</v>
      </c>
      <c r="F11" s="87" t="str">
        <f>'おかず形態一覧表'!F9</f>
        <v>カッターでペースト状になるまで撹拌し、増粘剤でとろみをつける。(魚献立の時は市販ムース使用）</v>
      </c>
      <c r="G11" s="87" t="str">
        <f>'おかず形態一覧表'!G9</f>
        <v>市販品使用。</v>
      </c>
      <c r="H11" s="87" t="str">
        <f>'おかず形態一覧表'!H9</f>
        <v/>
      </c>
    </row>
    <row r="12" ht="45.0" customHeight="1">
      <c r="A12" s="4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9" t="str">
        <f>'おかず形態一覧表'!B10</f>
        <v/>
      </c>
      <c r="C12" s="49" t="str">
        <f>'おかず形態一覧表'!C10</f>
        <v>2ｃｍくらいにカット</v>
      </c>
      <c r="D12" s="49" t="str">
        <f>'おかず形態一覧表'!D10</f>
        <v>1ｃｍくらいの大きさにカット</v>
      </c>
      <c r="E12" s="49" t="str">
        <f>'おかず形態一覧表'!E10</f>
        <v>1～2ｍｍくらいの大きさ</v>
      </c>
      <c r="F12" s="49" t="str">
        <f>'おかず形態一覧表'!F10</f>
        <v>ペースト状</v>
      </c>
      <c r="G12" s="49" t="str">
        <f>'おかず形態一覧表'!G10</f>
        <v>ムースまたはゼリーの市販品</v>
      </c>
      <c r="H12" s="49" t="str">
        <f>'おかず形態一覧表'!H10</f>
        <v/>
      </c>
    </row>
    <row r="13" ht="45.0" customHeight="1">
      <c r="A13" s="4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9" t="str">
        <f>'おかず形態一覧表'!B11</f>
        <v/>
      </c>
      <c r="C13" s="49" t="str">
        <f>'おかず形態一覧表'!C11</f>
        <v/>
      </c>
      <c r="D13" s="49" t="str">
        <f>'おかず形態一覧表'!D11</f>
        <v/>
      </c>
      <c r="E13" s="49" t="str">
        <f>'おかず形態一覧表'!E11</f>
        <v>歯茎でつぶせる</v>
      </c>
      <c r="F13" s="49" t="str">
        <f>'おかず形態一覧表'!F11</f>
        <v>噛まなくてよい</v>
      </c>
      <c r="G13" s="49" t="str">
        <f>'おかず形態一覧表'!G11</f>
        <v>歯茎でつぶせる</v>
      </c>
      <c r="H13" s="49" t="str">
        <f>'おかず形態一覧表'!H11</f>
        <v/>
      </c>
    </row>
    <row r="14" ht="22.5" customHeight="1">
      <c r="A14" s="4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54" t="str">
        <f>'おかず形態一覧表'!B12</f>
        <v/>
      </c>
      <c r="C14" s="54" t="str">
        <f>'おかず形態一覧表'!C12</f>
        <v/>
      </c>
      <c r="D14" s="54" t="str">
        <f>'おかず形態一覧表'!D12</f>
        <v/>
      </c>
      <c r="E14" s="54" t="str">
        <f>'おかず形態一覧表'!E12</f>
        <v/>
      </c>
      <c r="F14" s="54" t="str">
        <f>'おかず形態一覧表'!F12</f>
        <v>2-1</v>
      </c>
      <c r="G14" s="54" t="str">
        <f>'おかず形態一覧表'!G12</f>
        <v>3</v>
      </c>
      <c r="H14" s="54" t="str">
        <f>'おかず形態一覧表'!H12</f>
        <v/>
      </c>
    </row>
    <row r="15" ht="22.5" customHeight="1">
      <c r="A15" s="60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00" t="str">
        <f>'おかず形態一覧表'!B13</f>
        <v>米飯140</v>
      </c>
      <c r="C15" s="100" t="str">
        <f>'おかず形態一覧表'!C13</f>
        <v>米飯140</v>
      </c>
      <c r="D15" s="100" t="str">
        <f>'おかず形態一覧表'!D13</f>
        <v>米飯140</v>
      </c>
      <c r="E15" s="100" t="str">
        <f>'おかず形態一覧表'!E13</f>
        <v>全粥180</v>
      </c>
      <c r="F15" s="100" t="str">
        <f>'おかず形態一覧表'!F13</f>
        <v>ミキサー粥200</v>
      </c>
      <c r="G15" s="100" t="str">
        <f>'おかず形態一覧表'!G13</f>
        <v>ミキサー粥180</v>
      </c>
      <c r="H15" s="100" t="str">
        <f>'おかず形態一覧表'!H13</f>
        <v/>
      </c>
    </row>
    <row r="16" ht="22.5" customHeight="1">
      <c r="A16" s="65"/>
      <c r="B16" s="105">
        <f>'おかず形態一覧表'!B14</f>
        <v>1450</v>
      </c>
      <c r="C16" s="105">
        <f>'おかず形態一覧表'!C14</f>
        <v>1450</v>
      </c>
      <c r="D16" s="105">
        <f>'おかず形態一覧表'!D14</f>
        <v>1400</v>
      </c>
      <c r="E16" s="105">
        <f>'おかず形態一覧表'!E14</f>
        <v>1200</v>
      </c>
      <c r="F16" s="105">
        <f>'おかず形態一覧表'!F14</f>
        <v>1200</v>
      </c>
      <c r="G16" s="105">
        <f>'おかず形態一覧表'!G14</f>
        <v>1000</v>
      </c>
      <c r="H16" s="105" t="str">
        <f>'おかず形態一覧表'!H14</f>
        <v/>
      </c>
    </row>
    <row r="17" ht="7.5" customHeight="1"/>
    <row r="18" ht="22.5" customHeight="1">
      <c r="A18" s="109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0"/>
    </row>
    <row r="19" ht="22.5" customHeight="1">
      <c r="A19" s="6" t="str">
        <f>IFERROR(__xludf.DUMMYFUNCTION("IMPORTRANGE(""https://docs.google.com/spreadsheets/d/1vsTcEcugRZXGU84Ng3dXvNCAOD3CAaUTEbnnM7tyUJg/edit?usp=sharing"",""主食一覧!A2"")"),"主食名称")</f>
        <v>主食名称</v>
      </c>
      <c r="B19" s="12" t="str">
        <f>'主食一覧'!B2</f>
        <v>ごはん</v>
      </c>
      <c r="C19" s="12" t="str">
        <f>'主食一覧'!C2</f>
        <v>お粥</v>
      </c>
      <c r="D19" s="12" t="str">
        <f>'主食一覧'!D2</f>
        <v>リゾ粥</v>
      </c>
      <c r="E19" s="12" t="str">
        <f>'主食一覧'!E2</f>
        <v/>
      </c>
      <c r="F19" s="12" t="str">
        <f>'主食一覧'!F2</f>
        <v/>
      </c>
      <c r="G19" s="12" t="str">
        <f>'主食一覧'!G2</f>
        <v/>
      </c>
      <c r="H19" s="12" t="str">
        <f>'主食一覧'!H2</f>
        <v/>
      </c>
    </row>
    <row r="20" ht="67.5" customHeight="1">
      <c r="A20" s="6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6" t="str">
        <f>IFERROR(__xludf.DUMMYFUNCTION("IMPORTRANGE(""https://docs.google.com/spreadsheets/d/1vsTcEcugRZXGU84Ng3dXvNCAOD3CAaUTEbnnM7tyUJg/edit?usp=sharing"",""主食一覧!A4"")"),"内容")</f>
        <v>内容</v>
      </c>
      <c r="B21" s="112" t="str">
        <f>'主食一覧'!B4</f>
        <v>通常のごはん</v>
      </c>
      <c r="C21" s="112" t="str">
        <f>'主食一覧'!C4</f>
        <v>通常の全粥</v>
      </c>
      <c r="D21" s="112" t="str">
        <f>'主食一覧'!D4</f>
        <v>全粥に1％スベラカーゼを加えミキサーにかけたもの。</v>
      </c>
      <c r="E21" s="112" t="str">
        <f>'主食一覧'!E4</f>
        <v/>
      </c>
      <c r="F21" s="112" t="str">
        <f>'主食一覧'!F4</f>
        <v/>
      </c>
      <c r="G21" s="112" t="str">
        <f>'主食一覧'!G4</f>
        <v/>
      </c>
      <c r="H21" s="112" t="str">
        <f>'主食一覧'!H4</f>
        <v/>
      </c>
    </row>
    <row r="22" ht="22.5" customHeight="1">
      <c r="A22" s="6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6" t="str">
        <f>'主食一覧'!B5</f>
        <v/>
      </c>
      <c r="C22" s="116" t="str">
        <f>'主食一覧'!C5</f>
        <v/>
      </c>
      <c r="D22" s="116" t="str">
        <f>'主食一覧'!D5</f>
        <v/>
      </c>
      <c r="E22" s="116" t="str">
        <f>'主食一覧'!E5</f>
        <v/>
      </c>
      <c r="F22" s="116" t="str">
        <f>'主食一覧'!F5</f>
        <v/>
      </c>
      <c r="G22" s="116" t="str">
        <f>'主食一覧'!G5</f>
        <v/>
      </c>
      <c r="H22" s="116" t="str">
        <f>'主食一覧'!H5</f>
        <v/>
      </c>
    </row>
    <row r="23" ht="7.5" customHeight="1"/>
    <row r="24" ht="22.5" customHeight="1">
      <c r="A24" s="9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0"/>
      <c r="F24" s="9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0"/>
    </row>
    <row r="25" ht="30.0" customHeight="1">
      <c r="A25" s="11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5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5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5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5" t="str">
        <f>IFERROR(__xludf.DUMMYFUNCTION("IMPORTRANGE(""https://docs.google.com/spreadsheets/d/1vsTcEcugRZXGU84Ng3dXvNCAOD3CAaUTEbnnM7tyUJg/edit?usp=sharing"",""水分とろみの基準・水分ゼリー!E2"")"),"")</f>
        <v/>
      </c>
      <c r="F25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22" t="str">
        <f>'水分とろみの基準・水分ゼリー'!G2</f>
        <v>イオンドリンクゼリー</v>
      </c>
      <c r="H25" s="122" t="str">
        <f>'水分とろみの基準・水分ゼリー'!H2</f>
        <v>イオンドリンクゼリー</v>
      </c>
    </row>
    <row r="26" ht="22.5" customHeight="1">
      <c r="A26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2" t="str">
        <f>'水分とろみの基準・水分ゼリー'!B3</f>
        <v/>
      </c>
      <c r="C26" s="32" t="str">
        <f>'水分とろみの基準・水分ゼリー'!C3</f>
        <v>イナアガー</v>
      </c>
      <c r="D26" s="32" t="str">
        <f>'水分とろみの基準・水分ゼリー'!D3</f>
        <v/>
      </c>
      <c r="E26" s="32" t="str">
        <f>'水分とろみの基準・水分ゼリー'!E3</f>
        <v/>
      </c>
      <c r="F26" s="26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2" t="str">
        <f>'水分とろみの基準・水分ゼリー'!G3</f>
        <v>イナアガー</v>
      </c>
      <c r="H26" s="32" t="str">
        <f>'水分とろみの基準・水分ゼリー'!H3</f>
        <v>イナアガー</v>
      </c>
    </row>
    <row r="27" ht="22.5" customHeight="1">
      <c r="A27" s="36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1" t="str">
        <f>'水分とろみの基準・水分ゼリー'!B4</f>
        <v/>
      </c>
      <c r="C27" s="41" t="str">
        <f>'水分とろみの基準・水分ゼリー'!C4</f>
        <v/>
      </c>
      <c r="D27" s="41" t="str">
        <f>'水分とろみの基準・水分ゼリー'!D4</f>
        <v/>
      </c>
      <c r="E27" s="41" t="str">
        <f>'水分とろみの基準・水分ゼリー'!E4</f>
        <v/>
      </c>
      <c r="F27" s="26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41" t="str">
        <f>'水分とろみの基準・水分ゼリー'!G4</f>
        <v/>
      </c>
      <c r="H27" s="41" t="str">
        <f>'水分とろみの基準・水分ゼリー'!H4</f>
        <v/>
      </c>
    </row>
    <row r="28" ht="22.5" customHeight="1">
      <c r="A28" s="44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52" t="str">
        <f>'水分とろみの基準・水分ゼリー'!B5</f>
        <v/>
      </c>
      <c r="C28" s="52" t="str">
        <f>'水分とろみの基準・水分ゼリー'!C5</f>
        <v/>
      </c>
      <c r="D28" s="52" t="str">
        <f>'水分とろみの基準・水分ゼリー'!D5</f>
        <v/>
      </c>
      <c r="E28" s="52" t="str">
        <f>'水分とろみの基準・水分ゼリー'!E5</f>
        <v/>
      </c>
      <c r="F28" s="44" t="s">
        <v>37</v>
      </c>
      <c r="G28" s="52" t="str">
        <f>'水分とろみの基準・水分ゼリー'!G5</f>
        <v/>
      </c>
      <c r="H28" s="52" t="str">
        <f>'水分とろみの基準・水分ゼリー'!H5</f>
        <v/>
      </c>
    </row>
    <row r="29" ht="7.5" customHeight="1"/>
    <row r="30" ht="22.5" customHeight="1">
      <c r="A30" s="126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7"/>
      <c r="F30" s="12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9"/>
    </row>
    <row r="31" ht="22.5" customHeight="1">
      <c r="A31" s="51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73" t="str">
        <f>'濃厚流動食・補助食品'!B2</f>
        <v>メイバランス1.0</v>
      </c>
      <c r="C31" s="73" t="str">
        <f>'濃厚流動食・補助食品'!C2</f>
        <v/>
      </c>
      <c r="D31" s="73" t="str">
        <f>'濃厚流動食・補助食品'!D2</f>
        <v/>
      </c>
      <c r="E31" s="59" t="str">
        <f>'濃厚流動食・補助食品'!E2</f>
        <v/>
      </c>
      <c r="F31" s="130" t="str">
        <f>'濃厚流動食・補助食品'!F2</f>
        <v>０ｊ・１ｊ対応： 不可能</v>
      </c>
      <c r="G31" s="131" t="str">
        <f>'濃厚流動食・補助食品'!G2</f>
        <v/>
      </c>
      <c r="H31" s="132"/>
    </row>
    <row r="32" ht="22.5" customHeight="1">
      <c r="A32" s="68"/>
      <c r="B32" s="73" t="str">
        <f>'濃厚流動食・補助食品'!B3</f>
        <v/>
      </c>
      <c r="C32" s="73" t="str">
        <f>'濃厚流動食・補助食品'!C3</f>
        <v/>
      </c>
      <c r="D32" s="73" t="str">
        <f>'濃厚流動食・補助食品'!D3</f>
        <v/>
      </c>
      <c r="E32" s="73" t="str">
        <f>'濃厚流動食・補助食品'!E3</f>
        <v/>
      </c>
      <c r="F32" s="135" t="str">
        <f>'濃厚流動食・補助食品'!F3</f>
        <v>エプリッチ、HCアイソカルゼリー、ハイプチゼリーカルナール（褥瘡用）</v>
      </c>
      <c r="G32" s="136"/>
      <c r="H32" s="71"/>
    </row>
    <row r="33" ht="22.5" customHeight="1">
      <c r="A33" s="72"/>
      <c r="B33" s="73" t="str">
        <f>'濃厚流動食・補助食品'!B4</f>
        <v/>
      </c>
      <c r="C33" s="73" t="str">
        <f>'濃厚流動食・補助食品'!C4</f>
        <v/>
      </c>
      <c r="D33" s="73" t="str">
        <f>'濃厚流動食・補助食品'!D4</f>
        <v/>
      </c>
      <c r="E33" s="73" t="str">
        <f>'濃厚流動食・補助食品'!E4</f>
        <v/>
      </c>
      <c r="F33" s="74"/>
      <c r="G33" s="137"/>
      <c r="H33" s="76"/>
    </row>
    <row r="34" ht="7.5" customHeight="1"/>
    <row r="35" ht="22.5" customHeight="1">
      <c r="A35" s="138" t="str">
        <f>IFERROR(__xludf.DUMMYFUNCTION("IMPORTRANGE(""https://docs.google.com/spreadsheets/d/1vsTcEcugRZXGU84Ng3dXvNCAOD3CAaUTEbnnM7tyUJg/edit?usp=sharing"",""施設概要!A1"")"),"施設概要")</f>
        <v>施設概要</v>
      </c>
      <c r="B35" s="139"/>
    </row>
    <row r="36" ht="22.5" customHeight="1">
      <c r="A36" s="13" t="str">
        <f>IFERROR(__xludf.DUMMYFUNCTION("IMPORTRANGE(""https://docs.google.com/spreadsheets/d/1vsTcEcugRZXGU84Ng3dXvNCAOD3CAaUTEbnnM7tyUJg/edit?usp=sharing"",""施設概要!A2"")"),"所在地")</f>
        <v>所在地</v>
      </c>
      <c r="B36" s="140" t="str">
        <f>'施設概要'!B2</f>
        <v>燕市横田9948-1</v>
      </c>
      <c r="C36" s="141"/>
      <c r="D36" s="142"/>
      <c r="E36" s="144" t="str">
        <f>'施設概要'!C2</f>
        <v/>
      </c>
      <c r="F36" s="145"/>
      <c r="G36" s="145"/>
      <c r="H36" s="146"/>
    </row>
    <row r="37" ht="22.5" customHeight="1">
      <c r="A37" s="1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0" t="str">
        <f>'施設概要'!B3</f>
        <v>なし</v>
      </c>
      <c r="C37" s="141"/>
      <c r="D37" s="142"/>
      <c r="E37" s="148"/>
      <c r="H37" s="149"/>
    </row>
    <row r="38" ht="22.5" customHeight="1">
      <c r="A38" s="13" t="str">
        <f>IFERROR(__xludf.DUMMYFUNCTION("IMPORTRANGE(""https://docs.google.com/spreadsheets/d/1vsTcEcugRZXGU84Ng3dXvNCAOD3CAaUTEbnnM7tyUJg/edit?usp=sharing"",""施設概要!A4"")"),"電話")</f>
        <v>電話</v>
      </c>
      <c r="B38" s="140" t="str">
        <f>'施設概要'!B4</f>
        <v>0256-47-1222</v>
      </c>
      <c r="C38" s="141"/>
      <c r="D38" s="142"/>
      <c r="E38" s="148"/>
      <c r="H38" s="149"/>
    </row>
    <row r="39" ht="22.5" customHeight="1">
      <c r="A39" s="102" t="str">
        <f>IFERROR(__xludf.DUMMYFUNCTION("IMPORTRANGE(""https://docs.google.com/spreadsheets/d/1vsTcEcugRZXGU84Ng3dXvNCAOD3CAaUTEbnnM7tyUJg/edit?usp=sharing"",""施設概要!A5"")"),"FAX")</f>
        <v>FAX</v>
      </c>
      <c r="B39" s="140" t="str">
        <f>'施設概要'!B5</f>
        <v>0256-63-4050</v>
      </c>
      <c r="C39" s="141"/>
      <c r="D39" s="142"/>
      <c r="E39" s="148"/>
      <c r="H39" s="149"/>
    </row>
    <row r="40" ht="22.5" customHeight="1">
      <c r="A40" s="104" t="str">
        <f>IFERROR(__xludf.DUMMYFUNCTION("IMPORTRANGE(""https://docs.google.com/spreadsheets/d/1vsTcEcugRZXGU84Ng3dXvNCAOD3CAaUTEbnnM7tyUJg/edit?usp=sharing"",""施設概要!A6"")"),"更新日")</f>
        <v>更新日</v>
      </c>
      <c r="B40" s="152">
        <f>'施設概要'!B6</f>
        <v>46108.32671</v>
      </c>
      <c r="C40" s="141"/>
      <c r="D40" s="142"/>
      <c r="E40" s="154"/>
      <c r="F40" s="155"/>
      <c r="G40" s="155"/>
      <c r="H40" s="156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7" t="s">
        <v>47</v>
      </c>
      <c r="B1" s="78"/>
      <c r="C1" s="78"/>
      <c r="D1" s="78"/>
    </row>
    <row r="2">
      <c r="A2" s="79" t="s">
        <v>48</v>
      </c>
      <c r="B2" s="80"/>
      <c r="C2" s="81" t="s">
        <v>49</v>
      </c>
      <c r="D2" s="83" t="s">
        <v>51</v>
      </c>
    </row>
    <row r="3">
      <c r="A3" s="85" t="s">
        <v>54</v>
      </c>
      <c r="B3" s="86"/>
      <c r="C3" s="88" t="b">
        <v>0</v>
      </c>
      <c r="D3" s="89"/>
    </row>
    <row r="4">
      <c r="A4" s="82"/>
      <c r="B4" s="82"/>
      <c r="C4" s="82"/>
      <c r="D4" s="82"/>
    </row>
    <row r="5">
      <c r="A5" s="90" t="s">
        <v>52</v>
      </c>
      <c r="B5" s="90" t="s">
        <v>55</v>
      </c>
      <c r="C5" s="82"/>
      <c r="D5" s="82"/>
    </row>
    <row r="6">
      <c r="A6" s="91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2" t="s">
        <v>50</v>
      </c>
      <c r="B1" s="82"/>
    </row>
    <row r="2">
      <c r="A2" s="82" t="s">
        <v>52</v>
      </c>
      <c r="B2" s="82" t="s">
        <v>53</v>
      </c>
    </row>
    <row r="3">
      <c r="A3" s="84"/>
    </row>
    <row r="4">
      <c r="A4" s="84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2" t="str">
        <f>IFERROR(__xludf.DUMMYFUNCTION("IMPORTRANGE(""https://docs.google.com/spreadsheets/d/1vsTcEcugRZXGU84Ng3dXvNCAOD3CAaUTEbnnM7tyUJg/edit?usp=sharing"",""施設概要!A1"")"),"施設概要")</f>
        <v>施設概要</v>
      </c>
      <c r="B1" s="93"/>
      <c r="C1" s="93"/>
    </row>
    <row r="2" ht="22.5" customHeight="1">
      <c r="A2" s="94" t="str">
        <f>IFERROR(__xludf.DUMMYFUNCTION("IMPORTRANGE(""https://docs.google.com/spreadsheets/d/1vsTcEcugRZXGU84Ng3dXvNCAOD3CAaUTEbnnM7tyUJg/edit?usp=sharing"",""施設概要!A2"")"),"所在地")</f>
        <v>所在地</v>
      </c>
      <c r="B2" s="95" t="s">
        <v>10</v>
      </c>
      <c r="C2" s="96"/>
    </row>
    <row r="3" ht="22.5" customHeight="1">
      <c r="A3" s="13" t="str">
        <f>IFERROR(__xludf.DUMMYFUNCTION("IMPORTRANGE(""https://docs.google.com/spreadsheets/d/1vsTcEcugRZXGU84Ng3dXvNCAOD3CAaUTEbnnM7tyUJg/edit?usp=sharing"",""施設概要!A3"")"),"給食部門名")</f>
        <v>給食部門名</v>
      </c>
      <c r="B3" s="97" t="s">
        <v>16</v>
      </c>
      <c r="C3" s="98"/>
    </row>
    <row r="4" ht="22.5" customHeight="1">
      <c r="A4" s="13" t="str">
        <f>IFERROR(__xludf.DUMMYFUNCTION("IMPORTRANGE(""https://docs.google.com/spreadsheets/d/1vsTcEcugRZXGU84Ng3dXvNCAOD3CAaUTEbnnM7tyUJg/edit?usp=sharing"",""施設概要!A4"")"),"電話")</f>
        <v>電話</v>
      </c>
      <c r="B4" s="101" t="s">
        <v>19</v>
      </c>
      <c r="C4" s="98"/>
    </row>
    <row r="5" ht="22.5" customHeight="1">
      <c r="A5" s="102" t="str">
        <f>IFERROR(__xludf.DUMMYFUNCTION("IMPORTRANGE(""https://docs.google.com/spreadsheets/d/1vsTcEcugRZXGU84Ng3dXvNCAOD3CAaUTEbnnM7tyUJg/edit?usp=sharing"",""施設概要!A5"")"),"FAX")</f>
        <v>FAX</v>
      </c>
      <c r="B5" s="103" t="s">
        <v>20</v>
      </c>
      <c r="C5" s="98"/>
    </row>
    <row r="6" ht="22.5" customHeight="1">
      <c r="A6" s="104" t="str">
        <f>IFERROR(__xludf.DUMMYFUNCTION("IMPORTRANGE(""https://docs.google.com/spreadsheets/d/1vsTcEcugRZXGU84Ng3dXvNCAOD3CAaUTEbnnM7tyUJg/edit?usp=sharing"",""施設概要!A6"")"),"更新日")</f>
        <v>更新日</v>
      </c>
      <c r="B6" s="106">
        <v>45782.7367662037</v>
      </c>
      <c r="C6" s="107"/>
    </row>
  </sheetData>
  <mergeCells count="1">
    <mergeCell ref="C2:C6"/>
  </mergeCells>
  <drawing r:id="rId1"/>
</worksheet>
</file>