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<sst xmlns="http://schemas.openxmlformats.org/spreadsheetml/2006/main" count="238" uniqueCount="77">
  <si>
    <t>〒959-1704 五泉市村松甲5551番地1</t>
  </si>
  <si>
    <t>平成27年開所の地域密着型のユニット型の特別養護老人ホームです。小規模多機能ホームと併設。看護職員、介護職員と連携し、入所者様・利用者様一人一人に合った個別対応食の提供に努めています。また、毎日の食事を楽しんで頂けるように季節に合わせた食事や誕生日会などの行事食の提供を行っています。</t>
  </si>
  <si>
    <t>給食部門</t>
  </si>
  <si>
    <t>0250（47）5700</t>
  </si>
  <si>
    <t>0250（47）5711</t>
  </si>
  <si>
    <t>常食</t>
  </si>
  <si>
    <t>一口大</t>
  </si>
  <si>
    <t>刻み</t>
  </si>
  <si>
    <t>極刻み</t>
  </si>
  <si>
    <t>ミキサー食</t>
  </si>
  <si>
    <t>ムース食</t>
  </si>
  <si>
    <t>松風焼き</t>
  </si>
  <si>
    <t>鮭の塩焼き</t>
  </si>
  <si>
    <t>のっぺい</t>
  </si>
  <si>
    <t>一般的な食事</t>
  </si>
  <si>
    <t>常食を一口大で食べられる大きさにカットしたもの</t>
  </si>
  <si>
    <t>調理後0.5～1cm程度に小さく刻んだものまとまりにくいものにはトロミをつける</t>
  </si>
  <si>
    <t>調理後0.2～0.5ｃｍ程度に細かく刻んだものまとまりにくいものにはトロミをつける</t>
  </si>
  <si>
    <t>調理後の食材をミキサーにかけ、とろみ剤(トロメリン）を加えたもの噛まなくても飲み込みやすいペースト状のもの</t>
  </si>
  <si>
    <t>調理後の食材をミキサーにかけ、凝固剤(ソフティアG)を１％加えて加熱、冷却しムース状に固めたもの舌で押しつぶせる程度の軟らかさのもの</t>
  </si>
  <si>
    <t>通常の大きさ</t>
  </si>
  <si>
    <t>一口大(1.5～2ｃｍ)</t>
  </si>
  <si>
    <t>0.5～1cm程度</t>
  </si>
  <si>
    <t>0.2～0.5ｃｍ程度</t>
  </si>
  <si>
    <t>ペースト状</t>
  </si>
  <si>
    <t>ムース状
ゼリー状</t>
  </si>
  <si>
    <t>歯茎でつぶせる</t>
  </si>
  <si>
    <t>噛まなくてよい</t>
  </si>
  <si>
    <t>舌でつぶせる</t>
  </si>
  <si>
    <t>4</t>
  </si>
  <si>
    <t>2-1</t>
  </si>
  <si>
    <t>1j</t>
  </si>
  <si>
    <t>米飯140</t>
  </si>
  <si>
    <t>全粥220</t>
  </si>
  <si>
    <t>ミキサー粥220</t>
  </si>
  <si>
    <t>ゼリー粥220</t>
  </si>
  <si>
    <t>米飯</t>
  </si>
  <si>
    <t>全粥</t>
  </si>
  <si>
    <t>粥ミキサー</t>
  </si>
  <si>
    <t>粥ゼリー</t>
  </si>
  <si>
    <t>通常のご飯</t>
  </si>
  <si>
    <t>通常の全粥</t>
  </si>
  <si>
    <t>全粥をミキサーにかけてペースト状にしたもの</t>
  </si>
  <si>
    <t>全粥にスベラカーゼ3％を加えてミキサーにかけ固めたもの</t>
  </si>
  <si>
    <t>ポカリゼリー</t>
  </si>
  <si>
    <t>お茶ゼリー</t>
  </si>
  <si>
    <t>トロメリンⅤ</t>
  </si>
  <si>
    <t>ゼラチン</t>
  </si>
  <si>
    <t>小さじ</t>
  </si>
  <si>
    <t>Ｏｊ・１ｊ対応：可</t>
  </si>
  <si>
    <t>アイソカルゼリー、クリミール、メイバランス</t>
  </si>
  <si>
    <t>社会福祉法人みどり心育会 特別養護老人ホーム</t>
  </si>
  <si>
    <t>みどりの園</t>
  </si>
  <si>
    <t>更新記録シート</t>
  </si>
  <si>
    <t>同意の確認</t>
  </si>
  <si>
    <t>チェック</t>
  </si>
  <si>
    <t>↓ 氏名を入力 ↓</t>
  </si>
  <si>
    <t>更新内容について施設長の同意を得ました</t>
  </si>
  <si>
    <t>入江　達也</t>
  </si>
  <si>
    <t>日時</t>
  </si>
  <si>
    <t>氏名</t>
  </si>
  <si>
    <t>令和8年2月14日</t>
  </si>
  <si>
    <t>作業記録</t>
  </si>
  <si>
    <t>名前</t>
  </si>
  <si>
    <t>調理後0.5～1cm程度に小さく刻んだもの
まとまりにくいものにはトロミをつける</t>
  </si>
  <si>
    <t>調理後0.2～0.5ｃｍ程度に細かく刻んだもの
まとまりにくいものにはトロミをつける</t>
  </si>
  <si>
    <t>調理後の食材をミキサーにかけ、とろみ剤(トロメリン）を加えたもの
噛まなくても飲み込みやすいペースト状のもの</t>
  </si>
  <si>
    <t>調理後の食材をミキサーにかけ、凝固剤(ソフティアG)を１％加えて加熱、冷却しムース状に固めたもの
舌で押しつぶせる程度の軟らかさのもの</t>
  </si>
  <si>
    <t>栄養量目安</t>
  </si>
  <si>
    <t>ミキサー粥</t>
  </si>
  <si>
    <t>ミキサーゼリー粥</t>
  </si>
  <si>
    <t>全粥にスベラカーゼ1.5％を加えてミキサーにかけ固めたもの</t>
  </si>
  <si>
    <t>水分ゼリー</t>
  </si>
  <si>
    <t xml:space="preserve"> </t>
  </si>
  <si>
    <t>1.5g</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</si>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</sst>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yyyy/MM/dd"/>
    <numFmt numFmtId="165" formatCode="@ g"/>
    <numFmt numFmtId="166" formatCode="#,##0 &quot;kcal&quot;"/>
    <numFmt numFmtId="167" formatCode="0.0 &quot;g&quot;"/>
    <numFmt numFmtId="168" formatCode="@ 杯"/>
    <numFmt numFmtId="169" formatCode="m/d/yyyy h:mm:ss"/>
    <numFmt numFmtId="170" formatCode="m-d"/>
    <numFmt numFmtId="171" formatCode="@ &quot;g&quot;"/>
    <numFmt numFmtId="172" formatCode="@ &quot;杯&quot;"/>
  </numFmts>
  <fonts count="21">
    <font>
      <sz val="10.0"/>
      <color rgb="FF000000"/>
      <name val="Arial"/>
      <scheme val="minor"/>
    </font>
    <font>
      <b/>
      <color rgb="FFFFFFFF"/>
      <name val="Arial"/>
      <scheme val="minor"/>
    </font>
    <font>
      <b/>
      <color theme="1"/>
      <name val="Arial"/>
      <scheme val="minor"/>
    </font>
    <font>
      <color theme="1"/>
      <name val="Arial"/>
      <scheme val="minor"/>
    </font>
    <font/>
    <font>
      <b/>
      <sz val="10.0"/>
      <color theme="1"/>
      <name val="Arial"/>
      <scheme val="minor"/>
    </font>
    <font>
      <sz val="9.0"/>
      <color theme="1"/>
      <name val="Arial"/>
      <scheme val="minor"/>
    </font>
    <font>
      <b/>
      <sz val="12.0"/>
      <color theme="1"/>
      <name val="Arial"/>
      <scheme val="minor"/>
    </font>
    <font>
      <b/>
      <sz val="9.0"/>
      <color rgb="FFFFFFFF"/>
      <name val="Arial"/>
      <scheme val="minor"/>
    </font>
    <font>
      <b/>
      <sz val="10.0"/>
      <color rgb="FF000000"/>
      <name val="Arial"/>
      <scheme val="minor"/>
    </font>
    <font>
      <b/>
      <sz val="8.0"/>
      <color rgb="FFFFFFFF"/>
      <name val="Arial"/>
      <scheme val="minor"/>
    </font>
    <font>
      <sz val="8.0"/>
      <color theme="1"/>
      <name val="Arial"/>
      <scheme val="minor"/>
    </font>
    <font>
      <b/>
      <sz val="14.0"/>
      <color rgb="FFFF3300"/>
      <name val="Arial"/>
      <scheme val="minor"/>
    </font>
    <font>
      <b/>
      <sz val="16.0"/>
      <color rgb="FFFF3300"/>
      <name val="Arial"/>
      <scheme val="minor"/>
    </font>
    <font>
      <sz val="14.0"/>
      <color rgb="FFFF3300"/>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FF3300"/>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65">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6" fillId="6" fontId="5" numFmtId="0" xfId="0" applyAlignment="1" applyBorder="1" applyFont="1">
      <alignment horizontal="center" vertical="center"/>
    </xf>
    <xf borderId="6" fillId="0" fontId="6"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6"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5" fillId="0" fontId="3" numFmtId="0" xfId="0" applyAlignment="1" applyBorder="1" applyFont="1">
      <alignment horizontal="center" shrinkToFit="0" vertical="center" wrapText="1"/>
    </xf>
    <xf borderId="6" fillId="0" fontId="7" numFmtId="49" xfId="0" applyAlignment="1" applyBorder="1" applyFont="1" applyNumberFormat="1">
      <alignment horizontal="center" shrinkToFit="0" vertical="center" wrapText="0"/>
    </xf>
    <xf borderId="6" fillId="0" fontId="7"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3" numFmtId="165" xfId="0" applyAlignment="1" applyBorder="1" applyFont="1" applyNumberForma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shrinkToFit="0" vertical="center" wrapText="0"/>
    </xf>
    <xf borderId="13" fillId="0" fontId="3" numFmtId="0" xfId="0" applyAlignment="1" applyBorder="1" applyFont="1">
      <alignment horizontal="center" vertical="center"/>
    </xf>
    <xf borderId="13" fillId="0" fontId="6" numFmtId="0" xfId="0" applyAlignment="1" applyBorder="1" applyFont="1">
      <alignment readingOrder="0" shrinkToFit="0" vertical="center" wrapText="1"/>
    </xf>
    <xf borderId="13" fillId="0" fontId="6" numFmtId="0" xfId="0" applyAlignment="1" applyBorder="1" applyFont="1">
      <alignment shrinkToFit="0" vertical="center" wrapText="1"/>
    </xf>
    <xf borderId="13" fillId="0" fontId="7" numFmtId="49" xfId="0" applyAlignment="1" applyBorder="1" applyFont="1" applyNumberFormat="1">
      <alignment horizontal="center" readingOrder="0" shrinkToFit="0" vertical="center" wrapText="0"/>
    </xf>
    <xf borderId="14" fillId="9" fontId="8" numFmtId="0" xfId="0" applyAlignment="1" applyBorder="1" applyFill="1" applyFont="1">
      <alignment shrinkToFit="0" vertical="center" wrapText="0"/>
    </xf>
    <xf borderId="14" fillId="9" fontId="1" numFmtId="0" xfId="0" applyAlignment="1" applyBorder="1" applyFont="1">
      <alignment vertical="center"/>
    </xf>
    <xf borderId="15" fillId="10" fontId="9"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6" numFmtId="0" xfId="0" applyAlignment="1" applyBorder="1" applyFont="1">
      <alignment horizontal="center" readingOrder="0" shrinkToFit="0" vertical="center" wrapText="1"/>
    </xf>
    <xf borderId="16" fillId="10" fontId="2" numFmtId="0" xfId="0" applyAlignment="1" applyBorder="1" applyFont="1">
      <alignment horizontal="center" vertical="center"/>
    </xf>
    <xf borderId="16" fillId="0" fontId="6" numFmtId="0" xfId="0" applyAlignment="1" applyBorder="1" applyFont="1">
      <alignment horizontal="center" readingOrder="0" shrinkToFit="0" vertical="center" wrapText="0"/>
    </xf>
    <xf borderId="16" fillId="0" fontId="6" numFmtId="0" xfId="0" applyAlignment="1" applyBorder="1" applyFont="1">
      <alignment horizontal="center"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0"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11" numFmtId="0" xfId="0" applyAlignment="1" applyBorder="1" applyFont="1">
      <alignment horizontal="center" readingOrder="0" shrinkToFit="0" vertical="center" wrapText="1"/>
    </xf>
    <xf borderId="20" fillId="0" fontId="11" numFmtId="0" xfId="0" applyAlignment="1" applyBorder="1" applyFont="1">
      <alignment horizontal="center" shrinkToFit="0" vertical="center" wrapText="1"/>
    </xf>
    <xf borderId="21" fillId="0" fontId="6" numFmtId="0" xfId="0" applyAlignment="1" applyBorder="1" applyFont="1">
      <alignment horizontal="center" readingOrder="0" vertical="center"/>
    </xf>
    <xf borderId="18" fillId="0" fontId="6" numFmtId="0" xfId="0" applyAlignment="1" applyBorder="1" applyFont="1">
      <alignment horizontal="left" readingOrder="0" vertical="center"/>
    </xf>
    <xf borderId="22" fillId="0" fontId="4" numFmtId="0" xfId="0" applyBorder="1" applyFont="1"/>
    <xf borderId="21" fillId="0" fontId="6"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11"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2" numFmtId="0" xfId="0" applyAlignment="1" applyBorder="1" applyFont="1">
      <alignment horizontal="left" readingOrder="0" vertical="bottom"/>
    </xf>
    <xf borderId="27" fillId="0" fontId="13" numFmtId="0" xfId="0" applyAlignment="1" applyBorder="1" applyFont="1">
      <alignment horizontal="left" readingOrder="0" vertical="bottom"/>
    </xf>
    <xf borderId="27" fillId="0" fontId="14" numFmtId="0" xfId="0" applyAlignment="1" applyBorder="1" applyFont="1">
      <alignment horizontal="left" vertical="bottom"/>
    </xf>
    <xf borderId="0" fillId="0" fontId="15"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6" numFmtId="0" xfId="0" applyAlignment="1" applyBorder="1" applyFont="1">
      <alignment horizontal="center" shrinkToFit="0" vertical="center" wrapText="1"/>
    </xf>
    <xf borderId="5" fillId="0" fontId="6" numFmtId="0" xfId="0" applyAlignment="1" applyBorder="1" applyFont="1">
      <alignment horizontal="left" shrinkToFit="0" vertical="center" wrapText="1"/>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6" numFmtId="0" xfId="0" applyAlignment="1" applyBorder="1" applyFont="1">
      <alignment horizontal="left" shrinkToFit="0" vertical="center" wrapText="1"/>
    </xf>
    <xf borderId="13" fillId="0" fontId="7" numFmtId="49" xfId="0" applyAlignment="1" applyBorder="1" applyFont="1" applyNumberFormat="1">
      <alignment horizontal="center" shrinkToFit="0" vertical="center" wrapText="0"/>
    </xf>
    <xf borderId="32" fillId="9" fontId="3" numFmtId="0" xfId="0" applyBorder="1" applyFont="1"/>
    <xf borderId="15" fillId="0" fontId="6" numFmtId="0" xfId="0" applyAlignment="1" applyBorder="1" applyFont="1">
      <alignment horizontal="center" shrinkToFit="0" vertical="center" wrapText="1"/>
    </xf>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6" numFmtId="0" xfId="0" applyAlignment="1" applyBorder="1" applyFont="1">
      <alignment horizontal="center" vertical="center"/>
    </xf>
    <xf borderId="34" fillId="0" fontId="6" numFmtId="0" xfId="0" applyAlignment="1" applyBorder="1" applyFont="1">
      <alignment horizontal="left" vertical="center"/>
    </xf>
    <xf borderId="35" fillId="0" fontId="4" numFmtId="0" xfId="0" applyBorder="1" applyFont="1"/>
    <xf borderId="21" fillId="0" fontId="6"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6" numFmtId="0" xfId="0" applyAlignment="1" applyBorder="1" applyFont="1">
      <alignment vertical="bottom"/>
    </xf>
    <xf borderId="49" fillId="0" fontId="16" numFmtId="0" xfId="0" applyAlignment="1" applyBorder="1" applyFont="1">
      <alignment vertical="bottom"/>
    </xf>
    <xf borderId="50" fillId="14" fontId="16" numFmtId="0" xfId="0" applyAlignment="1" applyBorder="1" applyFill="1" applyFont="1">
      <alignment vertical="bottom"/>
    </xf>
    <xf borderId="51" fillId="14" fontId="16" numFmtId="0" xfId="0" applyAlignment="1" applyBorder="1" applyFont="1">
      <alignment vertical="bottom"/>
    </xf>
    <xf borderId="51" fillId="14" fontId="17" numFmtId="0" xfId="0" applyAlignment="1" applyBorder="1" applyFont="1">
      <alignment horizontal="center" vertical="bottom"/>
    </xf>
    <xf borderId="51" fillId="14" fontId="17" numFmtId="0" xfId="0" applyAlignment="1" applyBorder="1" applyFont="1">
      <alignment horizontal="center" vertical="bottom"/>
    </xf>
    <xf borderId="50" fillId="0" fontId="18" numFmtId="0" xfId="0" applyAlignment="1" applyBorder="1" applyFont="1">
      <alignment vertical="bottom"/>
    </xf>
    <xf borderId="51" fillId="0" fontId="16" numFmtId="0" xfId="0" applyAlignment="1" applyBorder="1" applyFont="1">
      <alignment vertical="bottom"/>
    </xf>
    <xf borderId="51" fillId="0" fontId="16" numFmtId="0" xfId="0" applyAlignment="1" applyBorder="1" applyFont="1">
      <alignment horizontal="center" readingOrder="0"/>
    </xf>
    <xf borderId="51" fillId="0" fontId="16" numFmtId="0" xfId="0" applyAlignment="1" applyBorder="1" applyFont="1">
      <alignment readingOrder="0" vertical="bottom"/>
    </xf>
    <xf borderId="0" fillId="0" fontId="16" numFmtId="0" xfId="0" applyAlignment="1" applyFont="1">
      <alignment vertical="bottom"/>
    </xf>
    <xf borderId="0" fillId="0" fontId="16" numFmtId="0" xfId="0" applyAlignment="1" applyFont="1">
      <alignment horizontal="center" vertical="bottom"/>
    </xf>
    <xf borderId="0" fillId="0" fontId="3" numFmtId="0" xfId="0" applyAlignment="1" applyFont="1">
      <alignment readingOrder="0"/>
    </xf>
    <xf borderId="0" fillId="0" fontId="3" numFmtId="169" xfId="0" applyAlignment="1" applyFont="1" applyNumberForma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19" numFmtId="0" xfId="0" applyAlignment="1" applyBorder="1" applyFont="1">
      <alignment horizontal="center" shrinkToFit="0" vertical="center" wrapText="0"/>
    </xf>
    <xf borderId="6" fillId="0" fontId="19" numFmtId="0" xfId="0" applyAlignment="1" applyBorder="1" applyFont="1">
      <alignment horizontal="center" readingOrder="0" shrinkToFit="0" vertical="center" wrapText="0"/>
    </xf>
    <xf borderId="6" fillId="0" fontId="19" numFmtId="170" xfId="0" applyAlignment="1" applyBorder="1" applyFont="1" applyNumberForma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20" numFmtId="49" xfId="0" applyAlignment="1" applyBorder="1" applyFont="1" applyNumberFormat="1">
      <alignment horizontal="center" readingOrder="0" shrinkToFit="0" vertical="center" wrapText="0"/>
    </xf>
    <xf borderId="14" fillId="9" fontId="8" numFmtId="0" xfId="0" applyAlignment="1" applyBorder="1" applyFont="1">
      <alignment horizontal="center" shrinkToFit="0" vertical="center" wrapText="0"/>
    </xf>
    <xf borderId="14" fillId="9" fontId="1" numFmtId="0" xfId="0" applyAlignment="1" applyBorder="1" applyFont="1">
      <alignment horizontal="center" vertical="center"/>
    </xf>
    <xf borderId="17" fillId="11" fontId="10" numFmtId="0" xfId="0" applyAlignment="1" applyBorder="1" applyFont="1">
      <alignment horizontal="center" vertical="center"/>
    </xf>
    <xf borderId="18" fillId="12" fontId="1" numFmtId="0" xfId="0" applyAlignment="1" applyBorder="1" applyFont="1">
      <alignment horizontal="center" vertical="center"/>
    </xf>
    <xf borderId="52" fillId="0" fontId="6" numFmtId="0" xfId="0" applyAlignment="1" applyBorder="1" applyFont="1">
      <alignment horizontal="left" readingOrder="0" shrinkToFit="0" vertical="center" wrapText="1"/>
    </xf>
    <xf borderId="6" fillId="0" fontId="3" numFmtId="0" xfId="0" applyAlignment="1" applyBorder="1" applyFont="1">
      <alignment horizontal="center" readingOrder="0" shrinkToFit="0" vertical="center" wrapText="0"/>
    </xf>
    <xf borderId="6" fillId="0" fontId="6" numFmtId="0" xfId="0" applyAlignment="1" applyBorder="1" applyFont="1">
      <alignment horizontal="center" readingOrder="0" shrinkToFit="0" vertical="center" wrapText="1"/>
    </xf>
    <xf borderId="5" fillId="0" fontId="6" numFmtId="0" xfId="0" applyAlignment="1" applyBorder="1" applyFont="1">
      <alignment horizontal="left" readingOrder="0" shrinkToFit="0" vertical="center" wrapText="1"/>
    </xf>
    <xf borderId="6" fillId="0" fontId="19" numFmtId="49" xfId="0" applyAlignment="1" applyBorder="1" applyFont="1" applyNumberFormat="1">
      <alignment horizontal="center" shrinkToFit="0" vertical="center" wrapText="0"/>
    </xf>
    <xf borderId="6" fillId="0" fontId="19" numFmtId="49" xfId="0" applyAlignment="1" applyBorder="1" applyFont="1" applyNumberFormat="1">
      <alignment horizontal="center" readingOrder="0" shrinkToFit="0" vertical="center" wrapText="0"/>
    </xf>
    <xf borderId="6" fillId="0" fontId="3" numFmtId="171" xfId="0" applyAlignment="1" applyBorder="1" applyFont="1" applyNumberFormat="1">
      <alignment horizontal="center" readingOrder="0" shrinkToFit="0" vertical="center" wrapText="0"/>
    </xf>
    <xf borderId="13" fillId="0" fontId="6" numFmtId="0" xfId="0" applyAlignment="1" applyBorder="1" applyFont="1">
      <alignment horizontal="left" readingOrder="0" shrinkToFit="0" vertical="center" wrapText="1"/>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8" fillId="0" fontId="6" numFmtId="0" xfId="0" applyAlignment="1" applyBorder="1" applyFont="1">
      <alignment horizontal="center" readingOrder="0" vertical="center"/>
    </xf>
    <xf borderId="34" fillId="0" fontId="6"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1" Type="http://schemas.openxmlformats.org/officeDocument/2006/relationships/image" Target="../media/image10.jpg"/><Relationship Id="rId10" Type="http://schemas.openxmlformats.org/officeDocument/2006/relationships/image" Target="../media/image5.jpg"/><Relationship Id="rId13" Type="http://schemas.openxmlformats.org/officeDocument/2006/relationships/image" Target="../media/image13.jpg"/><Relationship Id="rId12" Type="http://schemas.openxmlformats.org/officeDocument/2006/relationships/image" Target="../media/image8.jpg"/><Relationship Id="rId1" Type="http://schemas.openxmlformats.org/officeDocument/2006/relationships/image" Target="../media/image6.jpg"/><Relationship Id="rId2" Type="http://schemas.openxmlformats.org/officeDocument/2006/relationships/image" Target="../media/image3.jpg"/><Relationship Id="rId3" Type="http://schemas.openxmlformats.org/officeDocument/2006/relationships/image" Target="../media/image1.jpg"/><Relationship Id="rId4" Type="http://schemas.openxmlformats.org/officeDocument/2006/relationships/image" Target="../media/image15.jpg"/><Relationship Id="rId9" Type="http://schemas.openxmlformats.org/officeDocument/2006/relationships/image" Target="../media/image17.jpg"/><Relationship Id="rId15" Type="http://schemas.openxmlformats.org/officeDocument/2006/relationships/image" Target="../media/image16.jpg"/><Relationship Id="rId14" Type="http://schemas.openxmlformats.org/officeDocument/2006/relationships/image" Target="../media/image9.jpg"/><Relationship Id="rId17" Type="http://schemas.openxmlformats.org/officeDocument/2006/relationships/image" Target="../media/image14.jpg"/><Relationship Id="rId16" Type="http://schemas.openxmlformats.org/officeDocument/2006/relationships/image" Target="../media/image2.jpg"/><Relationship Id="rId5" Type="http://schemas.openxmlformats.org/officeDocument/2006/relationships/image" Target="../media/image12.jpg"/><Relationship Id="rId6" Type="http://schemas.openxmlformats.org/officeDocument/2006/relationships/image" Target="../media/image7.jpg"/><Relationship Id="rId7" Type="http://schemas.openxmlformats.org/officeDocument/2006/relationships/image" Target="../media/image4.jpg"/><Relationship Id="rId8" Type="http://schemas.openxmlformats.org/officeDocument/2006/relationships/image" Target="../media/image11.jpg"/></Relationships>
</file>

<file path=xl/drawings/_rels/drawing2.xml.rels><?xml version="1.0" encoding="UTF-8" standalone="yes"?><Relationships xmlns="http://schemas.openxmlformats.org/package/2006/relationships"><Relationship Id="rId11" Type="http://schemas.openxmlformats.org/officeDocument/2006/relationships/image" Target="../media/image10.jpg"/><Relationship Id="rId10" Type="http://schemas.openxmlformats.org/officeDocument/2006/relationships/image" Target="../media/image5.jpg"/><Relationship Id="rId13" Type="http://schemas.openxmlformats.org/officeDocument/2006/relationships/image" Target="../media/image13.jpg"/><Relationship Id="rId12" Type="http://schemas.openxmlformats.org/officeDocument/2006/relationships/image" Target="../media/image8.jpg"/><Relationship Id="rId1" Type="http://schemas.openxmlformats.org/officeDocument/2006/relationships/image" Target="../media/image6.jpg"/><Relationship Id="rId2" Type="http://schemas.openxmlformats.org/officeDocument/2006/relationships/image" Target="../media/image3.jpg"/><Relationship Id="rId3" Type="http://schemas.openxmlformats.org/officeDocument/2006/relationships/image" Target="../media/image1.jpg"/><Relationship Id="rId4" Type="http://schemas.openxmlformats.org/officeDocument/2006/relationships/image" Target="../media/image15.jpg"/><Relationship Id="rId9" Type="http://schemas.openxmlformats.org/officeDocument/2006/relationships/image" Target="../media/image17.jpg"/><Relationship Id="rId15" Type="http://schemas.openxmlformats.org/officeDocument/2006/relationships/image" Target="../media/image16.jpg"/><Relationship Id="rId14" Type="http://schemas.openxmlformats.org/officeDocument/2006/relationships/image" Target="../media/image9.jpg"/><Relationship Id="rId17" Type="http://schemas.openxmlformats.org/officeDocument/2006/relationships/image" Target="../media/image14.jpg"/><Relationship Id="rId16" Type="http://schemas.openxmlformats.org/officeDocument/2006/relationships/image" Target="../media/image2.jpg"/><Relationship Id="rId5" Type="http://schemas.openxmlformats.org/officeDocument/2006/relationships/image" Target="../media/image12.jpg"/><Relationship Id="rId6" Type="http://schemas.openxmlformats.org/officeDocument/2006/relationships/image" Target="../media/image7.jpg"/><Relationship Id="rId7" Type="http://schemas.openxmlformats.org/officeDocument/2006/relationships/image" Target="../media/image4.jpg"/><Relationship Id="rId8" Type="http://schemas.openxmlformats.org/officeDocument/2006/relationships/image" Target="../media/image1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085850" cy="857250"/>
    <xdr:pic>
      <xdr:nvPicPr>
        <xdr:cNvPr id="0" name="image6.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000125" cy="847725"/>
    <xdr:pic>
      <xdr:nvPicPr>
        <xdr:cNvPr id="0" name="image3.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095375" cy="857250"/>
    <xdr:pic>
      <xdr:nvPicPr>
        <xdr:cNvPr id="0" name="image1.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000125" cy="857250"/>
    <xdr:pic>
      <xdr:nvPicPr>
        <xdr:cNvPr id="0" name="image15.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942975" cy="857250"/>
    <xdr:pic>
      <xdr:nvPicPr>
        <xdr:cNvPr id="0" name="image12.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942975" cy="857250"/>
    <xdr:pic>
      <xdr:nvPicPr>
        <xdr:cNvPr id="0" name="image7.jp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0</xdr:colOff>
      <xdr:row>5</xdr:row>
      <xdr:rowOff>0</xdr:rowOff>
    </xdr:from>
    <xdr:ext cx="1247775" cy="819150"/>
    <xdr:pic>
      <xdr:nvPicPr>
        <xdr:cNvPr id="0" name="image4.jpg"/>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0</xdr:colOff>
      <xdr:row>5</xdr:row>
      <xdr:rowOff>0</xdr:rowOff>
    </xdr:from>
    <xdr:ext cx="1200150" cy="857250"/>
    <xdr:pic>
      <xdr:nvPicPr>
        <xdr:cNvPr id="0" name="image11.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0</xdr:colOff>
      <xdr:row>5</xdr:row>
      <xdr:rowOff>0</xdr:rowOff>
    </xdr:from>
    <xdr:ext cx="1228725" cy="857250"/>
    <xdr:pic>
      <xdr:nvPicPr>
        <xdr:cNvPr id="0" name="image17.jpg"/>
        <xdr:cNvPicPr preferRelativeResize="0"/>
      </xdr:nvPicPr>
      <xdr:blipFill>
        <a:blip cstate="print" r:embed="rId9"/>
        <a:stretch>
          <a:fillRect/>
        </a:stretch>
      </xdr:blipFill>
      <xdr:spPr>
        <a:prstGeom prst="rect">
          <a:avLst/>
        </a:prstGeom>
        <a:noFill/>
      </xdr:spPr>
    </xdr:pic>
    <xdr:clientData fLocksWithSheet="0"/>
  </xdr:oneCellAnchor>
  <xdr:oneCellAnchor>
    <xdr:from>
      <xdr:col>4</xdr:col>
      <xdr:colOff>0</xdr:colOff>
      <xdr:row>5</xdr:row>
      <xdr:rowOff>0</xdr:rowOff>
    </xdr:from>
    <xdr:ext cx="1228725" cy="857250"/>
    <xdr:pic>
      <xdr:nvPicPr>
        <xdr:cNvPr id="0" name="image5.jpg"/>
        <xdr:cNvPicPr preferRelativeResize="0"/>
      </xdr:nvPicPr>
      <xdr:blipFill>
        <a:blip cstate="print" r:embed="rId10"/>
        <a:stretch>
          <a:fillRect/>
        </a:stretch>
      </xdr:blipFill>
      <xdr:spPr>
        <a:prstGeom prst="rect">
          <a:avLst/>
        </a:prstGeom>
        <a:noFill/>
      </xdr:spPr>
    </xdr:pic>
    <xdr:clientData fLocksWithSheet="0"/>
  </xdr:oneCellAnchor>
  <xdr:oneCellAnchor>
    <xdr:from>
      <xdr:col>5</xdr:col>
      <xdr:colOff>0</xdr:colOff>
      <xdr:row>5</xdr:row>
      <xdr:rowOff>0</xdr:rowOff>
    </xdr:from>
    <xdr:ext cx="1228725" cy="857250"/>
    <xdr:pic>
      <xdr:nvPicPr>
        <xdr:cNvPr id="0" name="image10.jpg"/>
        <xdr:cNvPicPr preferRelativeResize="0"/>
      </xdr:nvPicPr>
      <xdr:blipFill>
        <a:blip cstate="print" r:embed="rId11"/>
        <a:stretch>
          <a:fillRect/>
        </a:stretch>
      </xdr:blipFill>
      <xdr:spPr>
        <a:prstGeom prst="rect">
          <a:avLst/>
        </a:prstGeom>
        <a:noFill/>
      </xdr:spPr>
    </xdr:pic>
    <xdr:clientData fLocksWithSheet="0"/>
  </xdr:oneCellAnchor>
  <xdr:oneCellAnchor>
    <xdr:from>
      <xdr:col>6</xdr:col>
      <xdr:colOff>0</xdr:colOff>
      <xdr:row>5</xdr:row>
      <xdr:rowOff>0</xdr:rowOff>
    </xdr:from>
    <xdr:ext cx="1247775" cy="809625"/>
    <xdr:pic>
      <xdr:nvPicPr>
        <xdr:cNvPr id="0" name="image8.jpg"/>
        <xdr:cNvPicPr preferRelativeResize="0"/>
      </xdr:nvPicPr>
      <xdr:blipFill>
        <a:blip cstate="print" r:embed="rId12"/>
        <a:stretch>
          <a:fillRect/>
        </a:stretch>
      </xdr:blipFill>
      <xdr:spPr>
        <a:prstGeom prst="rect">
          <a:avLst/>
        </a:prstGeom>
        <a:noFill/>
      </xdr:spPr>
    </xdr:pic>
    <xdr:clientData fLocksWithSheet="0"/>
  </xdr:oneCellAnchor>
  <xdr:oneCellAnchor>
    <xdr:from>
      <xdr:col>1</xdr:col>
      <xdr:colOff>0</xdr:colOff>
      <xdr:row>7</xdr:row>
      <xdr:rowOff>0</xdr:rowOff>
    </xdr:from>
    <xdr:ext cx="1247775" cy="838200"/>
    <xdr:pic>
      <xdr:nvPicPr>
        <xdr:cNvPr id="0" name="image13.jpg"/>
        <xdr:cNvPicPr preferRelativeResize="0"/>
      </xdr:nvPicPr>
      <xdr:blipFill>
        <a:blip cstate="print" r:embed="rId13"/>
        <a:stretch>
          <a:fillRect/>
        </a:stretch>
      </xdr:blipFill>
      <xdr:spPr>
        <a:prstGeom prst="rect">
          <a:avLst/>
        </a:prstGeom>
        <a:noFill/>
      </xdr:spPr>
    </xdr:pic>
    <xdr:clientData fLocksWithSheet="0"/>
  </xdr:oneCellAnchor>
  <xdr:oneCellAnchor>
    <xdr:from>
      <xdr:col>2</xdr:col>
      <xdr:colOff>0</xdr:colOff>
      <xdr:row>7</xdr:row>
      <xdr:rowOff>0</xdr:rowOff>
    </xdr:from>
    <xdr:ext cx="1247775" cy="838200"/>
    <xdr:pic>
      <xdr:nvPicPr>
        <xdr:cNvPr id="0" name="image13.jpg"/>
        <xdr:cNvPicPr preferRelativeResize="0"/>
      </xdr:nvPicPr>
      <xdr:blipFill>
        <a:blip cstate="print" r:embed="rId13"/>
        <a:stretch>
          <a:fillRect/>
        </a:stretch>
      </xdr:blipFill>
      <xdr:spPr>
        <a:prstGeom prst="rect">
          <a:avLst/>
        </a:prstGeom>
        <a:noFill/>
      </xdr:spPr>
    </xdr:pic>
    <xdr:clientData fLocksWithSheet="0"/>
  </xdr:oneCellAnchor>
  <xdr:oneCellAnchor>
    <xdr:from>
      <xdr:col>3</xdr:col>
      <xdr:colOff>0</xdr:colOff>
      <xdr:row>7</xdr:row>
      <xdr:rowOff>0</xdr:rowOff>
    </xdr:from>
    <xdr:ext cx="1247775" cy="800100"/>
    <xdr:pic>
      <xdr:nvPicPr>
        <xdr:cNvPr id="0" name="image9.jpg"/>
        <xdr:cNvPicPr preferRelativeResize="0"/>
      </xdr:nvPicPr>
      <xdr:blipFill>
        <a:blip cstate="print" r:embed="rId14"/>
        <a:stretch>
          <a:fillRect/>
        </a:stretch>
      </xdr:blipFill>
      <xdr:spPr>
        <a:prstGeom prst="rect">
          <a:avLst/>
        </a:prstGeom>
        <a:noFill/>
      </xdr:spPr>
    </xdr:pic>
    <xdr:clientData fLocksWithSheet="0"/>
  </xdr:oneCellAnchor>
  <xdr:oneCellAnchor>
    <xdr:from>
      <xdr:col>4</xdr:col>
      <xdr:colOff>0</xdr:colOff>
      <xdr:row>7</xdr:row>
      <xdr:rowOff>0</xdr:rowOff>
    </xdr:from>
    <xdr:ext cx="1238250" cy="857250"/>
    <xdr:pic>
      <xdr:nvPicPr>
        <xdr:cNvPr id="0" name="image16.jpg"/>
        <xdr:cNvPicPr preferRelativeResize="0"/>
      </xdr:nvPicPr>
      <xdr:blipFill>
        <a:blip cstate="print" r:embed="rId15"/>
        <a:stretch>
          <a:fillRect/>
        </a:stretch>
      </xdr:blipFill>
      <xdr:spPr>
        <a:prstGeom prst="rect">
          <a:avLst/>
        </a:prstGeom>
        <a:noFill/>
      </xdr:spPr>
    </xdr:pic>
    <xdr:clientData fLocksWithSheet="0"/>
  </xdr:oneCellAnchor>
  <xdr:oneCellAnchor>
    <xdr:from>
      <xdr:col>5</xdr:col>
      <xdr:colOff>0</xdr:colOff>
      <xdr:row>7</xdr:row>
      <xdr:rowOff>0</xdr:rowOff>
    </xdr:from>
    <xdr:ext cx="1019175" cy="857250"/>
    <xdr:pic>
      <xdr:nvPicPr>
        <xdr:cNvPr id="0" name="image2.jpg"/>
        <xdr:cNvPicPr preferRelativeResize="0"/>
      </xdr:nvPicPr>
      <xdr:blipFill>
        <a:blip cstate="print" r:embed="rId16"/>
        <a:stretch>
          <a:fillRect/>
        </a:stretch>
      </xdr:blipFill>
      <xdr:spPr>
        <a:prstGeom prst="rect">
          <a:avLst/>
        </a:prstGeom>
        <a:noFill/>
      </xdr:spPr>
    </xdr:pic>
    <xdr:clientData fLocksWithSheet="0"/>
  </xdr:oneCellAnchor>
  <xdr:oneCellAnchor>
    <xdr:from>
      <xdr:col>6</xdr:col>
      <xdr:colOff>0</xdr:colOff>
      <xdr:row>7</xdr:row>
      <xdr:rowOff>0</xdr:rowOff>
    </xdr:from>
    <xdr:ext cx="942975" cy="857250"/>
    <xdr:pic>
      <xdr:nvPicPr>
        <xdr:cNvPr id="0" name="image14.jpg"/>
        <xdr:cNvPicPr preferRelativeResize="0"/>
      </xdr:nvPicPr>
      <xdr:blipFill>
        <a:blip cstate="print" r:embed="rId17"/>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085850" cy="857250"/>
    <xdr:pic>
      <xdr:nvPicPr>
        <xdr:cNvPr id="0" name="image6.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000125" cy="847725"/>
    <xdr:pic>
      <xdr:nvPicPr>
        <xdr:cNvPr id="0" name="image3.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095375" cy="857250"/>
    <xdr:pic>
      <xdr:nvPicPr>
        <xdr:cNvPr id="0" name="image1.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000125" cy="857250"/>
    <xdr:pic>
      <xdr:nvPicPr>
        <xdr:cNvPr id="0" name="image15.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942975" cy="857250"/>
    <xdr:pic>
      <xdr:nvPicPr>
        <xdr:cNvPr id="0" name="image12.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942975" cy="857250"/>
    <xdr:pic>
      <xdr:nvPicPr>
        <xdr:cNvPr id="0" name="image7.jpg"/>
        <xdr:cNvPicPr preferRelativeResize="0"/>
      </xdr:nvPicPr>
      <xdr:blipFill>
        <a:blip cstate="print" r:embed="rId6"/>
        <a:stretch>
          <a:fillRect/>
        </a:stretch>
      </xdr:blipFill>
      <xdr:spPr>
        <a:prstGeom prst="rect">
          <a:avLst/>
        </a:prstGeom>
        <a:noFill/>
      </xdr:spPr>
    </xdr:pic>
    <xdr:clientData fLocksWithSheet="0"/>
  </xdr:oneCellAnchor>
  <xdr:oneCellAnchor>
    <xdr:from>
      <xdr:col>1</xdr:col>
      <xdr:colOff>0</xdr:colOff>
      <xdr:row>5</xdr:row>
      <xdr:rowOff>0</xdr:rowOff>
    </xdr:from>
    <xdr:ext cx="1247775" cy="819150"/>
    <xdr:pic>
      <xdr:nvPicPr>
        <xdr:cNvPr id="0" name="image4.jpg"/>
        <xdr:cNvPicPr preferRelativeResize="0"/>
      </xdr:nvPicPr>
      <xdr:blipFill>
        <a:blip cstate="print" r:embed="rId7"/>
        <a:stretch>
          <a:fillRect/>
        </a:stretch>
      </xdr:blipFill>
      <xdr:spPr>
        <a:prstGeom prst="rect">
          <a:avLst/>
        </a:prstGeom>
        <a:noFill/>
      </xdr:spPr>
    </xdr:pic>
    <xdr:clientData fLocksWithSheet="0"/>
  </xdr:oneCellAnchor>
  <xdr:oneCellAnchor>
    <xdr:from>
      <xdr:col>2</xdr:col>
      <xdr:colOff>0</xdr:colOff>
      <xdr:row>5</xdr:row>
      <xdr:rowOff>0</xdr:rowOff>
    </xdr:from>
    <xdr:ext cx="1200150" cy="857250"/>
    <xdr:pic>
      <xdr:nvPicPr>
        <xdr:cNvPr id="0" name="image11.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0</xdr:colOff>
      <xdr:row>5</xdr:row>
      <xdr:rowOff>0</xdr:rowOff>
    </xdr:from>
    <xdr:ext cx="1228725" cy="857250"/>
    <xdr:pic>
      <xdr:nvPicPr>
        <xdr:cNvPr id="0" name="image17.jpg"/>
        <xdr:cNvPicPr preferRelativeResize="0"/>
      </xdr:nvPicPr>
      <xdr:blipFill>
        <a:blip cstate="print" r:embed="rId9"/>
        <a:stretch>
          <a:fillRect/>
        </a:stretch>
      </xdr:blipFill>
      <xdr:spPr>
        <a:prstGeom prst="rect">
          <a:avLst/>
        </a:prstGeom>
        <a:noFill/>
      </xdr:spPr>
    </xdr:pic>
    <xdr:clientData fLocksWithSheet="0"/>
  </xdr:oneCellAnchor>
  <xdr:oneCellAnchor>
    <xdr:from>
      <xdr:col>4</xdr:col>
      <xdr:colOff>0</xdr:colOff>
      <xdr:row>5</xdr:row>
      <xdr:rowOff>0</xdr:rowOff>
    </xdr:from>
    <xdr:ext cx="1228725" cy="857250"/>
    <xdr:pic>
      <xdr:nvPicPr>
        <xdr:cNvPr id="0" name="image5.jpg"/>
        <xdr:cNvPicPr preferRelativeResize="0"/>
      </xdr:nvPicPr>
      <xdr:blipFill>
        <a:blip cstate="print" r:embed="rId10"/>
        <a:stretch>
          <a:fillRect/>
        </a:stretch>
      </xdr:blipFill>
      <xdr:spPr>
        <a:prstGeom prst="rect">
          <a:avLst/>
        </a:prstGeom>
        <a:noFill/>
      </xdr:spPr>
    </xdr:pic>
    <xdr:clientData fLocksWithSheet="0"/>
  </xdr:oneCellAnchor>
  <xdr:oneCellAnchor>
    <xdr:from>
      <xdr:col>5</xdr:col>
      <xdr:colOff>0</xdr:colOff>
      <xdr:row>5</xdr:row>
      <xdr:rowOff>0</xdr:rowOff>
    </xdr:from>
    <xdr:ext cx="1228725" cy="857250"/>
    <xdr:pic>
      <xdr:nvPicPr>
        <xdr:cNvPr id="0" name="image10.jpg"/>
        <xdr:cNvPicPr preferRelativeResize="0"/>
      </xdr:nvPicPr>
      <xdr:blipFill>
        <a:blip cstate="print" r:embed="rId11"/>
        <a:stretch>
          <a:fillRect/>
        </a:stretch>
      </xdr:blipFill>
      <xdr:spPr>
        <a:prstGeom prst="rect">
          <a:avLst/>
        </a:prstGeom>
        <a:noFill/>
      </xdr:spPr>
    </xdr:pic>
    <xdr:clientData fLocksWithSheet="0"/>
  </xdr:oneCellAnchor>
  <xdr:oneCellAnchor>
    <xdr:from>
      <xdr:col>6</xdr:col>
      <xdr:colOff>0</xdr:colOff>
      <xdr:row>5</xdr:row>
      <xdr:rowOff>0</xdr:rowOff>
    </xdr:from>
    <xdr:ext cx="1247775" cy="809625"/>
    <xdr:pic>
      <xdr:nvPicPr>
        <xdr:cNvPr id="0" name="image8.jpg"/>
        <xdr:cNvPicPr preferRelativeResize="0"/>
      </xdr:nvPicPr>
      <xdr:blipFill>
        <a:blip cstate="print" r:embed="rId12"/>
        <a:stretch>
          <a:fillRect/>
        </a:stretch>
      </xdr:blipFill>
      <xdr:spPr>
        <a:prstGeom prst="rect">
          <a:avLst/>
        </a:prstGeom>
        <a:noFill/>
      </xdr:spPr>
    </xdr:pic>
    <xdr:clientData fLocksWithSheet="0"/>
  </xdr:oneCellAnchor>
  <xdr:oneCellAnchor>
    <xdr:from>
      <xdr:col>1</xdr:col>
      <xdr:colOff>0</xdr:colOff>
      <xdr:row>7</xdr:row>
      <xdr:rowOff>0</xdr:rowOff>
    </xdr:from>
    <xdr:ext cx="1247775" cy="838200"/>
    <xdr:pic>
      <xdr:nvPicPr>
        <xdr:cNvPr id="0" name="image13.jpg"/>
        <xdr:cNvPicPr preferRelativeResize="0"/>
      </xdr:nvPicPr>
      <xdr:blipFill>
        <a:blip cstate="print" r:embed="rId13"/>
        <a:stretch>
          <a:fillRect/>
        </a:stretch>
      </xdr:blipFill>
      <xdr:spPr>
        <a:prstGeom prst="rect">
          <a:avLst/>
        </a:prstGeom>
        <a:noFill/>
      </xdr:spPr>
    </xdr:pic>
    <xdr:clientData fLocksWithSheet="0"/>
  </xdr:oneCellAnchor>
  <xdr:oneCellAnchor>
    <xdr:from>
      <xdr:col>2</xdr:col>
      <xdr:colOff>0</xdr:colOff>
      <xdr:row>7</xdr:row>
      <xdr:rowOff>0</xdr:rowOff>
    </xdr:from>
    <xdr:ext cx="1247775" cy="838200"/>
    <xdr:pic>
      <xdr:nvPicPr>
        <xdr:cNvPr id="0" name="image13.jpg"/>
        <xdr:cNvPicPr preferRelativeResize="0"/>
      </xdr:nvPicPr>
      <xdr:blipFill>
        <a:blip cstate="print" r:embed="rId13"/>
        <a:stretch>
          <a:fillRect/>
        </a:stretch>
      </xdr:blipFill>
      <xdr:spPr>
        <a:prstGeom prst="rect">
          <a:avLst/>
        </a:prstGeom>
        <a:noFill/>
      </xdr:spPr>
    </xdr:pic>
    <xdr:clientData fLocksWithSheet="0"/>
  </xdr:oneCellAnchor>
  <xdr:oneCellAnchor>
    <xdr:from>
      <xdr:col>3</xdr:col>
      <xdr:colOff>0</xdr:colOff>
      <xdr:row>7</xdr:row>
      <xdr:rowOff>0</xdr:rowOff>
    </xdr:from>
    <xdr:ext cx="1247775" cy="800100"/>
    <xdr:pic>
      <xdr:nvPicPr>
        <xdr:cNvPr id="0" name="image9.jpg"/>
        <xdr:cNvPicPr preferRelativeResize="0"/>
      </xdr:nvPicPr>
      <xdr:blipFill>
        <a:blip cstate="print" r:embed="rId14"/>
        <a:stretch>
          <a:fillRect/>
        </a:stretch>
      </xdr:blipFill>
      <xdr:spPr>
        <a:prstGeom prst="rect">
          <a:avLst/>
        </a:prstGeom>
        <a:noFill/>
      </xdr:spPr>
    </xdr:pic>
    <xdr:clientData fLocksWithSheet="0"/>
  </xdr:oneCellAnchor>
  <xdr:oneCellAnchor>
    <xdr:from>
      <xdr:col>4</xdr:col>
      <xdr:colOff>0</xdr:colOff>
      <xdr:row>7</xdr:row>
      <xdr:rowOff>0</xdr:rowOff>
    </xdr:from>
    <xdr:ext cx="1238250" cy="857250"/>
    <xdr:pic>
      <xdr:nvPicPr>
        <xdr:cNvPr id="0" name="image16.jpg"/>
        <xdr:cNvPicPr preferRelativeResize="0"/>
      </xdr:nvPicPr>
      <xdr:blipFill>
        <a:blip cstate="print" r:embed="rId15"/>
        <a:stretch>
          <a:fillRect/>
        </a:stretch>
      </xdr:blipFill>
      <xdr:spPr>
        <a:prstGeom prst="rect">
          <a:avLst/>
        </a:prstGeom>
        <a:noFill/>
      </xdr:spPr>
    </xdr:pic>
    <xdr:clientData fLocksWithSheet="0"/>
  </xdr:oneCellAnchor>
  <xdr:oneCellAnchor>
    <xdr:from>
      <xdr:col>5</xdr:col>
      <xdr:colOff>0</xdr:colOff>
      <xdr:row>7</xdr:row>
      <xdr:rowOff>0</xdr:rowOff>
    </xdr:from>
    <xdr:ext cx="1019175" cy="857250"/>
    <xdr:pic>
      <xdr:nvPicPr>
        <xdr:cNvPr id="0" name="image2.jpg"/>
        <xdr:cNvPicPr preferRelativeResize="0"/>
      </xdr:nvPicPr>
      <xdr:blipFill>
        <a:blip cstate="print" r:embed="rId16"/>
        <a:stretch>
          <a:fillRect/>
        </a:stretch>
      </xdr:blipFill>
      <xdr:spPr>
        <a:prstGeom prst="rect">
          <a:avLst/>
        </a:prstGeom>
        <a:noFill/>
      </xdr:spPr>
    </xdr:pic>
    <xdr:clientData fLocksWithSheet="0"/>
  </xdr:oneCellAnchor>
  <xdr:oneCellAnchor>
    <xdr:from>
      <xdr:col>6</xdr:col>
      <xdr:colOff>0</xdr:colOff>
      <xdr:row>7</xdr:row>
      <xdr:rowOff>0</xdr:rowOff>
    </xdr:from>
    <xdr:ext cx="942975" cy="857250"/>
    <xdr:pic>
      <xdr:nvPicPr>
        <xdr:cNvPr id="0" name="image14.jpg"/>
        <xdr:cNvPicPr preferRelativeResize="0"/>
      </xdr:nvPicPr>
      <xdr:blipFill>
        <a:blip cstate="print" r:embed="rId17"/>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46067.67357133102</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37" t="str">
        <f>IFERROR(__xludf.DUMMYFUNCTION("IMPORTRANGE(""https://docs.google.com/spreadsheets/d/1vsTcEcugRZXGU84Ng3dXvNCAOD3CAaUTEbnnM7tyUJg/edit?usp=sharing"",""おかず形態一覧表!A1"")"),"1. おかず形態一覧表")</f>
        <v>1. おかず形態一覧表</v>
      </c>
      <c r="B1" s="127"/>
      <c r="C1" s="127"/>
      <c r="D1" s="127"/>
      <c r="E1" s="127"/>
      <c r="F1" s="127"/>
      <c r="G1" s="127"/>
      <c r="H1" s="127"/>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row>
    <row r="3" ht="18.75" customHeight="1">
      <c r="A3" s="12" t="str">
        <f>IFERROR(__xludf.DUMMYFUNCTION("IMPORTRANGE(""https://docs.google.com/spreadsheets/d/1vsTcEcugRZXGU84Ng3dXvNCAOD3CAaUTEbnnM7tyUJg/edit?usp=sharing"",""おかず形態一覧表!A3"")"),"肉のおかず")</f>
        <v>肉のおかず</v>
      </c>
      <c r="B3" s="13" t="s">
        <v>11</v>
      </c>
      <c r="C3" s="13" t="s">
        <v>11</v>
      </c>
      <c r="D3" s="13" t="s">
        <v>11</v>
      </c>
      <c r="E3" s="13" t="s">
        <v>11</v>
      </c>
      <c r="F3" s="13" t="s">
        <v>11</v>
      </c>
      <c r="G3" s="13" t="s">
        <v>11</v>
      </c>
      <c r="H3" s="13"/>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12</v>
      </c>
      <c r="C5" s="13" t="s">
        <v>12</v>
      </c>
      <c r="D5" s="13" t="s">
        <v>12</v>
      </c>
      <c r="E5" s="13" t="s">
        <v>12</v>
      </c>
      <c r="F5" s="13" t="s">
        <v>12</v>
      </c>
      <c r="G5" s="13" t="s">
        <v>12</v>
      </c>
      <c r="H5" s="13"/>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13</v>
      </c>
      <c r="C7" s="13" t="s">
        <v>13</v>
      </c>
      <c r="D7" s="13" t="s">
        <v>13</v>
      </c>
      <c r="E7" s="13" t="s">
        <v>13</v>
      </c>
      <c r="F7" s="13" t="s">
        <v>13</v>
      </c>
      <c r="G7" s="13" t="s">
        <v>13</v>
      </c>
      <c r="H7" s="13"/>
    </row>
    <row r="8" ht="67.5" customHeight="1">
      <c r="A8" s="17" t="str">
        <f>IFERROR(__xludf.DUMMYFUNCTION("IMPORTRANGE(""https://docs.google.com/spreadsheets/d/1vsTcEcugRZXGU84Ng3dXvNCAOD3CAaUTEbnnM7tyUJg/edit?usp=sharing"",""おかず形態一覧表!A8"")"),"画像")</f>
        <v>画像</v>
      </c>
      <c r="B8" s="18"/>
      <c r="C8" s="19"/>
      <c r="D8" s="19"/>
      <c r="E8" s="19"/>
      <c r="F8" s="19"/>
      <c r="G8" s="19"/>
      <c r="H8" s="19"/>
    </row>
    <row r="9" ht="112.5" customHeight="1">
      <c r="A9" s="17" t="str">
        <f>IFERROR(__xludf.DUMMYFUNCTION("IMPORTRANGE(""https://docs.google.com/spreadsheets/d/1vsTcEcugRZXGU84Ng3dXvNCAOD3CAaUTEbnnM7tyUJg/edit?usp=sharing"",""おかず形態一覧表!A9"")"),"内容")</f>
        <v>内容</v>
      </c>
      <c r="B9" s="20" t="s">
        <v>14</v>
      </c>
      <c r="C9" s="20" t="s">
        <v>15</v>
      </c>
      <c r="D9" s="20" t="s">
        <v>64</v>
      </c>
      <c r="E9" s="20" t="s">
        <v>65</v>
      </c>
      <c r="F9" s="20" t="s">
        <v>66</v>
      </c>
      <c r="G9" s="20" t="s">
        <v>67</v>
      </c>
      <c r="H9" s="20"/>
    </row>
    <row r="10" ht="45.0" customHeight="1">
      <c r="A10" s="21" t="str">
        <f>IFERROR(__xludf.DUMMYFUNCTION("IMPORTRANGE(""https://docs.google.com/spreadsheets/d/1vsTcEcugRZXGU84Ng3dXvNCAOD3CAaUTEbnnM7tyUJg/edit?usp=sharing"",""おかず形態一覧表!A10"")"),"大きさ・形状")</f>
        <v>大きさ・形状</v>
      </c>
      <c r="B10" s="22" t="s">
        <v>20</v>
      </c>
      <c r="C10" s="22" t="s">
        <v>21</v>
      </c>
      <c r="D10" s="22" t="s">
        <v>22</v>
      </c>
      <c r="E10" s="22" t="s">
        <v>23</v>
      </c>
      <c r="F10" s="22" t="s">
        <v>24</v>
      </c>
      <c r="G10" s="22" t="s">
        <v>25</v>
      </c>
      <c r="H10" s="22"/>
    </row>
    <row r="11" ht="45.0" customHeight="1">
      <c r="A11" s="21" t="str">
        <f>IFERROR(__xludf.DUMMYFUNCTION("IMPORTRANGE(""https://docs.google.com/spreadsheets/d/1vsTcEcugRZXGU84Ng3dXvNCAOD3CAaUTEbnnM7tyUJg/edit?usp=sharing"",""おかず形態一覧表!A11"")"),"咀嚼の必要性")</f>
        <v>咀嚼の必要性</v>
      </c>
      <c r="B11" s="23"/>
      <c r="C11" s="22"/>
      <c r="D11" s="22"/>
      <c r="E11" s="22" t="s">
        <v>26</v>
      </c>
      <c r="F11" s="22" t="s">
        <v>27</v>
      </c>
      <c r="G11" s="22" t="s">
        <v>28</v>
      </c>
      <c r="H11" s="22"/>
    </row>
    <row r="12" ht="22.5" customHeight="1">
      <c r="A12" s="21" t="str">
        <f>IFERROR(__xludf.DUMMYFUNCTION("IMPORTRANGE(""https://docs.google.com/spreadsheets/d/1vsTcEcugRZXGU84Ng3dXvNCAOD3CAaUTEbnnM7tyUJg/edit?usp=sharing"",""おかず形態一覧表!A12"")"),"学会分類2021")</f>
        <v>学会分類2021</v>
      </c>
      <c r="B12" s="138"/>
      <c r="C12" s="139"/>
      <c r="D12" s="139"/>
      <c r="E12" s="139">
        <v>4.0</v>
      </c>
      <c r="F12" s="140">
        <v>45689.0</v>
      </c>
      <c r="G12" s="139" t="s">
        <v>31</v>
      </c>
      <c r="H12" s="140"/>
    </row>
    <row r="13" ht="22.5" customHeight="1">
      <c r="A13" s="26" t="str">
        <f>IFERROR(__xludf.DUMMYFUNCTION("IMPORTRANGE(""https://docs.google.com/spreadsheets/d/1vsTcEcugRZXGU84Ng3dXvNCAOD3CAaUTEbnnM7tyUJg/edit?usp=sharing"",""おかず形態一覧表!A13"")"),"栄養量目安")</f>
        <v>栄養量目安</v>
      </c>
      <c r="B13" s="27" t="s">
        <v>32</v>
      </c>
      <c r="C13" s="27" t="s">
        <v>32</v>
      </c>
      <c r="D13" s="27" t="s">
        <v>32</v>
      </c>
      <c r="E13" s="27" t="s">
        <v>33</v>
      </c>
      <c r="F13" s="27" t="s">
        <v>34</v>
      </c>
      <c r="G13" s="27" t="s">
        <v>35</v>
      </c>
      <c r="H13" s="27"/>
    </row>
    <row r="14" ht="22.5" customHeight="1">
      <c r="A14" s="141" t="s">
        <v>68</v>
      </c>
      <c r="B14" s="142">
        <v>1400.0</v>
      </c>
      <c r="C14" s="142">
        <v>1400.0</v>
      </c>
      <c r="D14" s="142">
        <v>1400.0</v>
      </c>
      <c r="E14" s="142">
        <v>1160.0</v>
      </c>
      <c r="F14" s="142">
        <v>1160.0</v>
      </c>
      <c r="G14" s="142">
        <v>1160.0</v>
      </c>
      <c r="H14" s="142"/>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3" t="str">
        <f>IFERROR(__xludf.DUMMYFUNCTION("IMPORTRANGE(""https://docs.google.com/spreadsheets/d/1vsTcEcugRZXGU84Ng3dXvNCAOD3CAaUTEbnnM7tyUJg/edit?usp=sharing"",""主食一覧!A1"")"),"2. 主食一覧")</f>
        <v>2. 主食一覧</v>
      </c>
      <c r="B1" s="127"/>
      <c r="C1" s="127"/>
      <c r="D1" s="127"/>
      <c r="E1" s="127"/>
      <c r="F1" s="127"/>
      <c r="G1" s="127"/>
      <c r="H1" s="127"/>
    </row>
    <row r="2" ht="22.5" customHeight="1">
      <c r="A2" s="31" t="str">
        <f>IFERROR(__xludf.DUMMYFUNCTION("IMPORTRANGE(""https://docs.google.com/spreadsheets/d/1vsTcEcugRZXGU84Ng3dXvNCAOD3CAaUTEbnnM7tyUJg/edit?usp=sharing"",""主食一覧!A2"")"),"主食名称")</f>
        <v>主食名称</v>
      </c>
      <c r="B2" s="32" t="s">
        <v>36</v>
      </c>
      <c r="C2" s="32" t="s">
        <v>37</v>
      </c>
      <c r="D2" s="32" t="s">
        <v>69</v>
      </c>
      <c r="E2" s="32" t="s">
        <v>70</v>
      </c>
      <c r="F2" s="32"/>
      <c r="G2" s="32"/>
      <c r="H2" s="33"/>
    </row>
    <row r="3" ht="67.5" customHeight="1">
      <c r="A3" s="31" t="str">
        <f>IFERROR(__xludf.DUMMYFUNCTION("IMPORTRANGE(""https://docs.google.com/spreadsheets/d/1vsTcEcugRZXGU84Ng3dXvNCAOD3CAaUTEbnnM7tyUJg/edit?usp=sharing"",""主食一覧!A3"")"),"画像")</f>
        <v>画像</v>
      </c>
      <c r="B3" s="34"/>
      <c r="C3" s="34"/>
      <c r="D3" s="34"/>
      <c r="E3" s="34"/>
      <c r="F3" s="34"/>
      <c r="G3" s="34"/>
      <c r="H3" s="34"/>
    </row>
    <row r="4" ht="45.0" customHeight="1">
      <c r="A4" s="31" t="str">
        <f>IFERROR(__xludf.DUMMYFUNCTION("IMPORTRANGE(""https://docs.google.com/spreadsheets/d/1vsTcEcugRZXGU84Ng3dXvNCAOD3CAaUTEbnnM7tyUJg/edit?usp=sharing"",""主食一覧!A4"")"),"内容")</f>
        <v>内容</v>
      </c>
      <c r="B4" s="35" t="s">
        <v>40</v>
      </c>
      <c r="C4" s="35" t="s">
        <v>41</v>
      </c>
      <c r="D4" s="35" t="s">
        <v>42</v>
      </c>
      <c r="E4" s="35" t="s">
        <v>71</v>
      </c>
      <c r="F4" s="35"/>
      <c r="G4" s="35"/>
      <c r="H4" s="36"/>
    </row>
    <row r="5" ht="22.5" customHeight="1">
      <c r="A5" s="31" t="str">
        <f>IFERROR(__xludf.DUMMYFUNCTION("IMPORTRANGE(""https://docs.google.com/spreadsheets/d/1vsTcEcugRZXGU84Ng3dXvNCAOD3CAaUTEbnnM7tyUJg/edit?usp=sharing"",""主食一覧!A5"")"),"学会分類2021")</f>
        <v>学会分類2021</v>
      </c>
      <c r="B5" s="144"/>
      <c r="C5" s="144"/>
      <c r="D5" s="144"/>
      <c r="E5" s="144"/>
      <c r="F5" s="144"/>
      <c r="G5" s="144"/>
      <c r="H5" s="144"/>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5" t="str">
        <f>IFERROR(__xludf.DUMMYFUNCTION("IMPORTRANGE(""https://docs.google.com/spreadsheets/d/1vsTcEcugRZXGU84Ng3dXvNCAOD3CAaUTEbnnM7tyUJg/edit?usp=sharing"",""水分とろみの基準・水分ゼリー!A1"")"),"3-1. 水分とろみの基準")</f>
        <v>3-1. 水分とろみの基準</v>
      </c>
      <c r="B1" s="127"/>
      <c r="C1" s="127"/>
      <c r="D1" s="127"/>
      <c r="E1" s="127"/>
      <c r="F1" s="146" t="str">
        <f>IFERROR(__xludf.DUMMYFUNCTION("IMPORTRANGE(""https://docs.google.com/spreadsheets/d/1vsTcEcugRZXGU84Ng3dXvNCAOD3CAaUTEbnnM7tyUJg/edit?usp=sharing"",""水分とろみの基準・水分ゼリー!F1"")"),"3-2. 水分ゼリー")</f>
        <v>3-2. 水分ゼリー</v>
      </c>
      <c r="G1" s="127"/>
      <c r="H1" s="127"/>
    </row>
    <row r="2" ht="30.0" customHeight="1">
      <c r="A2" s="40" t="str">
        <f>IFERROR(__xludf.DUMMYFUNCTION("IMPORTRANGE(""https://docs.google.com/spreadsheets/d/1vsTcEcugRZXGU84Ng3dXvNCAOD3CAaUTEbnnM7tyUJg/edit?usp=sharing"",""水分とろみの基準・水分ゼリー!A2"")"),"学会分類2021
（とろみ）")</f>
        <v>学会分類2021
（とろみ）</v>
      </c>
      <c r="B2" s="41" t="str">
        <f>IFERROR(__xludf.DUMMYFUNCTION("IMPORTRANGE(""https://docs.google.com/spreadsheets/d/1vsTcEcugRZXGU84Ng3dXvNCAOD3CAaUTEbnnM7tyUJg/edit?usp=sharing"",""水分とろみの基準・水分ゼリー!B2"")"),"薄いとろみ")</f>
        <v>薄いとろみ</v>
      </c>
      <c r="C2" s="41" t="str">
        <f>IFERROR(__xludf.DUMMYFUNCTION("IMPORTRANGE(""https://docs.google.com/spreadsheets/d/1vsTcEcugRZXGU84Ng3dXvNCAOD3CAaUTEbnnM7tyUJg/edit?usp=sharing"",""水分とろみの基準・水分ゼリー!C2"")"),"中間のとろみ")</f>
        <v>中間のとろみ</v>
      </c>
      <c r="D2" s="41" t="str">
        <f>IFERROR(__xludf.DUMMYFUNCTION("IMPORTRANGE(""https://docs.google.com/spreadsheets/d/1vsTcEcugRZXGU84Ng3dXvNCAOD3CAaUTEbnnM7tyUJg/edit?usp=sharing"",""水分とろみの基準・水分ゼリー!D2"")"),"濃いとろみ")</f>
        <v>濃いとろみ</v>
      </c>
      <c r="E2" s="41" t="str">
        <f>IFERROR(__xludf.DUMMYFUNCTION("IMPORTRANGE(""https://docs.google.com/spreadsheets/d/1vsTcEcugRZXGU84Ng3dXvNCAOD3CAaUTEbnnM7tyUJg/edit?usp=sharing"",""水分とろみの基準・水分ゼリー!E2"")"),"")</f>
        <v/>
      </c>
      <c r="F2" s="42" t="str">
        <f>IFERROR(__xludf.DUMMYFUNCTION("IMPORTRANGE(""https://docs.google.com/spreadsheets/d/1vsTcEcugRZXGU84Ng3dXvNCAOD3CAaUTEbnnM7tyUJg/edit?usp=sharing"",""水分とろみの基準・水分ゼリー!F2"")"),"名称")</f>
        <v>名称</v>
      </c>
      <c r="G2" s="43" t="s">
        <v>44</v>
      </c>
      <c r="H2" s="43" t="s">
        <v>72</v>
      </c>
    </row>
    <row r="3" ht="22.5" customHeight="1">
      <c r="A3" s="44" t="str">
        <f>IFERROR(__xludf.DUMMYFUNCTION("IMPORTRANGE(""https://docs.google.com/spreadsheets/d/1vsTcEcugRZXGU84Ng3dXvNCAOD3CAaUTEbnnM7tyUJg/edit?usp=sharing"",""水分とろみの基準・水分ゼリー!A3"")"),"とろみ調整食品")</f>
        <v>とろみ調整食品</v>
      </c>
      <c r="B3" s="45" t="s">
        <v>46</v>
      </c>
      <c r="C3" s="45" t="s">
        <v>46</v>
      </c>
      <c r="D3" s="45" t="s">
        <v>46</v>
      </c>
      <c r="E3" s="46"/>
      <c r="F3" s="44" t="str">
        <f>IFERROR(__xludf.DUMMYFUNCTION("IMPORTRANGE(""https://docs.google.com/spreadsheets/d/1vsTcEcugRZXGU84Ng3dXvNCAOD3CAaUTEbnnM7tyUJg/edit?usp=sharing"",""水分とろみの基準・水分ゼリー!F3"")"),"とろみ調整食品")</f>
        <v>とろみ調整食品</v>
      </c>
      <c r="G3" s="45" t="s">
        <v>47</v>
      </c>
      <c r="H3" s="45" t="s">
        <v>47</v>
      </c>
    </row>
    <row r="4" ht="22.5" customHeight="1">
      <c r="A4" s="47" t="str">
        <f>IFERROR(__xludf.DUMMYFUNCTION("IMPORTRANGE(""https://docs.google.com/spreadsheets/d/1vsTcEcugRZXGU84Ng3dXvNCAOD3CAaUTEbnnM7tyUJg/edit?usp=sharing"",""水分とろみの基準・水分ゼリー!A4"")"),"水100mlあたり")</f>
        <v>水100mlあたり</v>
      </c>
      <c r="B4" s="50">
        <v>0.5</v>
      </c>
      <c r="C4" s="50">
        <v>1.0</v>
      </c>
      <c r="D4" s="50">
        <v>2.0</v>
      </c>
      <c r="E4" s="50" t="s">
        <v>73</v>
      </c>
      <c r="F4" s="44" t="str">
        <f>IFERROR(__xludf.DUMMYFUNCTION("IMPORTRANGE(""https://docs.google.com/spreadsheets/d/1vsTcEcugRZXGU84Ng3dXvNCAOD3CAaUTEbnnM7tyUJg/edit?usp=sharing"",""水分とろみの基準・水分ゼリー!F4"")"),"水100mlあたり")</f>
        <v>水100mlあたり</v>
      </c>
      <c r="G4" s="50" t="s">
        <v>74</v>
      </c>
      <c r="H4" s="50">
        <v>1.5</v>
      </c>
    </row>
    <row r="5" ht="22.5" customHeight="1">
      <c r="A5" s="52" t="str">
        <f>IFERROR(__xludf.DUMMYFUNCTION("IMPORTRANGE(""https://docs.google.com/spreadsheets/d/1vsTcEcugRZXGU84Ng3dXvNCAOD3CAaUTEbnnM7tyUJg/edit?usp=sharing"",""水分とろみの基準・水分ゼリー!A5"")"),"小さじ")</f>
        <v>小さじ</v>
      </c>
      <c r="B5" s="53" t="s">
        <v>73</v>
      </c>
      <c r="C5" s="53" t="s">
        <v>73</v>
      </c>
      <c r="D5" s="53" t="s">
        <v>73</v>
      </c>
      <c r="E5" s="53" t="s">
        <v>73</v>
      </c>
      <c r="F5" s="52" t="s">
        <v>48</v>
      </c>
      <c r="G5" s="53"/>
      <c r="H5" s="54"/>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47" t="str">
        <f>IFERROR(__xludf.DUMMYFUNCTION("IMPORTRANGE(""https://docs.google.com/spreadsheets/d/1vsTcEcugRZXGU84Ng3dXvNCAOD3CAaUTEbnnM7tyUJg/edit?usp=sharing"",""濃厚流動食・補助食品!A1"")"),"4. 濃厚流動食（経管栄養）")</f>
        <v>4. 濃厚流動食（経管栄養）</v>
      </c>
      <c r="B1" s="127"/>
      <c r="C1" s="127"/>
      <c r="D1" s="127"/>
      <c r="E1" s="127"/>
      <c r="F1" s="148" t="str">
        <f>IFERROR(__xludf.DUMMYFUNCTION("IMPORTRANGE(""https://docs.google.com/spreadsheets/d/1vsTcEcugRZXGU84Ng3dXvNCAOD3CAaUTEbnnM7tyUJg/edit?usp=sharing"",""濃厚流動食・補助食品!F1"")"),"5. 補助食品、その他")</f>
        <v>5. 補助食品、その他</v>
      </c>
      <c r="G1" s="127"/>
    </row>
    <row r="2" ht="22.5" customHeight="1">
      <c r="A2" s="57" t="str">
        <f>IFERROR(__xludf.DUMMYFUNCTION("IMPORTRANGE(""https://docs.google.com/spreadsheets/d/1vsTcEcugRZXGU84Ng3dXvNCAOD3CAaUTEbnnM7tyUJg/edit?usp=sharing"",""濃厚流動食・補助食品!A2"")"),"商品名")</f>
        <v>商品名</v>
      </c>
      <c r="B2" s="58"/>
      <c r="C2" s="58"/>
      <c r="D2" s="58"/>
      <c r="E2" s="59"/>
      <c r="F2" s="60" t="s">
        <v>49</v>
      </c>
      <c r="G2" s="149"/>
    </row>
    <row r="3" ht="22.5" customHeight="1">
      <c r="A3" s="62"/>
      <c r="B3" s="58"/>
      <c r="C3" s="58"/>
      <c r="D3" s="58"/>
      <c r="E3" s="59"/>
      <c r="F3" s="63" t="s">
        <v>50</v>
      </c>
      <c r="G3" s="64"/>
    </row>
    <row r="4" ht="22.5" customHeight="1">
      <c r="A4" s="65"/>
      <c r="B4" s="58"/>
      <c r="C4" s="58"/>
      <c r="D4" s="66"/>
      <c r="E4" s="59"/>
      <c r="F4" s="67"/>
      <c r="G4" s="68"/>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69" t="s">
        <v>51</v>
      </c>
      <c r="B1" s="70"/>
      <c r="C1" s="70"/>
      <c r="D1" s="70"/>
      <c r="E1" s="70" t="s">
        <v>52</v>
      </c>
      <c r="F1" s="71"/>
      <c r="G1" s="71"/>
      <c r="H1" s="71"/>
      <c r="I1" s="72"/>
      <c r="J1" s="72"/>
      <c r="K1" s="72"/>
      <c r="L1" s="72"/>
      <c r="M1" s="72"/>
      <c r="N1" s="72"/>
      <c r="O1" s="72"/>
      <c r="P1" s="72"/>
      <c r="Q1" s="72"/>
      <c r="R1" s="72"/>
      <c r="S1" s="72"/>
      <c r="T1" s="72"/>
      <c r="U1" s="72"/>
      <c r="V1" s="72"/>
      <c r="W1" s="72"/>
      <c r="X1" s="72"/>
      <c r="Y1" s="72"/>
      <c r="Z1" s="72"/>
    </row>
    <row r="2" ht="7.5" customHeight="1"/>
    <row r="3" ht="22.5" customHeight="1">
      <c r="A3" s="73" t="str">
        <f>IFERROR(__xludf.DUMMYFUNCTION("IMPORTRANGE(""https://docs.google.com/spreadsheets/d/1vsTcEcugRZXGU84Ng3dXvNCAOD3CAaUTEbnnM7tyUJg/edit?usp=sharing"",""おかず形態一覧表!A1"")"),"1. おかず形態一覧表")</f>
        <v>1. おかず形態一覧表</v>
      </c>
      <c r="B3" s="74"/>
    </row>
    <row r="4" ht="22.5" customHeight="1">
      <c r="A4" s="10" t="str">
        <f>IFERROR(__xludf.DUMMYFUNCTION("IMPORTRANGE(""https://docs.google.com/spreadsheets/d/1vsTcEcugRZXGU84Ng3dXvNCAOD3CAaUTEbnnM7tyUJg/edit?usp=sharing"",""おかず形態一覧表!A2"")"),"食種名称")</f>
        <v>食種名称</v>
      </c>
      <c r="B4" s="150" t="s">
        <v>5</v>
      </c>
      <c r="C4" s="150" t="s">
        <v>6</v>
      </c>
      <c r="D4" s="150" t="s">
        <v>7</v>
      </c>
      <c r="E4" s="150" t="s">
        <v>8</v>
      </c>
      <c r="F4" s="150" t="s">
        <v>9</v>
      </c>
      <c r="G4" s="150" t="s">
        <v>10</v>
      </c>
      <c r="H4" s="150"/>
    </row>
    <row r="5" ht="22.5" customHeight="1">
      <c r="A5" s="10" t="str">
        <f>IFERROR(__xludf.DUMMYFUNCTION("IMPORTRANGE(""https://docs.google.com/spreadsheets/d/1vsTcEcugRZXGU84Ng3dXvNCAOD3CAaUTEbnnM7tyUJg/edit?usp=sharing"",""おかず形態一覧表!A3"")"),"肉のおかず")</f>
        <v>肉のおかず</v>
      </c>
      <c r="B5" s="151" t="s">
        <v>11</v>
      </c>
      <c r="C5" s="151" t="s">
        <v>11</v>
      </c>
      <c r="D5" s="151" t="s">
        <v>11</v>
      </c>
      <c r="E5" s="151" t="s">
        <v>11</v>
      </c>
      <c r="F5" s="151" t="s">
        <v>11</v>
      </c>
      <c r="G5" s="151" t="s">
        <v>11</v>
      </c>
      <c r="H5" s="151"/>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1" t="s">
        <v>12</v>
      </c>
      <c r="C7" s="151" t="s">
        <v>12</v>
      </c>
      <c r="D7" s="151" t="s">
        <v>12</v>
      </c>
      <c r="E7" s="151" t="s">
        <v>12</v>
      </c>
      <c r="F7" s="151" t="s">
        <v>12</v>
      </c>
      <c r="G7" s="151" t="s">
        <v>12</v>
      </c>
      <c r="H7" s="151"/>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1" t="s">
        <v>13</v>
      </c>
      <c r="C9" s="151" t="s">
        <v>13</v>
      </c>
      <c r="D9" s="151" t="s">
        <v>13</v>
      </c>
      <c r="E9" s="151" t="s">
        <v>13</v>
      </c>
      <c r="F9" s="151" t="s">
        <v>13</v>
      </c>
      <c r="G9" s="151" t="s">
        <v>13</v>
      </c>
      <c r="H9" s="151"/>
    </row>
    <row r="10" ht="67.5" customHeight="1">
      <c r="A10" s="17" t="str">
        <f>IFERROR(__xludf.DUMMYFUNCTION("IMPORTRANGE(""https://docs.google.com/spreadsheets/d/1vsTcEcugRZXGU84Ng3dXvNCAOD3CAaUTEbnnM7tyUJg/edit?usp=sharing"",""おかず形態一覧表!A8"")"),"画像")</f>
        <v>画像</v>
      </c>
      <c r="B10" s="18" t="str">
        <f>'おかず形態一覧表'!B8</f>
        <v/>
      </c>
      <c r="C10" s="18" t="str">
        <f>'おかず形態一覧表'!C8</f>
        <v/>
      </c>
      <c r="D10" s="18" t="str">
        <f>'おかず形態一覧表'!D8</f>
        <v/>
      </c>
      <c r="E10" s="18" t="str">
        <f>'おかず形態一覧表'!E8</f>
        <v/>
      </c>
      <c r="F10" s="18" t="str">
        <f>'おかず形態一覧表'!F8</f>
        <v/>
      </c>
      <c r="G10" s="18" t="str">
        <f>'おかず形態一覧表'!G8</f>
        <v/>
      </c>
      <c r="H10" s="18" t="str">
        <f>'おかず形態一覧表'!H8</f>
        <v/>
      </c>
    </row>
    <row r="11" ht="112.5" customHeight="1">
      <c r="A11" s="17" t="str">
        <f>IFERROR(__xludf.DUMMYFUNCTION("IMPORTRANGE(""https://docs.google.com/spreadsheets/d/1vsTcEcugRZXGU84Ng3dXvNCAOD3CAaUTEbnnM7tyUJg/edit?usp=sharing"",""おかず形態一覧表!A9"")"),"内容")</f>
        <v>内容</v>
      </c>
      <c r="B11" s="152" t="s">
        <v>14</v>
      </c>
      <c r="C11" s="152" t="s">
        <v>15</v>
      </c>
      <c r="D11" s="152" t="s">
        <v>16</v>
      </c>
      <c r="E11" s="152" t="s">
        <v>17</v>
      </c>
      <c r="F11" s="152" t="s">
        <v>18</v>
      </c>
      <c r="G11" s="152" t="s">
        <v>19</v>
      </c>
      <c r="H11" s="152"/>
    </row>
    <row r="12" ht="45.0" customHeight="1">
      <c r="A12" s="21" t="str">
        <f>IFERROR(__xludf.DUMMYFUNCTION("IMPORTRANGE(""https://docs.google.com/spreadsheets/d/1vsTcEcugRZXGU84Ng3dXvNCAOD3CAaUTEbnnM7tyUJg/edit?usp=sharing"",""おかず形態一覧表!A10"")"),"大きさ・形状")</f>
        <v>大きさ・形状</v>
      </c>
      <c r="B12" s="22" t="s">
        <v>20</v>
      </c>
      <c r="C12" s="22" t="s">
        <v>21</v>
      </c>
      <c r="D12" s="22" t="s">
        <v>22</v>
      </c>
      <c r="E12" s="22" t="s">
        <v>23</v>
      </c>
      <c r="F12" s="22" t="s">
        <v>24</v>
      </c>
      <c r="G12" s="22" t="s">
        <v>25</v>
      </c>
      <c r="H12" s="22"/>
    </row>
    <row r="13" ht="45.0" customHeight="1">
      <c r="A13" s="21" t="str">
        <f>IFERROR(__xludf.DUMMYFUNCTION("IMPORTRANGE(""https://docs.google.com/spreadsheets/d/1vsTcEcugRZXGU84Ng3dXvNCAOD3CAaUTEbnnM7tyUJg/edit?usp=sharing"",""おかず形態一覧表!A11"")"),"咀嚼の必要性")</f>
        <v>咀嚼の必要性</v>
      </c>
      <c r="B13" s="23"/>
      <c r="C13" s="22"/>
      <c r="D13" s="22"/>
      <c r="E13" s="22" t="s">
        <v>26</v>
      </c>
      <c r="F13" s="22" t="s">
        <v>27</v>
      </c>
      <c r="G13" s="22" t="s">
        <v>28</v>
      </c>
      <c r="H13" s="22"/>
    </row>
    <row r="14" ht="22.5" customHeight="1">
      <c r="A14" s="21" t="str">
        <f>IFERROR(__xludf.DUMMYFUNCTION("IMPORTRANGE(""https://docs.google.com/spreadsheets/d/1vsTcEcugRZXGU84Ng3dXvNCAOD3CAaUTEbnnM7tyUJg/edit?usp=sharing"",""おかず形態一覧表!A12"")"),"学会分類2021")</f>
        <v>学会分類2021</v>
      </c>
      <c r="B14" s="153"/>
      <c r="C14" s="154"/>
      <c r="D14" s="154"/>
      <c r="E14" s="154" t="s">
        <v>29</v>
      </c>
      <c r="F14" s="154" t="s">
        <v>30</v>
      </c>
      <c r="G14" s="154" t="s">
        <v>31</v>
      </c>
      <c r="H14" s="154"/>
    </row>
    <row r="15" ht="22.5" customHeight="1">
      <c r="A15" s="26" t="str">
        <f>IFERROR(__xludf.DUMMYFUNCTION("IMPORTRANGE(""https://docs.google.com/spreadsheets/d/1vsTcEcugRZXGU84Ng3dXvNCAOD3CAaUTEbnnM7tyUJg/edit?usp=sharing"",""おかず形態一覧表!A13"")"),"栄養量目安")</f>
        <v>栄養量目安</v>
      </c>
      <c r="B15" s="155" t="s">
        <v>32</v>
      </c>
      <c r="C15" s="155" t="s">
        <v>32</v>
      </c>
      <c r="D15" s="155" t="s">
        <v>32</v>
      </c>
      <c r="E15" s="155" t="s">
        <v>33</v>
      </c>
      <c r="F15" s="155" t="s">
        <v>34</v>
      </c>
      <c r="G15" s="155" t="s">
        <v>35</v>
      </c>
      <c r="H15" s="155"/>
    </row>
    <row r="16" ht="22.5" customHeight="1">
      <c r="A16" s="28"/>
      <c r="B16" s="142">
        <v>1400.0</v>
      </c>
      <c r="C16" s="142">
        <v>1400.0</v>
      </c>
      <c r="D16" s="142">
        <v>1400.0</v>
      </c>
      <c r="E16" s="142">
        <v>1160.0</v>
      </c>
      <c r="F16" s="142">
        <v>1160.0</v>
      </c>
      <c r="G16" s="142">
        <v>1160.0</v>
      </c>
      <c r="H16" s="142"/>
    </row>
    <row r="17" ht="7.5" customHeight="1"/>
    <row r="18" ht="22.5" customHeight="1">
      <c r="A18" s="80" t="str">
        <f>IFERROR(__xludf.DUMMYFUNCTION("IMPORTRANGE(""https://docs.google.com/spreadsheets/d/1vsTcEcugRZXGU84Ng3dXvNCAOD3CAaUTEbnnM7tyUJg/edit?usp=sharing"",""主食一覧!A1"")"),"2. 主食一覧")</f>
        <v>2. 主食一覧</v>
      </c>
      <c r="B18" s="81"/>
    </row>
    <row r="19" ht="22.5" customHeight="1">
      <c r="A19" s="31" t="str">
        <f>IFERROR(__xludf.DUMMYFUNCTION("IMPORTRANGE(""https://docs.google.com/spreadsheets/d/1vsTcEcugRZXGU84Ng3dXvNCAOD3CAaUTEbnnM7tyUJg/edit?usp=sharing"",""主食一覧!A2"")"),"主食名称")</f>
        <v>主食名称</v>
      </c>
      <c r="B19" s="32" t="s">
        <v>36</v>
      </c>
      <c r="C19" s="32" t="s">
        <v>37</v>
      </c>
      <c r="D19" s="32" t="s">
        <v>38</v>
      </c>
      <c r="E19" s="32" t="s">
        <v>39</v>
      </c>
      <c r="F19" s="32"/>
      <c r="G19" s="32"/>
      <c r="H19" s="33"/>
    </row>
    <row r="20" ht="67.5" customHeight="1">
      <c r="A20" s="31" t="str">
        <f>IFERROR(__xludf.DUMMYFUNCTION("IMPORTRANGE(""https://docs.google.com/spreadsheets/d/1vsTcEcugRZXGU84Ng3dXvNCAOD3CAaUTEbnnM7tyUJg/edit?usp=sharing"",""主食一覧!A3"")"),"画像")</f>
        <v>画像</v>
      </c>
      <c r="B20" s="34" t="str">
        <f>'主食一覧'!B3</f>
        <v/>
      </c>
      <c r="C20" s="34" t="str">
        <f>'主食一覧'!C3</f>
        <v/>
      </c>
      <c r="D20" s="34" t="str">
        <f>'主食一覧'!D3</f>
        <v/>
      </c>
      <c r="E20" s="34" t="str">
        <f>'主食一覧'!E3</f>
        <v/>
      </c>
      <c r="F20" s="34" t="str">
        <f>'主食一覧'!F3</f>
        <v/>
      </c>
      <c r="G20" s="34" t="str">
        <f>'主食一覧'!G3</f>
        <v/>
      </c>
      <c r="H20" s="34" t="str">
        <f>'主食一覧'!H3</f>
        <v/>
      </c>
    </row>
    <row r="21" ht="45.0" customHeight="1">
      <c r="A21" s="31" t="str">
        <f>IFERROR(__xludf.DUMMYFUNCTION("IMPORTRANGE(""https://docs.google.com/spreadsheets/d/1vsTcEcugRZXGU84Ng3dXvNCAOD3CAaUTEbnnM7tyUJg/edit?usp=sharing"",""主食一覧!A4"")"),"内容")</f>
        <v>内容</v>
      </c>
      <c r="B21" s="156" t="s">
        <v>40</v>
      </c>
      <c r="C21" s="156" t="s">
        <v>41</v>
      </c>
      <c r="D21" s="156" t="s">
        <v>42</v>
      </c>
      <c r="E21" s="156" t="s">
        <v>43</v>
      </c>
      <c r="F21" s="156"/>
      <c r="G21" s="156"/>
      <c r="H21" s="82"/>
    </row>
    <row r="22" ht="22.5" customHeight="1">
      <c r="A22" s="31" t="str">
        <f>IFERROR(__xludf.DUMMYFUNCTION("IMPORTRANGE(""https://docs.google.com/spreadsheets/d/1vsTcEcugRZXGU84Ng3dXvNCAOD3CAaUTEbnnM7tyUJg/edit?usp=sharing"",""主食一覧!A5"")"),"学会分類2021")</f>
        <v>学会分類2021</v>
      </c>
      <c r="B22" s="144"/>
      <c r="C22" s="144"/>
      <c r="D22" s="144"/>
      <c r="E22" s="144"/>
      <c r="F22" s="144"/>
      <c r="G22" s="144"/>
      <c r="H22" s="144"/>
    </row>
    <row r="23" ht="7.5" customHeight="1"/>
    <row r="24" ht="22.5" customHeight="1">
      <c r="A24" s="39" t="str">
        <f>IFERROR(__xludf.DUMMYFUNCTION("IMPORTRANGE(""https://docs.google.com/spreadsheets/d/1vsTcEcugRZXGU84Ng3dXvNCAOD3CAaUTEbnnM7tyUJg/edit?usp=sharing"",""水分とろみの基準・水分ゼリー!A1"")"),"3-1. 水分とろみの基準")</f>
        <v>3-1. 水分とろみの基準</v>
      </c>
      <c r="B24" s="84"/>
      <c r="F24" s="39" t="str">
        <f>IFERROR(__xludf.DUMMYFUNCTION("IMPORTRANGE(""https://docs.google.com/spreadsheets/d/1vsTcEcugRZXGU84Ng3dXvNCAOD3CAaUTEbnnM7tyUJg/edit?usp=sharing"",""水分とろみの基準・水分ゼリー!F1"")"),"3-2. 水分ゼリー")</f>
        <v>3-2. 水分ゼリー</v>
      </c>
      <c r="G24" s="84"/>
    </row>
    <row r="25" ht="30.0" customHeight="1">
      <c r="A25" s="40" t="str">
        <f>IFERROR(__xludf.DUMMYFUNCTION("IMPORTRANGE(""https://docs.google.com/spreadsheets/d/1vsTcEcugRZXGU84Ng3dXvNCAOD3CAaUTEbnnM7tyUJg/edit?usp=sharing"",""水分とろみの基準・水分ゼリー!A2"")"),"学会分類2021
（とろみ）")</f>
        <v>学会分類2021
（とろみ）</v>
      </c>
      <c r="B25" s="41" t="str">
        <f>IFERROR(__xludf.DUMMYFUNCTION("IMPORTRANGE(""https://docs.google.com/spreadsheets/d/1vsTcEcugRZXGU84Ng3dXvNCAOD3CAaUTEbnnM7tyUJg/edit?usp=sharing"",""水分とろみの基準・水分ゼリー!B2"")"),"薄いとろみ")</f>
        <v>薄いとろみ</v>
      </c>
      <c r="C25" s="41" t="str">
        <f>IFERROR(__xludf.DUMMYFUNCTION("IMPORTRANGE(""https://docs.google.com/spreadsheets/d/1vsTcEcugRZXGU84Ng3dXvNCAOD3CAaUTEbnnM7tyUJg/edit?usp=sharing"",""水分とろみの基準・水分ゼリー!C2"")"),"中間のとろみ")</f>
        <v>中間のとろみ</v>
      </c>
      <c r="D25" s="41" t="str">
        <f>IFERROR(__xludf.DUMMYFUNCTION("IMPORTRANGE(""https://docs.google.com/spreadsheets/d/1vsTcEcugRZXGU84Ng3dXvNCAOD3CAaUTEbnnM7tyUJg/edit?usp=sharing"",""水分とろみの基準・水分ゼリー!D2"")"),"濃いとろみ")</f>
        <v>濃いとろみ</v>
      </c>
      <c r="E25" s="41" t="str">
        <f>IFERROR(__xludf.DUMMYFUNCTION("IMPORTRANGE(""https://docs.google.com/spreadsheets/d/1vsTcEcugRZXGU84Ng3dXvNCAOD3CAaUTEbnnM7tyUJg/edit?usp=sharing"",""水分とろみの基準・水分ゼリー!E2"")"),"")</f>
        <v/>
      </c>
      <c r="F25" s="42" t="str">
        <f>IFERROR(__xludf.DUMMYFUNCTION("IMPORTRANGE(""https://docs.google.com/spreadsheets/d/1vsTcEcugRZXGU84Ng3dXvNCAOD3CAaUTEbnnM7tyUJg/edit?usp=sharing"",""水分とろみの基準・水分ゼリー!F2"")"),"名称")</f>
        <v>名称</v>
      </c>
      <c r="G25" s="43" t="s">
        <v>44</v>
      </c>
      <c r="H25" s="43" t="s">
        <v>45</v>
      </c>
    </row>
    <row r="26" ht="22.5" customHeight="1">
      <c r="A26" s="44" t="str">
        <f>IFERROR(__xludf.DUMMYFUNCTION("IMPORTRANGE(""https://docs.google.com/spreadsheets/d/1vsTcEcugRZXGU84Ng3dXvNCAOD3CAaUTEbnnM7tyUJg/edit?usp=sharing"",""水分とろみの基準・水分ゼリー!A3"")"),"とろみ調整食品")</f>
        <v>とろみ調整食品</v>
      </c>
      <c r="B26" s="45" t="s">
        <v>46</v>
      </c>
      <c r="C26" s="45" t="s">
        <v>46</v>
      </c>
      <c r="D26" s="45" t="s">
        <v>46</v>
      </c>
      <c r="E26" s="46"/>
      <c r="F26" s="47" t="s">
        <v>75</v>
      </c>
      <c r="G26" s="45" t="s">
        <v>47</v>
      </c>
      <c r="H26" s="45" t="s">
        <v>47</v>
      </c>
    </row>
    <row r="27" ht="22.5" customHeight="1">
      <c r="A27" s="47" t="str">
        <f>IFERROR(__xludf.DUMMYFUNCTION("IMPORTRANGE(""https://docs.google.com/spreadsheets/d/1vsTcEcugRZXGU84Ng3dXvNCAOD3CAaUTEbnnM7tyUJg/edit?usp=sharing"",""水分とろみの基準・水分ゼリー!A4"")"),"水100mlあたり")</f>
        <v>水100mlあたり</v>
      </c>
      <c r="B27" s="50">
        <v>0.5</v>
      </c>
      <c r="C27" s="50">
        <v>1.0</v>
      </c>
      <c r="D27" s="50">
        <v>2.0</v>
      </c>
      <c r="E27" s="51"/>
      <c r="F27" s="47" t="s">
        <v>76</v>
      </c>
      <c r="G27" s="50"/>
      <c r="H27" s="51"/>
    </row>
    <row r="28" ht="22.5" customHeight="1">
      <c r="A28" s="52" t="str">
        <f>IFERROR(__xludf.DUMMYFUNCTION("IMPORTRANGE(""https://docs.google.com/spreadsheets/d/1vsTcEcugRZXGU84Ng3dXvNCAOD3CAaUTEbnnM7tyUJg/edit?usp=sharing"",""水分とろみの基準・水分ゼリー!A5"")"),"小さじ")</f>
        <v>小さじ</v>
      </c>
      <c r="B28" s="157"/>
      <c r="C28" s="158"/>
      <c r="D28" s="157"/>
      <c r="E28" s="158"/>
      <c r="F28" s="52" t="s">
        <v>48</v>
      </c>
      <c r="G28" s="159"/>
      <c r="H28" s="160"/>
    </row>
    <row r="29" ht="7.5" customHeight="1"/>
    <row r="30" ht="22.5" customHeight="1">
      <c r="A30" s="86" t="str">
        <f>IFERROR(__xludf.DUMMYFUNCTION("IMPORTRANGE(""https://docs.google.com/spreadsheets/d/1vsTcEcugRZXGU84Ng3dXvNCAOD3CAaUTEbnnM7tyUJg/edit?usp=sharing"",""濃厚流動食・補助食品!A1"")"),"4. 濃厚流動食（経管栄養）")</f>
        <v>4. 濃厚流動食（経管栄養）</v>
      </c>
      <c r="B30" s="87"/>
      <c r="F30" s="88" t="str">
        <f>IFERROR(__xludf.DUMMYFUNCTION("IMPORTRANGE(""https://docs.google.com/spreadsheets/d/1vsTcEcugRZXGU84Ng3dXvNCAOD3CAaUTEbnnM7tyUJg/edit?usp=sharing"",""濃厚流動食・補助食品!F1"")"),"5. 補助食品、その他")</f>
        <v>5. 補助食品、その他</v>
      </c>
      <c r="G30" s="89"/>
    </row>
    <row r="31" ht="22.5" customHeight="1">
      <c r="A31" s="57" t="str">
        <f>IFERROR(__xludf.DUMMYFUNCTION("IMPORTRANGE(""https://docs.google.com/spreadsheets/d/1vsTcEcugRZXGU84Ng3dXvNCAOD3CAaUTEbnnM7tyUJg/edit?usp=sharing"",""濃厚流動食・補助食品!A2"")"),"商品名")</f>
        <v>商品名</v>
      </c>
      <c r="B31" s="58"/>
      <c r="C31" s="58"/>
      <c r="D31" s="58"/>
      <c r="E31" s="59"/>
      <c r="F31" s="161" t="s">
        <v>49</v>
      </c>
      <c r="G31" s="162"/>
      <c r="H31" s="92"/>
    </row>
    <row r="32" ht="22.5" customHeight="1">
      <c r="A32" s="62"/>
      <c r="B32" s="58"/>
      <c r="C32" s="58"/>
      <c r="D32" s="58"/>
      <c r="E32" s="66"/>
      <c r="F32" s="63" t="s">
        <v>50</v>
      </c>
      <c r="G32" s="94"/>
      <c r="H32" s="64"/>
    </row>
    <row r="33" ht="22.5" customHeight="1">
      <c r="A33" s="65"/>
      <c r="B33" s="58"/>
      <c r="C33" s="58"/>
      <c r="D33" s="66"/>
      <c r="E33" s="66"/>
      <c r="F33" s="67"/>
      <c r="G33" s="95"/>
      <c r="H33" s="68"/>
    </row>
    <row r="34" ht="7.5" customHeight="1"/>
    <row r="35" ht="22.5" customHeight="1">
      <c r="A35" s="96" t="str">
        <f>IFERROR(__xludf.DUMMYFUNCTION("IMPORTRANGE(""https://docs.google.com/spreadsheets/d/1vsTcEcugRZXGU84Ng3dXvNCAOD3CAaUTEbnnM7tyUJg/edit?usp=sharing"",""施設概要!A1"")"),"施設概要")</f>
        <v>施設概要</v>
      </c>
      <c r="B35" s="97"/>
    </row>
    <row r="36" ht="22.5" customHeight="1">
      <c r="A36" s="2" t="str">
        <f>IFERROR(__xludf.DUMMYFUNCTION("IMPORTRANGE(""https://docs.google.com/spreadsheets/d/1vsTcEcugRZXGU84Ng3dXvNCAOD3CAaUTEbnnM7tyUJg/edit?usp=sharing"",""施設概要!A2"")"),"所在地")</f>
        <v>所在地</v>
      </c>
      <c r="B36" s="133" t="s">
        <v>0</v>
      </c>
      <c r="C36" s="99"/>
      <c r="D36" s="100"/>
      <c r="E36" s="163" t="s">
        <v>1</v>
      </c>
      <c r="F36" s="102"/>
      <c r="G36" s="102"/>
      <c r="H36" s="103"/>
    </row>
    <row r="37" ht="22.5" customHeight="1">
      <c r="A37" s="2" t="str">
        <f>IFERROR(__xludf.DUMMYFUNCTION("IMPORTRANGE(""https://docs.google.com/spreadsheets/d/1vsTcEcugRZXGU84Ng3dXvNCAOD3CAaUTEbnnM7tyUJg/edit?usp=sharing"",""施設概要!A3"")"),"給食部門名")</f>
        <v>給食部門名</v>
      </c>
      <c r="B37" s="133" t="s">
        <v>2</v>
      </c>
      <c r="C37" s="99"/>
      <c r="D37" s="100"/>
      <c r="E37" s="104"/>
      <c r="H37" s="105"/>
    </row>
    <row r="38" ht="22.5" customHeight="1">
      <c r="A38" s="2" t="str">
        <f>IFERROR(__xludf.DUMMYFUNCTION("IMPORTRANGE(""https://docs.google.com/spreadsheets/d/1vsTcEcugRZXGU84Ng3dXvNCAOD3CAaUTEbnnM7tyUJg/edit?usp=sharing"",""施設概要!A4"")"),"電話")</f>
        <v>電話</v>
      </c>
      <c r="B38" s="133" t="s">
        <v>3</v>
      </c>
      <c r="C38" s="99"/>
      <c r="D38" s="100"/>
      <c r="E38" s="104"/>
      <c r="H38" s="105"/>
    </row>
    <row r="39" ht="22.5" customHeight="1">
      <c r="A39" s="106" t="str">
        <f>IFERROR(__xludf.DUMMYFUNCTION("IMPORTRANGE(""https://docs.google.com/spreadsheets/d/1vsTcEcugRZXGU84Ng3dXvNCAOD3CAaUTEbnnM7tyUJg/edit?usp=sharing"",""施設概要!A5"")"),"FAX")</f>
        <v>FAX</v>
      </c>
      <c r="B39" s="133" t="s">
        <v>4</v>
      </c>
      <c r="C39" s="99"/>
      <c r="D39" s="100"/>
      <c r="E39" s="104"/>
      <c r="H39" s="105"/>
    </row>
    <row r="40" ht="22.5" customHeight="1">
      <c r="A40" s="107" t="str">
        <f>IFERROR(__xludf.DUMMYFUNCTION("IMPORTRANGE(""https://docs.google.com/spreadsheets/d/1vsTcEcugRZXGU84Ng3dXvNCAOD3CAaUTEbnnM7tyUJg/edit?usp=sharing"",""施設概要!A6"")"),"更新日")</f>
        <v>更新日</v>
      </c>
      <c r="B40" s="164">
        <v>45775.74960137732</v>
      </c>
      <c r="C40" s="99"/>
      <c r="D40" s="100"/>
      <c r="E40" s="109"/>
      <c r="F40" s="110"/>
      <c r="G40" s="110"/>
      <c r="H40" s="111"/>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t="s">
        <v>10</v>
      </c>
      <c r="H2" s="11"/>
    </row>
    <row r="3" ht="18.75" customHeight="1">
      <c r="A3" s="12" t="str">
        <f>IFERROR(__xludf.DUMMYFUNCTION("IMPORTRANGE(""https://docs.google.com/spreadsheets/d/1vsTcEcugRZXGU84Ng3dXvNCAOD3CAaUTEbnnM7tyUJg/edit?usp=sharing"",""おかず形態一覧表!A3"")"),"肉のおかず")</f>
        <v>肉のおかず</v>
      </c>
      <c r="B3" s="13" t="s">
        <v>11</v>
      </c>
      <c r="C3" s="13" t="s">
        <v>11</v>
      </c>
      <c r="D3" s="13" t="s">
        <v>11</v>
      </c>
      <c r="E3" s="13" t="s">
        <v>11</v>
      </c>
      <c r="F3" s="13" t="s">
        <v>11</v>
      </c>
      <c r="G3" s="13" t="s">
        <v>11</v>
      </c>
      <c r="H3" s="13"/>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12</v>
      </c>
      <c r="C5" s="13" t="s">
        <v>12</v>
      </c>
      <c r="D5" s="13" t="s">
        <v>12</v>
      </c>
      <c r="E5" s="13" t="s">
        <v>12</v>
      </c>
      <c r="F5" s="13" t="s">
        <v>12</v>
      </c>
      <c r="G5" s="13" t="s">
        <v>12</v>
      </c>
      <c r="H5" s="13"/>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13</v>
      </c>
      <c r="C7" s="13" t="s">
        <v>13</v>
      </c>
      <c r="D7" s="13" t="s">
        <v>13</v>
      </c>
      <c r="E7" s="13" t="s">
        <v>13</v>
      </c>
      <c r="F7" s="13" t="s">
        <v>13</v>
      </c>
      <c r="G7" s="13" t="s">
        <v>13</v>
      </c>
      <c r="H7" s="13"/>
    </row>
    <row r="8" ht="67.5" customHeight="1">
      <c r="A8" s="17" t="str">
        <f>IFERROR(__xludf.DUMMYFUNCTION("IMPORTRANGE(""https://docs.google.com/spreadsheets/d/1vsTcEcugRZXGU84Ng3dXvNCAOD3CAaUTEbnnM7tyUJg/edit?usp=sharing"",""おかず形態一覧表!A8"")"),"画像")</f>
        <v>画像</v>
      </c>
      <c r="B8" s="18"/>
      <c r="C8" s="19"/>
      <c r="D8" s="19"/>
      <c r="E8" s="19"/>
      <c r="F8" s="19"/>
      <c r="G8" s="19"/>
      <c r="H8" s="19"/>
    </row>
    <row r="9" ht="112.5" customHeight="1">
      <c r="A9" s="17" t="str">
        <f>IFERROR(__xludf.DUMMYFUNCTION("IMPORTRANGE(""https://docs.google.com/spreadsheets/d/1vsTcEcugRZXGU84Ng3dXvNCAOD3CAaUTEbnnM7tyUJg/edit?usp=sharing"",""おかず形態一覧表!A9"")"),"内容")</f>
        <v>内容</v>
      </c>
      <c r="B9" s="20" t="s">
        <v>14</v>
      </c>
      <c r="C9" s="20" t="s">
        <v>15</v>
      </c>
      <c r="D9" s="20" t="s">
        <v>16</v>
      </c>
      <c r="E9" s="20" t="s">
        <v>17</v>
      </c>
      <c r="F9" s="20" t="s">
        <v>18</v>
      </c>
      <c r="G9" s="20" t="s">
        <v>19</v>
      </c>
      <c r="H9" s="20"/>
    </row>
    <row r="10" ht="45.0" customHeight="1">
      <c r="A10" s="21" t="str">
        <f>IFERROR(__xludf.DUMMYFUNCTION("IMPORTRANGE(""https://docs.google.com/spreadsheets/d/1vsTcEcugRZXGU84Ng3dXvNCAOD3CAaUTEbnnM7tyUJg/edit?usp=sharing"",""おかず形態一覧表!A10"")"),"大きさ・形状")</f>
        <v>大きさ・形状</v>
      </c>
      <c r="B10" s="22" t="s">
        <v>20</v>
      </c>
      <c r="C10" s="22" t="s">
        <v>21</v>
      </c>
      <c r="D10" s="22" t="s">
        <v>22</v>
      </c>
      <c r="E10" s="22" t="s">
        <v>23</v>
      </c>
      <c r="F10" s="22" t="s">
        <v>24</v>
      </c>
      <c r="G10" s="22" t="s">
        <v>25</v>
      </c>
      <c r="H10" s="22"/>
    </row>
    <row r="11" ht="45.0" customHeight="1">
      <c r="A11" s="21" t="str">
        <f>IFERROR(__xludf.DUMMYFUNCTION("IMPORTRANGE(""https://docs.google.com/spreadsheets/d/1vsTcEcugRZXGU84Ng3dXvNCAOD3CAaUTEbnnM7tyUJg/edit?usp=sharing"",""おかず形態一覧表!A11"")"),"咀嚼の必要性")</f>
        <v>咀嚼の必要性</v>
      </c>
      <c r="B11" s="23"/>
      <c r="C11" s="22"/>
      <c r="D11" s="22"/>
      <c r="E11" s="22" t="s">
        <v>26</v>
      </c>
      <c r="F11" s="22" t="s">
        <v>27</v>
      </c>
      <c r="G11" s="22" t="s">
        <v>28</v>
      </c>
      <c r="H11" s="22"/>
    </row>
    <row r="12" ht="22.5" customHeight="1">
      <c r="A12" s="21" t="str">
        <f>IFERROR(__xludf.DUMMYFUNCTION("IMPORTRANGE(""https://docs.google.com/spreadsheets/d/1vsTcEcugRZXGU84Ng3dXvNCAOD3CAaUTEbnnM7tyUJg/edit?usp=sharing"",""おかず形態一覧表!A12"")"),"学会分類2021")</f>
        <v>学会分類2021</v>
      </c>
      <c r="B12" s="24"/>
      <c r="C12" s="25"/>
      <c r="D12" s="25"/>
      <c r="E12" s="25" t="s">
        <v>29</v>
      </c>
      <c r="F12" s="25" t="s">
        <v>30</v>
      </c>
      <c r="G12" s="25" t="s">
        <v>31</v>
      </c>
      <c r="H12" s="25"/>
    </row>
    <row r="13" ht="22.5" customHeight="1">
      <c r="A13" s="26" t="str">
        <f>IFERROR(__xludf.DUMMYFUNCTION("IMPORTRANGE(""https://docs.google.com/spreadsheets/d/1vsTcEcugRZXGU84Ng3dXvNCAOD3CAaUTEbnnM7tyUJg/edit?usp=sharing"",""おかず形態一覧表!A13"")"),"栄養量目安")</f>
        <v>栄養量目安</v>
      </c>
      <c r="B13" s="27" t="s">
        <v>32</v>
      </c>
      <c r="C13" s="27" t="s">
        <v>32</v>
      </c>
      <c r="D13" s="27" t="s">
        <v>32</v>
      </c>
      <c r="E13" s="27" t="s">
        <v>33</v>
      </c>
      <c r="F13" s="27" t="s">
        <v>34</v>
      </c>
      <c r="G13" s="27" t="s">
        <v>35</v>
      </c>
      <c r="H13" s="27"/>
    </row>
    <row r="14" ht="22.5" customHeight="1">
      <c r="A14" s="28"/>
      <c r="B14" s="29">
        <v>1400.0</v>
      </c>
      <c r="C14" s="29">
        <v>1400.0</v>
      </c>
      <c r="D14" s="29">
        <v>1400.0</v>
      </c>
      <c r="E14" s="29">
        <v>1160.0</v>
      </c>
      <c r="F14" s="29">
        <v>1160.0</v>
      </c>
      <c r="G14" s="29">
        <v>1160.0</v>
      </c>
      <c r="H14" s="29"/>
    </row>
  </sheetData>
  <mergeCells count="1">
    <mergeCell ref="A13:A1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0" t="str">
        <f>IFERROR(__xludf.DUMMYFUNCTION("IMPORTRANGE(""https://docs.google.com/spreadsheets/d/1vsTcEcugRZXGU84Ng3dXvNCAOD3CAaUTEbnnM7tyUJg/edit?usp=sharing"",""主食一覧!A1"")"),"2. 主食一覧")</f>
        <v>2. 主食一覧</v>
      </c>
    </row>
    <row r="2" ht="22.5" customHeight="1">
      <c r="A2" s="31" t="str">
        <f>IFERROR(__xludf.DUMMYFUNCTION("IMPORTRANGE(""https://docs.google.com/spreadsheets/d/1vsTcEcugRZXGU84Ng3dXvNCAOD3CAaUTEbnnM7tyUJg/edit?usp=sharing"",""主食一覧!A2"")"),"主食名称")</f>
        <v>主食名称</v>
      </c>
      <c r="B2" s="32" t="s">
        <v>36</v>
      </c>
      <c r="C2" s="32" t="s">
        <v>37</v>
      </c>
      <c r="D2" s="32" t="s">
        <v>38</v>
      </c>
      <c r="E2" s="32" t="s">
        <v>39</v>
      </c>
      <c r="F2" s="32"/>
      <c r="G2" s="32"/>
      <c r="H2" s="33"/>
    </row>
    <row r="3" ht="67.5" customHeight="1">
      <c r="A3" s="31" t="str">
        <f>IFERROR(__xludf.DUMMYFUNCTION("IMPORTRANGE(""https://docs.google.com/spreadsheets/d/1vsTcEcugRZXGU84Ng3dXvNCAOD3CAaUTEbnnM7tyUJg/edit?usp=sharing"",""主食一覧!A3"")"),"画像")</f>
        <v>画像</v>
      </c>
      <c r="B3" s="34"/>
      <c r="C3" s="34"/>
      <c r="D3" s="34"/>
      <c r="E3" s="34"/>
      <c r="F3" s="34"/>
      <c r="G3" s="34"/>
      <c r="H3" s="34"/>
    </row>
    <row r="4" ht="45.0" customHeight="1">
      <c r="A4" s="31" t="str">
        <f>IFERROR(__xludf.DUMMYFUNCTION("IMPORTRANGE(""https://docs.google.com/spreadsheets/d/1vsTcEcugRZXGU84Ng3dXvNCAOD3CAaUTEbnnM7tyUJg/edit?usp=sharing"",""主食一覧!A4"")"),"内容")</f>
        <v>内容</v>
      </c>
      <c r="B4" s="35" t="s">
        <v>40</v>
      </c>
      <c r="C4" s="35" t="s">
        <v>41</v>
      </c>
      <c r="D4" s="35" t="s">
        <v>42</v>
      </c>
      <c r="E4" s="35" t="s">
        <v>43</v>
      </c>
      <c r="F4" s="35"/>
      <c r="G4" s="35"/>
      <c r="H4" s="36"/>
    </row>
    <row r="5" ht="22.5" customHeight="1">
      <c r="A5" s="31" t="str">
        <f>IFERROR(__xludf.DUMMYFUNCTION("IMPORTRANGE(""https://docs.google.com/spreadsheets/d/1vsTcEcugRZXGU84Ng3dXvNCAOD3CAaUTEbnnM7tyUJg/edit?usp=sharing"",""主食一覧!A5"")"),"学会分類2021")</f>
        <v>学会分類2021</v>
      </c>
      <c r="B5" s="37"/>
      <c r="C5" s="37"/>
      <c r="D5" s="37"/>
      <c r="E5" s="37"/>
      <c r="F5" s="37"/>
      <c r="G5" s="37"/>
      <c r="H5" s="37"/>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8" t="str">
        <f>IFERROR(__xludf.DUMMYFUNCTION("IMPORTRANGE(""https://docs.google.com/spreadsheets/d/1vsTcEcugRZXGU84Ng3dXvNCAOD3CAaUTEbnnM7tyUJg/edit?usp=sharing"",""水分とろみの基準・水分ゼリー!A1"")"),"3-1. 水分とろみの基準")</f>
        <v>3-1. 水分とろみの基準</v>
      </c>
      <c r="F1" s="39" t="str">
        <f>IFERROR(__xludf.DUMMYFUNCTION("IMPORTRANGE(""https://docs.google.com/spreadsheets/d/1vsTcEcugRZXGU84Ng3dXvNCAOD3CAaUTEbnnM7tyUJg/edit?usp=sharing"",""水分とろみの基準・水分ゼリー!F1"")"),"3-2. 水分ゼリー")</f>
        <v>3-2. 水分ゼリー</v>
      </c>
    </row>
    <row r="2" ht="30.0" customHeight="1">
      <c r="A2" s="40" t="str">
        <f>IFERROR(__xludf.DUMMYFUNCTION("IMPORTRANGE(""https://docs.google.com/spreadsheets/d/1vsTcEcugRZXGU84Ng3dXvNCAOD3CAaUTEbnnM7tyUJg/edit?usp=sharing"",""水分とろみの基準・水分ゼリー!A2"")"),"学会分類2021
（とろみ）")</f>
        <v>学会分類2021
（とろみ）</v>
      </c>
      <c r="B2" s="41" t="str">
        <f>IFERROR(__xludf.DUMMYFUNCTION("IMPORTRANGE(""https://docs.google.com/spreadsheets/d/1vsTcEcugRZXGU84Ng3dXvNCAOD3CAaUTEbnnM7tyUJg/edit?usp=sharing"",""水分とろみの基準・水分ゼリー!B2"")"),"薄いとろみ")</f>
        <v>薄いとろみ</v>
      </c>
      <c r="C2" s="41" t="str">
        <f>IFERROR(__xludf.DUMMYFUNCTION("IMPORTRANGE(""https://docs.google.com/spreadsheets/d/1vsTcEcugRZXGU84Ng3dXvNCAOD3CAaUTEbnnM7tyUJg/edit?usp=sharing"",""水分とろみの基準・水分ゼリー!C2"")"),"中間のとろみ")</f>
        <v>中間のとろみ</v>
      </c>
      <c r="D2" s="41" t="str">
        <f>IFERROR(__xludf.DUMMYFUNCTION("IMPORTRANGE(""https://docs.google.com/spreadsheets/d/1vsTcEcugRZXGU84Ng3dXvNCAOD3CAaUTEbnnM7tyUJg/edit?usp=sharing"",""水分とろみの基準・水分ゼリー!D2"")"),"濃いとろみ")</f>
        <v>濃いとろみ</v>
      </c>
      <c r="E2" s="41" t="str">
        <f>IFERROR(__xludf.DUMMYFUNCTION("IMPORTRANGE(""https://docs.google.com/spreadsheets/d/1vsTcEcugRZXGU84Ng3dXvNCAOD3CAaUTEbnnM7tyUJg/edit?usp=sharing"",""水分とろみの基準・水分ゼリー!E2"")"),"")</f>
        <v/>
      </c>
      <c r="F2" s="42" t="str">
        <f>IFERROR(__xludf.DUMMYFUNCTION("IMPORTRANGE(""https://docs.google.com/spreadsheets/d/1vsTcEcugRZXGU84Ng3dXvNCAOD3CAaUTEbnnM7tyUJg/edit?usp=sharing"",""水分とろみの基準・水分ゼリー!F2"")"),"名称")</f>
        <v>名称</v>
      </c>
      <c r="G2" s="43" t="s">
        <v>44</v>
      </c>
      <c r="H2" s="43" t="s">
        <v>45</v>
      </c>
    </row>
    <row r="3" ht="22.5" customHeight="1">
      <c r="A3" s="44" t="str">
        <f>IFERROR(__xludf.DUMMYFUNCTION("IMPORTRANGE(""https://docs.google.com/spreadsheets/d/1vsTcEcugRZXGU84Ng3dXvNCAOD3CAaUTEbnnM7tyUJg/edit?usp=sharing"",""水分とろみの基準・水分ゼリー!A3"")"),"とろみ調整食品")</f>
        <v>とろみ調整食品</v>
      </c>
      <c r="B3" s="45" t="s">
        <v>46</v>
      </c>
      <c r="C3" s="45" t="s">
        <v>46</v>
      </c>
      <c r="D3" s="45" t="s">
        <v>46</v>
      </c>
      <c r="E3" s="46"/>
      <c r="F3" s="44" t="str">
        <f>IFERROR(__xludf.DUMMYFUNCTION("IMPORTRANGE(""https://docs.google.com/spreadsheets/d/1vsTcEcugRZXGU84Ng3dXvNCAOD3CAaUTEbnnM7tyUJg/edit?usp=sharing"",""水分とろみの基準・水分ゼリー!F3"")"),"とろみ調整食品")</f>
        <v>とろみ調整食品</v>
      </c>
      <c r="G3" s="45" t="s">
        <v>47</v>
      </c>
      <c r="H3" s="45" t="s">
        <v>47</v>
      </c>
    </row>
    <row r="4" ht="22.5" customHeight="1">
      <c r="A4" s="47" t="str">
        <f>IFERROR(__xludf.DUMMYFUNCTION("IMPORTRANGE(""https://docs.google.com/spreadsheets/d/1vsTcEcugRZXGU84Ng3dXvNCAOD3CAaUTEbnnM7tyUJg/edit?usp=sharing"",""水分とろみの基準・水分ゼリー!A4"")"),"水100mlあたり")</f>
        <v>水100mlあたり</v>
      </c>
      <c r="B4" s="48">
        <v>0.5</v>
      </c>
      <c r="C4" s="48">
        <v>1.0</v>
      </c>
      <c r="D4" s="48">
        <v>2.0</v>
      </c>
      <c r="E4" s="49"/>
      <c r="F4" s="44" t="str">
        <f>IFERROR(__xludf.DUMMYFUNCTION("IMPORTRANGE(""https://docs.google.com/spreadsheets/d/1vsTcEcugRZXGU84Ng3dXvNCAOD3CAaUTEbnnM7tyUJg/edit?usp=sharing"",""水分とろみの基準・水分ゼリー!F4"")"),"水100mlあたり")</f>
        <v>水100mlあたり</v>
      </c>
      <c r="G4" s="50"/>
      <c r="H4" s="51"/>
    </row>
    <row r="5" ht="22.5" customHeight="1">
      <c r="A5" s="52" t="str">
        <f>IFERROR(__xludf.DUMMYFUNCTION("IMPORTRANGE(""https://docs.google.com/spreadsheets/d/1vsTcEcugRZXGU84Ng3dXvNCAOD3CAaUTEbnnM7tyUJg/edit?usp=sharing"",""水分とろみの基準・水分ゼリー!A5"")"),"小さじ")</f>
        <v>小さじ</v>
      </c>
      <c r="B5" s="53"/>
      <c r="C5" s="54"/>
      <c r="D5" s="53"/>
      <c r="E5" s="54"/>
      <c r="F5" s="52" t="s">
        <v>48</v>
      </c>
      <c r="G5" s="53"/>
      <c r="H5" s="54"/>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55" t="str">
        <f>IFERROR(__xludf.DUMMYFUNCTION("IMPORTRANGE(""https://docs.google.com/spreadsheets/d/1vsTcEcugRZXGU84Ng3dXvNCAOD3CAaUTEbnnM7tyUJg/edit?usp=sharing"",""濃厚流動食・補助食品!A1"")"),"4. 濃厚流動食（経管栄養）")</f>
        <v>4. 濃厚流動食（経管栄養）</v>
      </c>
      <c r="F1" s="56" t="str">
        <f>IFERROR(__xludf.DUMMYFUNCTION("IMPORTRANGE(""https://docs.google.com/spreadsheets/d/1vsTcEcugRZXGU84Ng3dXvNCAOD3CAaUTEbnnM7tyUJg/edit?usp=sharing"",""濃厚流動食・補助食品!F1"")"),"5. 補助食品、その他")</f>
        <v>5. 補助食品、その他</v>
      </c>
    </row>
    <row r="2" ht="22.5" customHeight="1">
      <c r="A2" s="57" t="str">
        <f>IFERROR(__xludf.DUMMYFUNCTION("IMPORTRANGE(""https://docs.google.com/spreadsheets/d/1vsTcEcugRZXGU84Ng3dXvNCAOD3CAaUTEbnnM7tyUJg/edit?usp=sharing"",""濃厚流動食・補助食品!A2"")"),"商品名")</f>
        <v>商品名</v>
      </c>
      <c r="B2" s="58"/>
      <c r="C2" s="58"/>
      <c r="D2" s="58"/>
      <c r="E2" s="59"/>
      <c r="F2" s="60" t="s">
        <v>49</v>
      </c>
      <c r="G2" s="61"/>
    </row>
    <row r="3" ht="22.5" customHeight="1">
      <c r="A3" s="62"/>
      <c r="B3" s="58"/>
      <c r="C3" s="58"/>
      <c r="D3" s="58"/>
      <c r="E3" s="59"/>
      <c r="F3" s="63" t="s">
        <v>50</v>
      </c>
      <c r="G3" s="64"/>
    </row>
    <row r="4" ht="22.5" customHeight="1">
      <c r="A4" s="65"/>
      <c r="B4" s="58"/>
      <c r="C4" s="58"/>
      <c r="D4" s="66"/>
      <c r="E4" s="59"/>
      <c r="F4" s="67"/>
      <c r="G4" s="68"/>
    </row>
  </sheetData>
  <mergeCells count="2">
    <mergeCell ref="A2:A4"/>
    <mergeCell ref="F3:G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69" t="s">
        <v>51</v>
      </c>
      <c r="B1" s="70"/>
      <c r="C1" s="70"/>
      <c r="D1" s="70"/>
      <c r="E1" s="70" t="s">
        <v>52</v>
      </c>
      <c r="F1" s="71"/>
      <c r="G1" s="71"/>
      <c r="H1" s="71"/>
      <c r="I1" s="72"/>
      <c r="J1" s="72"/>
      <c r="K1" s="72"/>
      <c r="L1" s="72"/>
      <c r="M1" s="72"/>
      <c r="N1" s="72"/>
      <c r="O1" s="72"/>
      <c r="P1" s="72"/>
      <c r="Q1" s="72"/>
      <c r="R1" s="72"/>
      <c r="S1" s="72"/>
      <c r="T1" s="72"/>
      <c r="U1" s="72"/>
      <c r="V1" s="72"/>
      <c r="W1" s="72"/>
      <c r="X1" s="72"/>
      <c r="Y1" s="72"/>
      <c r="Z1" s="72"/>
    </row>
    <row r="2" ht="7.5" customHeight="1"/>
    <row r="3" ht="22.5" customHeight="1">
      <c r="A3" s="73" t="str">
        <f>IFERROR(__xludf.DUMMYFUNCTION("IMPORTRANGE(""https://docs.google.com/spreadsheets/d/1vsTcEcugRZXGU84Ng3dXvNCAOD3CAaUTEbnnM7tyUJg/edit?usp=sharing"",""おかず形態一覧表!A1"")"),"1. おかず形態一覧表")</f>
        <v>1. おかず形態一覧表</v>
      </c>
      <c r="B3" s="74"/>
    </row>
    <row r="4" ht="22.5" customHeight="1">
      <c r="A4" s="10" t="str">
        <f>IFERROR(__xludf.DUMMYFUNCTION("IMPORTRANGE(""https://docs.google.com/spreadsheets/d/1vsTcEcugRZXGU84Ng3dXvNCAOD3CAaUTEbnnM7tyUJg/edit?usp=sharing"",""おかず形態一覧表!A2"")"),"食種名称")</f>
        <v>食種名称</v>
      </c>
      <c r="B4" s="75" t="str">
        <f>'おかず形態一覧表'!B2</f>
        <v>常食</v>
      </c>
      <c r="C4" s="75" t="str">
        <f>'おかず形態一覧表'!C2</f>
        <v>一口大</v>
      </c>
      <c r="D4" s="75" t="str">
        <f>'おかず形態一覧表'!D2</f>
        <v>刻み</v>
      </c>
      <c r="E4" s="75" t="str">
        <f>'おかず形態一覧表'!E2</f>
        <v>極刻み</v>
      </c>
      <c r="F4" s="75" t="str">
        <f>'おかず形態一覧表'!F2</f>
        <v>ミキサー食</v>
      </c>
      <c r="G4" s="75" t="str">
        <f>'おかず形態一覧表'!G2</f>
        <v>ムース食</v>
      </c>
      <c r="H4" s="75" t="str">
        <f>'おかず形態一覧表'!H2</f>
        <v/>
      </c>
    </row>
    <row r="5" ht="22.5" customHeight="1">
      <c r="A5" s="10" t="str">
        <f>IFERROR(__xludf.DUMMYFUNCTION("IMPORTRANGE(""https://docs.google.com/spreadsheets/d/1vsTcEcugRZXGU84Ng3dXvNCAOD3CAaUTEbnnM7tyUJg/edit?usp=sharing"",""おかず形態一覧表!A3"")"),"肉のおかず")</f>
        <v>肉のおかず</v>
      </c>
      <c r="B5" s="76" t="str">
        <f>'おかず形態一覧表'!B3</f>
        <v>松風焼き</v>
      </c>
      <c r="C5" s="76" t="str">
        <f>'おかず形態一覧表'!C3</f>
        <v>松風焼き</v>
      </c>
      <c r="D5" s="76" t="str">
        <f>'おかず形態一覧表'!D3</f>
        <v>松風焼き</v>
      </c>
      <c r="E5" s="76" t="str">
        <f>'おかず形態一覧表'!E3</f>
        <v>松風焼き</v>
      </c>
      <c r="F5" s="76" t="str">
        <f>'おかず形態一覧表'!F3</f>
        <v>松風焼き</v>
      </c>
      <c r="G5" s="76" t="str">
        <f>'おかず形態一覧表'!G3</f>
        <v>松風焼き</v>
      </c>
      <c r="H5" s="76" t="str">
        <f>'おかず形態一覧表'!H3</f>
        <v/>
      </c>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76" t="str">
        <f>'おかず形態一覧表'!B5</f>
        <v>鮭の塩焼き</v>
      </c>
      <c r="C7" s="76" t="str">
        <f>'おかず形態一覧表'!C5</f>
        <v>鮭の塩焼き</v>
      </c>
      <c r="D7" s="76" t="str">
        <f>'おかず形態一覧表'!D5</f>
        <v>鮭の塩焼き</v>
      </c>
      <c r="E7" s="76" t="str">
        <f>'おかず形態一覧表'!E5</f>
        <v>鮭の塩焼き</v>
      </c>
      <c r="F7" s="76" t="str">
        <f>'おかず形態一覧表'!F5</f>
        <v>鮭の塩焼き</v>
      </c>
      <c r="G7" s="76" t="str">
        <f>'おかず形態一覧表'!G5</f>
        <v>鮭の塩焼き</v>
      </c>
      <c r="H7" s="76" t="str">
        <f>'おかず形態一覧表'!H5</f>
        <v/>
      </c>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76" t="str">
        <f>'おかず形態一覧表'!B7</f>
        <v>のっぺい</v>
      </c>
      <c r="C9" s="76" t="str">
        <f>'おかず形態一覧表'!C7</f>
        <v>のっぺい</v>
      </c>
      <c r="D9" s="76" t="str">
        <f>'おかず形態一覧表'!D7</f>
        <v>のっぺい</v>
      </c>
      <c r="E9" s="76" t="str">
        <f>'おかず形態一覧表'!E7</f>
        <v>のっぺい</v>
      </c>
      <c r="F9" s="76" t="str">
        <f>'おかず形態一覧表'!F7</f>
        <v>のっぺい</v>
      </c>
      <c r="G9" s="76" t="str">
        <f>'おかず形態一覧表'!G7</f>
        <v>のっぺい</v>
      </c>
      <c r="H9" s="76" t="str">
        <f>'おかず形態一覧表'!H7</f>
        <v/>
      </c>
    </row>
    <row r="10" ht="67.5" customHeight="1">
      <c r="A10" s="17" t="str">
        <f>IFERROR(__xludf.DUMMYFUNCTION("IMPORTRANGE(""https://docs.google.com/spreadsheets/d/1vsTcEcugRZXGU84Ng3dXvNCAOD3CAaUTEbnnM7tyUJg/edit?usp=sharing"",""おかず形態一覧表!A8"")"),"画像")</f>
        <v>画像</v>
      </c>
      <c r="B10" s="18" t="str">
        <f>'おかず形態一覧表'!B8</f>
        <v/>
      </c>
      <c r="C10" s="18" t="str">
        <f>'おかず形態一覧表'!C8</f>
        <v/>
      </c>
      <c r="D10" s="18" t="str">
        <f>'おかず形態一覧表'!D8</f>
        <v/>
      </c>
      <c r="E10" s="18" t="str">
        <f>'おかず形態一覧表'!E8</f>
        <v/>
      </c>
      <c r="F10" s="18" t="str">
        <f>'おかず形態一覧表'!F8</f>
        <v/>
      </c>
      <c r="G10" s="18" t="str">
        <f>'おかず形態一覧表'!G8</f>
        <v/>
      </c>
      <c r="H10" s="18" t="str">
        <f>'おかず形態一覧表'!H8</f>
        <v/>
      </c>
    </row>
    <row r="11" ht="112.5" customHeight="1">
      <c r="A11" s="17" t="str">
        <f>IFERROR(__xludf.DUMMYFUNCTION("IMPORTRANGE(""https://docs.google.com/spreadsheets/d/1vsTcEcugRZXGU84Ng3dXvNCAOD3CAaUTEbnnM7tyUJg/edit?usp=sharing"",""おかず形態一覧表!A9"")"),"内容")</f>
        <v>内容</v>
      </c>
      <c r="B11" s="77" t="str">
        <f>'おかず形態一覧表'!B9</f>
        <v>一般的な食事</v>
      </c>
      <c r="C11" s="77" t="str">
        <f>'おかず形態一覧表'!C9</f>
        <v>常食を一口大で食べられる大きさにカットしたもの</v>
      </c>
      <c r="D11" s="77" t="str">
        <f>'おかず形態一覧表'!D9</f>
        <v>調理後0.5～1cm程度に小さく刻んだものまとまりにくいものにはトロミをつける</v>
      </c>
      <c r="E11" s="77" t="str">
        <f>'おかず形態一覧表'!E9</f>
        <v>調理後0.2～0.5ｃｍ程度に細かく刻んだものまとまりにくいものにはトロミをつける</v>
      </c>
      <c r="F11" s="77" t="str">
        <f>'おかず形態一覧表'!F9</f>
        <v>調理後の食材をミキサーにかけ、とろみ剤(トロメリン）を加えたもの噛まなくても飲み込みやすいペースト状のもの</v>
      </c>
      <c r="G11" s="77" t="str">
        <f>'おかず形態一覧表'!G9</f>
        <v>調理後の食材をミキサーにかけ、凝固剤(ソフティアG)を１％加えて加熱、冷却しムース状に固めたもの舌で押しつぶせる程度の軟らかさのもの</v>
      </c>
      <c r="H11" s="77" t="str">
        <f>'おかず形態一覧表'!H9</f>
        <v/>
      </c>
    </row>
    <row r="12" ht="45.0" customHeight="1">
      <c r="A12" s="21" t="str">
        <f>IFERROR(__xludf.DUMMYFUNCTION("IMPORTRANGE(""https://docs.google.com/spreadsheets/d/1vsTcEcugRZXGU84Ng3dXvNCAOD3CAaUTEbnnM7tyUJg/edit?usp=sharing"",""おかず形態一覧表!A10"")"),"大きさ・形状")</f>
        <v>大きさ・形状</v>
      </c>
      <c r="B12" s="23" t="str">
        <f>'おかず形態一覧表'!B10</f>
        <v>通常の大きさ</v>
      </c>
      <c r="C12" s="23" t="str">
        <f>'おかず形態一覧表'!C10</f>
        <v>一口大(1.5～2ｃｍ)</v>
      </c>
      <c r="D12" s="23" t="str">
        <f>'おかず形態一覧表'!D10</f>
        <v>0.5～1cm程度</v>
      </c>
      <c r="E12" s="23" t="str">
        <f>'おかず形態一覧表'!E10</f>
        <v>0.2～0.5ｃｍ程度</v>
      </c>
      <c r="F12" s="23" t="str">
        <f>'おかず形態一覧表'!F10</f>
        <v>ペースト状</v>
      </c>
      <c r="G12" s="23" t="str">
        <f>'おかず形態一覧表'!G10</f>
        <v>ムース状
ゼリー状</v>
      </c>
      <c r="H12" s="23" t="str">
        <f>'おかず形態一覧表'!H10</f>
        <v/>
      </c>
    </row>
    <row r="13" ht="45.0" customHeight="1">
      <c r="A13" s="21" t="str">
        <f>IFERROR(__xludf.DUMMYFUNCTION("IMPORTRANGE(""https://docs.google.com/spreadsheets/d/1vsTcEcugRZXGU84Ng3dXvNCAOD3CAaUTEbnnM7tyUJg/edit?usp=sharing"",""おかず形態一覧表!A11"")"),"咀嚼の必要性")</f>
        <v>咀嚼の必要性</v>
      </c>
      <c r="B13" s="23" t="str">
        <f>'おかず形態一覧表'!B11</f>
        <v/>
      </c>
      <c r="C13" s="23" t="str">
        <f>'おかず形態一覧表'!C11</f>
        <v/>
      </c>
      <c r="D13" s="23" t="str">
        <f>'おかず形態一覧表'!D11</f>
        <v/>
      </c>
      <c r="E13" s="23" t="str">
        <f>'おかず形態一覧表'!E11</f>
        <v>歯茎でつぶせる</v>
      </c>
      <c r="F13" s="23" t="str">
        <f>'おかず形態一覧表'!F11</f>
        <v>噛まなくてよい</v>
      </c>
      <c r="G13" s="23" t="str">
        <f>'おかず形態一覧表'!G11</f>
        <v>舌でつぶせる</v>
      </c>
      <c r="H13" s="23" t="str">
        <f>'おかず形態一覧表'!H11</f>
        <v/>
      </c>
    </row>
    <row r="14" ht="22.5" customHeight="1">
      <c r="A14" s="21" t="str">
        <f>IFERROR(__xludf.DUMMYFUNCTION("IMPORTRANGE(""https://docs.google.com/spreadsheets/d/1vsTcEcugRZXGU84Ng3dXvNCAOD3CAaUTEbnnM7tyUJg/edit?usp=sharing"",""おかず形態一覧表!A12"")"),"学会分類2021")</f>
        <v>学会分類2021</v>
      </c>
      <c r="B14" s="24" t="str">
        <f>'おかず形態一覧表'!B12</f>
        <v/>
      </c>
      <c r="C14" s="24" t="str">
        <f>'おかず形態一覧表'!C12</f>
        <v/>
      </c>
      <c r="D14" s="24" t="str">
        <f>'おかず形態一覧表'!D12</f>
        <v/>
      </c>
      <c r="E14" s="24" t="str">
        <f>'おかず形態一覧表'!E12</f>
        <v>4</v>
      </c>
      <c r="F14" s="24" t="str">
        <f>'おかず形態一覧表'!F12</f>
        <v>2-1</v>
      </c>
      <c r="G14" s="24" t="str">
        <f>'おかず形態一覧表'!G12</f>
        <v>1j</v>
      </c>
      <c r="H14" s="24" t="str">
        <f>'おかず形態一覧表'!H12</f>
        <v/>
      </c>
    </row>
    <row r="15" ht="22.5" customHeight="1">
      <c r="A15" s="26" t="str">
        <f>IFERROR(__xludf.DUMMYFUNCTION("IMPORTRANGE(""https://docs.google.com/spreadsheets/d/1vsTcEcugRZXGU84Ng3dXvNCAOD3CAaUTEbnnM7tyUJg/edit?usp=sharing"",""おかず形態一覧表!A13"")"),"栄養量目安")</f>
        <v>栄養量目安</v>
      </c>
      <c r="B15" s="78" t="str">
        <f>'おかず形態一覧表'!B13</f>
        <v>米飯140</v>
      </c>
      <c r="C15" s="78" t="str">
        <f>'おかず形態一覧表'!C13</f>
        <v>米飯140</v>
      </c>
      <c r="D15" s="78" t="str">
        <f>'おかず形態一覧表'!D13</f>
        <v>米飯140</v>
      </c>
      <c r="E15" s="78" t="str">
        <f>'おかず形態一覧表'!E13</f>
        <v>全粥220</v>
      </c>
      <c r="F15" s="78" t="str">
        <f>'おかず形態一覧表'!F13</f>
        <v>ミキサー粥220</v>
      </c>
      <c r="G15" s="78" t="str">
        <f>'おかず形態一覧表'!G13</f>
        <v>ゼリー粥220</v>
      </c>
      <c r="H15" s="78" t="str">
        <f>'おかず形態一覧表'!H13</f>
        <v/>
      </c>
    </row>
    <row r="16" ht="22.5" customHeight="1">
      <c r="A16" s="28"/>
      <c r="B16" s="79">
        <f>'おかず形態一覧表'!B14</f>
        <v>1400</v>
      </c>
      <c r="C16" s="79">
        <f>'おかず形態一覧表'!C14</f>
        <v>1400</v>
      </c>
      <c r="D16" s="79">
        <f>'おかず形態一覧表'!D14</f>
        <v>1400</v>
      </c>
      <c r="E16" s="79">
        <f>'おかず形態一覧表'!E14</f>
        <v>1160</v>
      </c>
      <c r="F16" s="79">
        <f>'おかず形態一覧表'!F14</f>
        <v>1160</v>
      </c>
      <c r="G16" s="79">
        <f>'おかず形態一覧表'!G14</f>
        <v>1160</v>
      </c>
      <c r="H16" s="79" t="str">
        <f>'おかず形態一覧表'!H14</f>
        <v/>
      </c>
    </row>
    <row r="17" ht="7.5" customHeight="1"/>
    <row r="18" ht="22.5" customHeight="1">
      <c r="A18" s="80" t="str">
        <f>IFERROR(__xludf.DUMMYFUNCTION("IMPORTRANGE(""https://docs.google.com/spreadsheets/d/1vsTcEcugRZXGU84Ng3dXvNCAOD3CAaUTEbnnM7tyUJg/edit?usp=sharing"",""主食一覧!A1"")"),"2. 主食一覧")</f>
        <v>2. 主食一覧</v>
      </c>
      <c r="B18" s="81"/>
    </row>
    <row r="19" ht="22.5" customHeight="1">
      <c r="A19" s="31" t="str">
        <f>IFERROR(__xludf.DUMMYFUNCTION("IMPORTRANGE(""https://docs.google.com/spreadsheets/d/1vsTcEcugRZXGU84Ng3dXvNCAOD3CAaUTEbnnM7tyUJg/edit?usp=sharing"",""主食一覧!A2"")"),"主食名称")</f>
        <v>主食名称</v>
      </c>
      <c r="B19" s="33" t="str">
        <f>'主食一覧'!B2</f>
        <v>米飯</v>
      </c>
      <c r="C19" s="33" t="str">
        <f>'主食一覧'!C2</f>
        <v>全粥</v>
      </c>
      <c r="D19" s="33" t="str">
        <f>'主食一覧'!D2</f>
        <v>粥ミキサー</v>
      </c>
      <c r="E19" s="33" t="str">
        <f>'主食一覧'!E2</f>
        <v>粥ゼリー</v>
      </c>
      <c r="F19" s="33" t="str">
        <f>'主食一覧'!F2</f>
        <v/>
      </c>
      <c r="G19" s="33" t="str">
        <f>'主食一覧'!G2</f>
        <v/>
      </c>
      <c r="H19" s="33" t="str">
        <f>'主食一覧'!H2</f>
        <v/>
      </c>
    </row>
    <row r="20" ht="67.5" customHeight="1">
      <c r="A20" s="31" t="str">
        <f>IFERROR(__xludf.DUMMYFUNCTION("IMPORTRANGE(""https://docs.google.com/spreadsheets/d/1vsTcEcugRZXGU84Ng3dXvNCAOD3CAaUTEbnnM7tyUJg/edit?usp=sharing"",""主食一覧!A3"")"),"画像")</f>
        <v>画像</v>
      </c>
      <c r="B20" s="34" t="str">
        <f>'主食一覧'!B3</f>
        <v/>
      </c>
      <c r="C20" s="34" t="str">
        <f>'主食一覧'!C3</f>
        <v/>
      </c>
      <c r="D20" s="34" t="str">
        <f>'主食一覧'!D3</f>
        <v/>
      </c>
      <c r="E20" s="34" t="str">
        <f>'主食一覧'!E3</f>
        <v/>
      </c>
      <c r="F20" s="34" t="str">
        <f>'主食一覧'!F3</f>
        <v/>
      </c>
      <c r="G20" s="34" t="str">
        <f>'主食一覧'!G3</f>
        <v/>
      </c>
      <c r="H20" s="34" t="str">
        <f>'主食一覧'!H3</f>
        <v/>
      </c>
    </row>
    <row r="21" ht="45.0" customHeight="1">
      <c r="A21" s="31" t="str">
        <f>IFERROR(__xludf.DUMMYFUNCTION("IMPORTRANGE(""https://docs.google.com/spreadsheets/d/1vsTcEcugRZXGU84Ng3dXvNCAOD3CAaUTEbnnM7tyUJg/edit?usp=sharing"",""主食一覧!A4"")"),"内容")</f>
        <v>内容</v>
      </c>
      <c r="B21" s="82" t="str">
        <f>'主食一覧'!B4</f>
        <v>通常のご飯</v>
      </c>
      <c r="C21" s="82" t="str">
        <f>'主食一覧'!C4</f>
        <v>通常の全粥</v>
      </c>
      <c r="D21" s="82" t="str">
        <f>'主食一覧'!D4</f>
        <v>全粥をミキサーにかけてペースト状にしたもの</v>
      </c>
      <c r="E21" s="82" t="str">
        <f>'主食一覧'!E4</f>
        <v>全粥にスベラカーゼ3％を加えてミキサーにかけ固めたもの</v>
      </c>
      <c r="F21" s="82" t="str">
        <f>'主食一覧'!F4</f>
        <v/>
      </c>
      <c r="G21" s="82" t="str">
        <f>'主食一覧'!G4</f>
        <v/>
      </c>
      <c r="H21" s="82" t="str">
        <f>'主食一覧'!H4</f>
        <v/>
      </c>
    </row>
    <row r="22" ht="22.5" customHeight="1">
      <c r="A22" s="31" t="str">
        <f>IFERROR(__xludf.DUMMYFUNCTION("IMPORTRANGE(""https://docs.google.com/spreadsheets/d/1vsTcEcugRZXGU84Ng3dXvNCAOD3CAaUTEbnnM7tyUJg/edit?usp=sharing"",""主食一覧!A5"")"),"学会分類2021")</f>
        <v>学会分類2021</v>
      </c>
      <c r="B22" s="83" t="str">
        <f>'主食一覧'!B5</f>
        <v/>
      </c>
      <c r="C22" s="83" t="str">
        <f>'主食一覧'!C5</f>
        <v/>
      </c>
      <c r="D22" s="83" t="str">
        <f>'主食一覧'!D5</f>
        <v/>
      </c>
      <c r="E22" s="83" t="str">
        <f>'主食一覧'!E5</f>
        <v/>
      </c>
      <c r="F22" s="83" t="str">
        <f>'主食一覧'!F5</f>
        <v/>
      </c>
      <c r="G22" s="83" t="str">
        <f>'主食一覧'!G5</f>
        <v/>
      </c>
      <c r="H22" s="83" t="str">
        <f>'主食一覧'!H5</f>
        <v/>
      </c>
    </row>
    <row r="23" ht="7.5" customHeight="1"/>
    <row r="24" ht="22.5" customHeight="1">
      <c r="A24" s="39" t="str">
        <f>IFERROR(__xludf.DUMMYFUNCTION("IMPORTRANGE(""https://docs.google.com/spreadsheets/d/1vsTcEcugRZXGU84Ng3dXvNCAOD3CAaUTEbnnM7tyUJg/edit?usp=sharing"",""水分とろみの基準・水分ゼリー!A1"")"),"3-1. 水分とろみの基準")</f>
        <v>3-1. 水分とろみの基準</v>
      </c>
      <c r="B24" s="84"/>
      <c r="F24" s="39" t="str">
        <f>IFERROR(__xludf.DUMMYFUNCTION("IMPORTRANGE(""https://docs.google.com/spreadsheets/d/1vsTcEcugRZXGU84Ng3dXvNCAOD3CAaUTEbnnM7tyUJg/edit?usp=sharing"",""水分とろみの基準・水分ゼリー!F1"")"),"3-2. 水分ゼリー")</f>
        <v>3-2. 水分ゼリー</v>
      </c>
      <c r="G24" s="84"/>
    </row>
    <row r="25" ht="30.0" customHeight="1">
      <c r="A25" s="40" t="str">
        <f>IFERROR(__xludf.DUMMYFUNCTION("IMPORTRANGE(""https://docs.google.com/spreadsheets/d/1vsTcEcugRZXGU84Ng3dXvNCAOD3CAaUTEbnnM7tyUJg/edit?usp=sharing"",""水分とろみの基準・水分ゼリー!A2"")"),"学会分類2021
（とろみ）")</f>
        <v>学会分類2021
（とろみ）</v>
      </c>
      <c r="B25" s="41" t="str">
        <f>IFERROR(__xludf.DUMMYFUNCTION("IMPORTRANGE(""https://docs.google.com/spreadsheets/d/1vsTcEcugRZXGU84Ng3dXvNCAOD3CAaUTEbnnM7tyUJg/edit?usp=sharing"",""水分とろみの基準・水分ゼリー!B2"")"),"薄いとろみ")</f>
        <v>薄いとろみ</v>
      </c>
      <c r="C25" s="41" t="str">
        <f>IFERROR(__xludf.DUMMYFUNCTION("IMPORTRANGE(""https://docs.google.com/spreadsheets/d/1vsTcEcugRZXGU84Ng3dXvNCAOD3CAaUTEbnnM7tyUJg/edit?usp=sharing"",""水分とろみの基準・水分ゼリー!C2"")"),"中間のとろみ")</f>
        <v>中間のとろみ</v>
      </c>
      <c r="D25" s="41" t="str">
        <f>IFERROR(__xludf.DUMMYFUNCTION("IMPORTRANGE(""https://docs.google.com/spreadsheets/d/1vsTcEcugRZXGU84Ng3dXvNCAOD3CAaUTEbnnM7tyUJg/edit?usp=sharing"",""水分とろみの基準・水分ゼリー!D2"")"),"濃いとろみ")</f>
        <v>濃いとろみ</v>
      </c>
      <c r="E25" s="41" t="str">
        <f>IFERROR(__xludf.DUMMYFUNCTION("IMPORTRANGE(""https://docs.google.com/spreadsheets/d/1vsTcEcugRZXGU84Ng3dXvNCAOD3CAaUTEbnnM7tyUJg/edit?usp=sharing"",""水分とろみの基準・水分ゼリー!E2"")"),"")</f>
        <v/>
      </c>
      <c r="F25" s="42" t="str">
        <f>IFERROR(__xludf.DUMMYFUNCTION("IMPORTRANGE(""https://docs.google.com/spreadsheets/d/1vsTcEcugRZXGU84Ng3dXvNCAOD3CAaUTEbnnM7tyUJg/edit?usp=sharing"",""水分とろみの基準・水分ゼリー!F2"")"),"名称")</f>
        <v>名称</v>
      </c>
      <c r="G25" s="85" t="str">
        <f>'水分とろみの基準・水分ゼリー'!G2</f>
        <v>ポカリゼリー</v>
      </c>
      <c r="H25" s="85" t="str">
        <f>'水分とろみの基準・水分ゼリー'!H2</f>
        <v>お茶ゼリー</v>
      </c>
    </row>
    <row r="26" ht="22.5" customHeight="1">
      <c r="A26" s="44" t="str">
        <f>IFERROR(__xludf.DUMMYFUNCTION("IMPORTRANGE(""https://docs.google.com/spreadsheets/d/1vsTcEcugRZXGU84Ng3dXvNCAOD3CAaUTEbnnM7tyUJg/edit?usp=sharing"",""水分とろみの基準・水分ゼリー!A3"")"),"とろみ調整食品")</f>
        <v>とろみ調整食品</v>
      </c>
      <c r="B26" s="46" t="str">
        <f>'水分とろみの基準・水分ゼリー'!B3</f>
        <v>トロメリンⅤ</v>
      </c>
      <c r="C26" s="46" t="str">
        <f>'水分とろみの基準・水分ゼリー'!C3</f>
        <v>トロメリンⅤ</v>
      </c>
      <c r="D26" s="46" t="str">
        <f>'水分とろみの基準・水分ゼリー'!D3</f>
        <v>トロメリンⅤ</v>
      </c>
      <c r="E26" s="46" t="str">
        <f>'水分とろみの基準・水分ゼリー'!E3</f>
        <v/>
      </c>
      <c r="F26" s="44" t="str">
        <f>IFERROR(__xludf.DUMMYFUNCTION("IMPORTRANGE(""https://docs.google.com/spreadsheets/d/1vsTcEcugRZXGU84Ng3dXvNCAOD3CAaUTEbnnM7tyUJg/edit?usp=sharing"",""水分とろみの基準・水分ゼリー!F3"")"),"とろみ調整食品")</f>
        <v>とろみ調整食品</v>
      </c>
      <c r="G26" s="46" t="str">
        <f>'水分とろみの基準・水分ゼリー'!G3</f>
        <v>ゼラチン</v>
      </c>
      <c r="H26" s="46" t="str">
        <f>'水分とろみの基準・水分ゼリー'!H3</f>
        <v>ゼラチン</v>
      </c>
    </row>
    <row r="27" ht="22.5" customHeight="1">
      <c r="A27" s="47" t="str">
        <f>IFERROR(__xludf.DUMMYFUNCTION("IMPORTRANGE(""https://docs.google.com/spreadsheets/d/1vsTcEcugRZXGU84Ng3dXvNCAOD3CAaUTEbnnM7tyUJg/edit?usp=sharing"",""水分とろみの基準・水分ゼリー!A4"")"),"水100mlあたり")</f>
        <v>水100mlあたり</v>
      </c>
      <c r="B27" s="51">
        <f>'水分とろみの基準・水分ゼリー'!B4</f>
        <v>0.5</v>
      </c>
      <c r="C27" s="51">
        <f>'水分とろみの基準・水分ゼリー'!C4</f>
        <v>1</v>
      </c>
      <c r="D27" s="51">
        <f>'水分とろみの基準・水分ゼリー'!D4</f>
        <v>2</v>
      </c>
      <c r="E27" s="51" t="str">
        <f>'水分とろみの基準・水分ゼリー'!E4</f>
        <v/>
      </c>
      <c r="F27" s="44" t="str">
        <f>IFERROR(__xludf.DUMMYFUNCTION("IMPORTRANGE(""https://docs.google.com/spreadsheets/d/1vsTcEcugRZXGU84Ng3dXvNCAOD3CAaUTEbnnM7tyUJg/edit?usp=sharing"",""水分とろみの基準・水分ゼリー!F4"")"),"水100mlあたり")</f>
        <v>水100mlあたり</v>
      </c>
      <c r="G27" s="51" t="str">
        <f>'水分とろみの基準・水分ゼリー'!G4</f>
        <v/>
      </c>
      <c r="H27" s="51" t="str">
        <f>'水分とろみの基準・水分ゼリー'!H4</f>
        <v/>
      </c>
    </row>
    <row r="28" ht="22.5" customHeight="1">
      <c r="A28" s="52" t="str">
        <f>IFERROR(__xludf.DUMMYFUNCTION("IMPORTRANGE(""https://docs.google.com/spreadsheets/d/1vsTcEcugRZXGU84Ng3dXvNCAOD3CAaUTEbnnM7tyUJg/edit?usp=sharing"",""水分とろみの基準・水分ゼリー!A5"")"),"小さじ")</f>
        <v>小さじ</v>
      </c>
      <c r="B28" s="54" t="str">
        <f>'水分とろみの基準・水分ゼリー'!B5</f>
        <v/>
      </c>
      <c r="C28" s="54" t="str">
        <f>'水分とろみの基準・水分ゼリー'!C5</f>
        <v/>
      </c>
      <c r="D28" s="54" t="str">
        <f>'水分とろみの基準・水分ゼリー'!D5</f>
        <v/>
      </c>
      <c r="E28" s="54" t="str">
        <f>'水分とろみの基準・水分ゼリー'!E5</f>
        <v/>
      </c>
      <c r="F28" s="52" t="s">
        <v>48</v>
      </c>
      <c r="G28" s="54" t="str">
        <f>'水分とろみの基準・水分ゼリー'!G5</f>
        <v/>
      </c>
      <c r="H28" s="54" t="str">
        <f>'水分とろみの基準・水分ゼリー'!H5</f>
        <v/>
      </c>
    </row>
    <row r="29" ht="7.5" customHeight="1"/>
    <row r="30" ht="22.5" customHeight="1">
      <c r="A30" s="86" t="str">
        <f>IFERROR(__xludf.DUMMYFUNCTION("IMPORTRANGE(""https://docs.google.com/spreadsheets/d/1vsTcEcugRZXGU84Ng3dXvNCAOD3CAaUTEbnnM7tyUJg/edit?usp=sharing"",""濃厚流動食・補助食品!A1"")"),"4. 濃厚流動食（経管栄養）")</f>
        <v>4. 濃厚流動食（経管栄養）</v>
      </c>
      <c r="B30" s="87"/>
      <c r="F30" s="88" t="str">
        <f>IFERROR(__xludf.DUMMYFUNCTION("IMPORTRANGE(""https://docs.google.com/spreadsheets/d/1vsTcEcugRZXGU84Ng3dXvNCAOD3CAaUTEbnnM7tyUJg/edit?usp=sharing"",""濃厚流動食・補助食品!F1"")"),"5. 補助食品、その他")</f>
        <v>5. 補助食品、その他</v>
      </c>
      <c r="G30" s="89"/>
    </row>
    <row r="31" ht="22.5" customHeight="1">
      <c r="A31" s="57" t="str">
        <f>IFERROR(__xludf.DUMMYFUNCTION("IMPORTRANGE(""https://docs.google.com/spreadsheets/d/1vsTcEcugRZXGU84Ng3dXvNCAOD3CAaUTEbnnM7tyUJg/edit?usp=sharing"",""濃厚流動食・補助食品!A2"")"),"商品名")</f>
        <v>商品名</v>
      </c>
      <c r="B31" s="66" t="str">
        <f>'濃厚流動食・補助食品'!B2</f>
        <v/>
      </c>
      <c r="C31" s="66" t="str">
        <f>'濃厚流動食・補助食品'!C2</f>
        <v/>
      </c>
      <c r="D31" s="66" t="str">
        <f>'濃厚流動食・補助食品'!D2</f>
        <v/>
      </c>
      <c r="E31" s="59" t="str">
        <f>'濃厚流動食・補助食品'!E2</f>
        <v/>
      </c>
      <c r="F31" s="90" t="str">
        <f>'濃厚流動食・補助食品'!F2</f>
        <v>Ｏｊ・１ｊ対応：可</v>
      </c>
      <c r="G31" s="91" t="str">
        <f>'濃厚流動食・補助食品'!G2</f>
        <v/>
      </c>
      <c r="H31" s="92"/>
    </row>
    <row r="32" ht="22.5" customHeight="1">
      <c r="A32" s="62"/>
      <c r="B32" s="66" t="str">
        <f>'濃厚流動食・補助食品'!B3</f>
        <v/>
      </c>
      <c r="C32" s="66" t="str">
        <f>'濃厚流動食・補助食品'!C3</f>
        <v/>
      </c>
      <c r="D32" s="66" t="str">
        <f>'濃厚流動食・補助食品'!D3</f>
        <v/>
      </c>
      <c r="E32" s="66" t="str">
        <f>'濃厚流動食・補助食品'!E3</f>
        <v/>
      </c>
      <c r="F32" s="93" t="str">
        <f>'濃厚流動食・補助食品'!F3</f>
        <v>アイソカルゼリー、クリミール、メイバランス</v>
      </c>
      <c r="G32" s="94"/>
      <c r="H32" s="64"/>
    </row>
    <row r="33" ht="22.5" customHeight="1">
      <c r="A33" s="65"/>
      <c r="B33" s="66" t="str">
        <f>'濃厚流動食・補助食品'!B4</f>
        <v/>
      </c>
      <c r="C33" s="66" t="str">
        <f>'濃厚流動食・補助食品'!C4</f>
        <v/>
      </c>
      <c r="D33" s="66" t="str">
        <f>'濃厚流動食・補助食品'!D4</f>
        <v/>
      </c>
      <c r="E33" s="66" t="str">
        <f>'濃厚流動食・補助食品'!E4</f>
        <v/>
      </c>
      <c r="F33" s="67"/>
      <c r="G33" s="95"/>
      <c r="H33" s="68"/>
    </row>
    <row r="34" ht="7.5" customHeight="1"/>
    <row r="35" ht="22.5" customHeight="1">
      <c r="A35" s="96" t="str">
        <f>IFERROR(__xludf.DUMMYFUNCTION("IMPORTRANGE(""https://docs.google.com/spreadsheets/d/1vsTcEcugRZXGU84Ng3dXvNCAOD3CAaUTEbnnM7tyUJg/edit?usp=sharing"",""施設概要!A1"")"),"施設概要")</f>
        <v>施設概要</v>
      </c>
      <c r="B35" s="97"/>
    </row>
    <row r="36" ht="22.5" customHeight="1">
      <c r="A36" s="2" t="str">
        <f>IFERROR(__xludf.DUMMYFUNCTION("IMPORTRANGE(""https://docs.google.com/spreadsheets/d/1vsTcEcugRZXGU84Ng3dXvNCAOD3CAaUTEbnnM7tyUJg/edit?usp=sharing"",""施設概要!A2"")"),"所在地")</f>
        <v>所在地</v>
      </c>
      <c r="B36" s="98" t="str">
        <f>'施設概要'!B2</f>
        <v>〒959-1704 五泉市村松甲5551番地1</v>
      </c>
      <c r="C36" s="99"/>
      <c r="D36" s="100"/>
      <c r="E36" s="101" t="str">
        <f>'施設概要'!C2</f>
        <v>平成27年開所の地域密着型のユニット型の特別養護老人ホームです。小規模多機能ホームと併設。看護職員、介護職員と連携し、入所者様・利用者様一人一人に合った個別対応食の提供に努めています。また、毎日の食事を楽しんで頂けるように季節に合わせた食事や誕生日会などの行事食の提供を行っています。</v>
      </c>
      <c r="F36" s="102"/>
      <c r="G36" s="102"/>
      <c r="H36" s="103"/>
    </row>
    <row r="37" ht="22.5" customHeight="1">
      <c r="A37" s="2" t="str">
        <f>IFERROR(__xludf.DUMMYFUNCTION("IMPORTRANGE(""https://docs.google.com/spreadsheets/d/1vsTcEcugRZXGU84Ng3dXvNCAOD3CAaUTEbnnM7tyUJg/edit?usp=sharing"",""施設概要!A3"")"),"給食部門名")</f>
        <v>給食部門名</v>
      </c>
      <c r="B37" s="98" t="str">
        <f>'施設概要'!B3</f>
        <v>給食部門</v>
      </c>
      <c r="C37" s="99"/>
      <c r="D37" s="100"/>
      <c r="E37" s="104"/>
      <c r="H37" s="105"/>
    </row>
    <row r="38" ht="22.5" customHeight="1">
      <c r="A38" s="2" t="str">
        <f>IFERROR(__xludf.DUMMYFUNCTION("IMPORTRANGE(""https://docs.google.com/spreadsheets/d/1vsTcEcugRZXGU84Ng3dXvNCAOD3CAaUTEbnnM7tyUJg/edit?usp=sharing"",""施設概要!A4"")"),"電話")</f>
        <v>電話</v>
      </c>
      <c r="B38" s="98" t="str">
        <f>'施設概要'!B4</f>
        <v>0250（47）5700</v>
      </c>
      <c r="C38" s="99"/>
      <c r="D38" s="100"/>
      <c r="E38" s="104"/>
      <c r="H38" s="105"/>
    </row>
    <row r="39" ht="22.5" customHeight="1">
      <c r="A39" s="106" t="str">
        <f>IFERROR(__xludf.DUMMYFUNCTION("IMPORTRANGE(""https://docs.google.com/spreadsheets/d/1vsTcEcugRZXGU84Ng3dXvNCAOD3CAaUTEbnnM7tyUJg/edit?usp=sharing"",""施設概要!A5"")"),"FAX")</f>
        <v>FAX</v>
      </c>
      <c r="B39" s="98" t="str">
        <f>'施設概要'!B5</f>
        <v>0250（47）5711</v>
      </c>
      <c r="C39" s="99"/>
      <c r="D39" s="100"/>
      <c r="E39" s="104"/>
      <c r="H39" s="105"/>
    </row>
    <row r="40" ht="22.5" customHeight="1">
      <c r="A40" s="107" t="str">
        <f>IFERROR(__xludf.DUMMYFUNCTION("IMPORTRANGE(""https://docs.google.com/spreadsheets/d/1vsTcEcugRZXGU84Ng3dXvNCAOD3CAaUTEbnnM7tyUJg/edit?usp=sharing"",""施設概要!A6"")"),"更新日")</f>
        <v>更新日</v>
      </c>
      <c r="B40" s="108">
        <f>'施設概要'!B6</f>
        <v>46067.67357</v>
      </c>
      <c r="C40" s="99"/>
      <c r="D40" s="100"/>
      <c r="E40" s="109"/>
      <c r="F40" s="110"/>
      <c r="G40" s="110"/>
      <c r="H40" s="111"/>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2" t="s">
        <v>53</v>
      </c>
      <c r="B1" s="113"/>
      <c r="C1" s="113"/>
      <c r="D1" s="113"/>
    </row>
    <row r="2">
      <c r="A2" s="114" t="s">
        <v>54</v>
      </c>
      <c r="B2" s="115"/>
      <c r="C2" s="116" t="s">
        <v>55</v>
      </c>
      <c r="D2" s="117" t="s">
        <v>56</v>
      </c>
    </row>
    <row r="3">
      <c r="A3" s="118" t="s">
        <v>57</v>
      </c>
      <c r="B3" s="119"/>
      <c r="C3" s="120" t="b">
        <v>1</v>
      </c>
      <c r="D3" s="121" t="s">
        <v>58</v>
      </c>
    </row>
    <row r="4">
      <c r="A4" s="122"/>
      <c r="B4" s="122"/>
      <c r="C4" s="122"/>
      <c r="D4" s="122"/>
    </row>
    <row r="5">
      <c r="A5" s="123" t="s">
        <v>59</v>
      </c>
      <c r="B5" s="123" t="s">
        <v>60</v>
      </c>
      <c r="C5" s="122"/>
      <c r="D5" s="122"/>
    </row>
    <row r="6">
      <c r="A6" s="124" t="s">
        <v>61</v>
      </c>
      <c r="B6" s="124" t="s">
        <v>58</v>
      </c>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2" t="s">
        <v>62</v>
      </c>
      <c r="B1" s="122"/>
    </row>
    <row r="2">
      <c r="A2" s="122" t="s">
        <v>59</v>
      </c>
      <c r="B2" s="122" t="s">
        <v>63</v>
      </c>
    </row>
    <row r="3">
      <c r="A3" s="125"/>
    </row>
    <row r="4">
      <c r="A4" s="125"/>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26" t="str">
        <f>IFERROR(__xludf.DUMMYFUNCTION("IMPORTRANGE(""https://docs.google.com/spreadsheets/d/1vsTcEcugRZXGU84Ng3dXvNCAOD3CAaUTEbnnM7tyUJg/edit?usp=sharing"",""施設概要!A1"")"),"施設概要")</f>
        <v>施設概要</v>
      </c>
      <c r="B1" s="127"/>
      <c r="C1" s="127"/>
    </row>
    <row r="2" ht="22.5" customHeight="1">
      <c r="A2" s="128" t="str">
        <f>IFERROR(__xludf.DUMMYFUNCTION("IMPORTRANGE(""https://docs.google.com/spreadsheets/d/1vsTcEcugRZXGU84Ng3dXvNCAOD3CAaUTEbnnM7tyUJg/edit?usp=sharing"",""施設概要!A2"")"),"所在地")</f>
        <v>所在地</v>
      </c>
      <c r="B2" s="129" t="s">
        <v>0</v>
      </c>
      <c r="C2" s="130" t="s">
        <v>1</v>
      </c>
    </row>
    <row r="3" ht="22.5" customHeight="1">
      <c r="A3" s="2" t="str">
        <f>IFERROR(__xludf.DUMMYFUNCTION("IMPORTRANGE(""https://docs.google.com/spreadsheets/d/1vsTcEcugRZXGU84Ng3dXvNCAOD3CAaUTEbnnM7tyUJg/edit?usp=sharing"",""施設概要!A3"")"),"給食部門名")</f>
        <v>給食部門名</v>
      </c>
      <c r="B3" s="131" t="s">
        <v>2</v>
      </c>
      <c r="C3" s="132"/>
    </row>
    <row r="4" ht="22.5" customHeight="1">
      <c r="A4" s="2" t="str">
        <f>IFERROR(__xludf.DUMMYFUNCTION("IMPORTRANGE(""https://docs.google.com/spreadsheets/d/1vsTcEcugRZXGU84Ng3dXvNCAOD3CAaUTEbnnM7tyUJg/edit?usp=sharing"",""施設概要!A4"")"),"電話")</f>
        <v>電話</v>
      </c>
      <c r="B4" s="133" t="s">
        <v>3</v>
      </c>
      <c r="C4" s="132"/>
    </row>
    <row r="5" ht="22.5" customHeight="1">
      <c r="A5" s="106" t="str">
        <f>IFERROR(__xludf.DUMMYFUNCTION("IMPORTRANGE(""https://docs.google.com/spreadsheets/d/1vsTcEcugRZXGU84Ng3dXvNCAOD3CAaUTEbnnM7tyUJg/edit?usp=sharing"",""施設概要!A5"")"),"FAX")</f>
        <v>FAX</v>
      </c>
      <c r="B5" s="134" t="s">
        <v>4</v>
      </c>
      <c r="C5" s="132"/>
    </row>
    <row r="6" ht="22.5" customHeight="1">
      <c r="A6" s="107" t="str">
        <f>IFERROR(__xludf.DUMMYFUNCTION("IMPORTRANGE(""https://docs.google.com/spreadsheets/d/1vsTcEcugRZXGU84Ng3dXvNCAOD3CAaUTEbnnM7tyUJg/edit?usp=sharing"",""施設概要!A6"")"),"更新日")</f>
        <v>更新日</v>
      </c>
      <c r="B6" s="135">
        <v>45775.74960137732</v>
      </c>
      <c r="C6" s="136"/>
    </row>
  </sheetData>
  <mergeCells count="1">
    <mergeCell ref="C2:C6"/>
  </mergeCells>
  <drawing r:id="rId1"/>
</worksheet>
</file>