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施設概要" sheetId="1" r:id="rId5"/>
    <sheet state="visible" name="おかず形態一覧表" sheetId="2" r:id="rId6"/>
    <sheet state="visible" name="主食一覧" sheetId="3" r:id="rId7"/>
    <sheet state="visible" name="水分とろみの基準・水分ゼリー" sheetId="4" r:id="rId8"/>
    <sheet state="visible" name="濃厚流動食・補助食品" sheetId="5" r:id="rId9"/>
    <sheet state="visible" name="PDF出力" sheetId="6" r:id="rId10"/>
    <sheet state="visible" name="更新記録" sheetId="7" r:id="rId11"/>
    <sheet state="visible" name="作業記録" sheetId="8" r:id="rId12"/>
    <sheet state="visible" name="施設概要ウェブ出力" sheetId="9" r:id="rId13"/>
    <sheet state="visible" name="おかず形態一覧表ウェブ出力" sheetId="10" r:id="rId14"/>
    <sheet state="visible" name="主食一覧ウェブ出力" sheetId="11" r:id="rId15"/>
    <sheet state="visible" name="水分とろみの基準・水分ゼリーウェブ出力" sheetId="12" r:id="rId16"/>
    <sheet state="visible" name="濃厚流動食・補助食品ウェブ出力" sheetId="13" r:id="rId17"/>
    <sheet state="visible" name="PDFウェブ出力" sheetId="14" r:id="rId18"/>
  </sheets>
  <definedNames/>
  <calcPr/>
</workbook>
</file>

<file path=xl/sharedStrings.xml><?xml version="1.0" encoding="utf-8"?>
<sst xmlns="http://schemas.openxmlformats.org/spreadsheetml/2006/main" count="238" uniqueCount="77">
  <si>
    <t>〒959-1704 五泉市村松甲5551番地1</t>
  </si>
  <si>
    <t>平成27年開所の地域密着型のユニット型の特別養護老人ホームです。小規模多機能ホームと併設。看護職員、介護職員と連携し、入所者様・利用者様一人一人に合った個別対応食の提供に努めています。また、毎日の食事を楽しんで頂けるように季節に合わせた食事や誕生日会などの行事食の提供を行っています。</t>
  </si>
  <si>
    <t>給食部門</t>
  </si>
  <si>
    <t>0250（47）5700</t>
  </si>
  <si>
    <t>0250（47）5711</t>
  </si>
  <si>
    <t>常食</t>
  </si>
  <si>
    <t>一口大</t>
  </si>
  <si>
    <t>刻み</t>
  </si>
  <si>
    <t>極刻み</t>
  </si>
  <si>
    <t>ミキサー食</t>
  </si>
  <si>
    <t>ムース食</t>
  </si>
  <si>
    <t>松風焼き</t>
  </si>
  <si>
    <t>鮭の塩焼き</t>
  </si>
  <si>
    <t>のっぺい</t>
  </si>
  <si>
    <t>一般的な食事</t>
  </si>
  <si>
    <t>常食を一口大で食べられる大きさにカットしたもの</t>
  </si>
  <si>
    <t>調理後0.5～1cm程度に小さく刻んだものまとまりにくいものにはトロミをつける</t>
  </si>
  <si>
    <t>調理後0.2～0.5ｃｍ程度に細かく刻んだものまとまりにくいものにはトロミをつける</t>
  </si>
  <si>
    <t>調理後の食材をミキサーにかけ、とろみ剤(トロメリン）を加えたもの噛まなくても飲み込みやすいペースト状のもの</t>
  </si>
  <si>
    <t>調理後の食材をミキサーにかけ、凝固剤(ソフティアG)を１％加えて加熱、冷却しムース状に固めたもの舌で押しつぶせる程度の軟らかさのもの</t>
  </si>
  <si>
    <t>通常の大きさ</t>
  </si>
  <si>
    <t>一口大(1.5～2ｃｍ)</t>
  </si>
  <si>
    <t>0.5～1cm程度</t>
  </si>
  <si>
    <t>0.2～0.5ｃｍ程度</t>
  </si>
  <si>
    <t>ペースト状</t>
  </si>
  <si>
    <t>ムース状
ゼリー状</t>
  </si>
  <si>
    <t>歯茎でつぶせる</t>
  </si>
  <si>
    <t>噛まなくてよい</t>
  </si>
  <si>
    <t>舌でつぶせる</t>
  </si>
  <si>
    <t>4</t>
  </si>
  <si>
    <t>2-1</t>
  </si>
  <si>
    <t>1j</t>
  </si>
  <si>
    <t>米飯140</t>
  </si>
  <si>
    <t>全粥220</t>
  </si>
  <si>
    <t>ミキサー粥220</t>
  </si>
  <si>
    <t>ゼリー粥220</t>
  </si>
  <si>
    <t>米飯</t>
  </si>
  <si>
    <t>全粥</t>
  </si>
  <si>
    <t>粥ミキサー</t>
  </si>
  <si>
    <t>粥ゼリー</t>
  </si>
  <si>
    <t>通常のご飯</t>
  </si>
  <si>
    <t>通常の全粥</t>
  </si>
  <si>
    <t>全粥をミキサーにかけてペースト状にしたもの</t>
  </si>
  <si>
    <t>全粥にスベラカーゼ3％を加えてミキサーにかけ固めたもの</t>
  </si>
  <si>
    <t>ポカリゼリー</t>
  </si>
  <si>
    <t>お茶ゼリー</t>
  </si>
  <si>
    <t>トロメリンⅤ</t>
  </si>
  <si>
    <t>ゼラチン</t>
  </si>
  <si>
    <t>小さじ</t>
  </si>
  <si>
    <t>Ｏｊ・１ｊ対応：可</t>
  </si>
  <si>
    <t>アイソカルゼリー、クリミール、メイバランス</t>
  </si>
  <si>
    <t>社会福祉法人みどり心育会 特別養護老人ホーム</t>
  </si>
  <si>
    <t>みどりの園</t>
  </si>
  <si>
    <t>更新記録シート</t>
  </si>
  <si>
    <t>同意の確認</t>
  </si>
  <si>
    <t>チェック</t>
  </si>
  <si>
    <t>↓ 氏名を入力 ↓</t>
  </si>
  <si>
    <t>更新内容について施設長の同意を得ました</t>
  </si>
  <si>
    <t>入江　達也</t>
  </si>
  <si>
    <t>日時</t>
  </si>
  <si>
    <t>氏名</t>
  </si>
  <si>
    <t>令和8年2月14日</t>
  </si>
  <si>
    <t>作業記録</t>
  </si>
  <si>
    <t>名前</t>
  </si>
  <si>
    <t>調理後0.5～1cm程度に小さく刻んだもの
まとまりにくいものにはトロミをつける</t>
  </si>
  <si>
    <t>調理後0.2～0.5ｃｍ程度に細かく刻んだもの
まとまりにくいものにはトロミをつける</t>
  </si>
  <si>
    <t>調理後の食材をミキサーにかけ、とろみ剤(トロメリン）を加えたもの
噛まなくても飲み込みやすいペースト状のもの</t>
  </si>
  <si>
    <t>調理後の食材をミキサーにかけ、凝固剤(ソフティアG)を１％加えて加熱、冷却しムース状に固めたもの
舌で押しつぶせる程度の軟らかさのもの</t>
  </si>
  <si>
    <t>栄養量目安</t>
  </si>
  <si>
    <t>ミキサー粥</t>
  </si>
  <si>
    <t>ミキサーゼリー粥</t>
  </si>
  <si>
    <t>全粥にスベラカーゼ1.5％を加えてミキサーにかけ固めたもの</t>
  </si>
  <si>
    <t>水分ゼリー</t>
  </si>
  <si>
    <t xml:space="preserve"> </t>
  </si>
  <si>
    <t>1.5g</t>
  </si>
  <si>
    <t>とろみ調整食品</t>
  </si>
  <si>
    <t>水100mlあたり</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</si>
</sst>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yyyy/MM/dd"/>
    <numFmt numFmtId="165" formatCode="@ g"/>
    <numFmt numFmtId="166" formatCode="#,##0 &quot;kcal&quot;"/>
    <numFmt numFmtId="167" formatCode="0.0 &quot;g&quot;"/>
    <numFmt numFmtId="168" formatCode="@ 杯"/>
    <numFmt numFmtId="169" formatCode="m/d/yyyy h:mm:ss"/>
    <numFmt numFmtId="170" formatCode="m-d"/>
    <numFmt numFmtId="171" formatCode="@ &quot;g&quot;"/>
    <numFmt numFmtId="172" formatCode="@ &quot;杯&quot;"/>
  </numFmts>
  <fonts count="21">
    <font>
      <sz val="10.0"/>
      <color rgb="FF000000"/>
      <name val="Arial"/>
      <scheme val="minor"/>
    </font>
    <font>
      <b/>
      <color rgb="FFFFFFFF"/>
      <name val="Arial"/>
      <scheme val="minor"/>
    </font>
    <font>
      <b/>
      <color theme="1"/>
      <name val="Arial"/>
      <scheme val="minor"/>
    </font>
    <font>
      <color theme="1"/>
      <name val="Arial"/>
      <scheme val="minor"/>
    </font>
    <font/>
    <font>
      <b/>
      <sz val="10.0"/>
      <color theme="1"/>
      <name val="Arial"/>
      <scheme val="minor"/>
    </font>
    <font>
      <sz val="9.0"/>
      <color theme="1"/>
      <name val="Arial"/>
      <scheme val="minor"/>
    </font>
    <font>
      <b/>
      <sz val="12.0"/>
      <color theme="1"/>
      <name val="Arial"/>
      <scheme val="minor"/>
    </font>
    <font>
      <b/>
      <sz val="9.0"/>
      <color rgb="FFFFFFFF"/>
      <name val="Arial"/>
      <scheme val="minor"/>
    </font>
    <font>
      <b/>
      <sz val="10.0"/>
      <color rgb="FF000000"/>
      <name val="Arial"/>
      <scheme val="minor"/>
    </font>
    <font>
      <b/>
      <sz val="8.0"/>
      <color rgb="FFFFFFFF"/>
      <name val="Arial"/>
      <scheme val="minor"/>
    </font>
    <font>
      <sz val="8.0"/>
      <color theme="1"/>
      <name val="Arial"/>
      <scheme val="minor"/>
    </font>
    <font>
      <b/>
      <sz val="14.0"/>
      <color rgb="FFFF3300"/>
      <name val="Arial"/>
      <scheme val="minor"/>
    </font>
    <font>
      <b/>
      <sz val="16.0"/>
      <color rgb="FFFF3300"/>
      <name val="Arial"/>
      <scheme val="minor"/>
    </font>
    <font>
      <sz val="14.0"/>
      <color rgb="FFFF3300"/>
      <name val="Arial"/>
      <scheme val="minor"/>
    </font>
    <font>
      <sz val="14.0"/>
      <color theme="1"/>
      <name val="Arial"/>
      <scheme val="minor"/>
    </font>
    <font>
      <color theme="1"/>
      <name val="Arial"/>
    </font>
    <font>
      <sz val="9.0"/>
      <color theme="1"/>
      <name val="Arial"/>
    </font>
    <font>
      <color rgb="FFFF0000"/>
      <name val="Arial"/>
    </font>
    <font>
      <b/>
      <sz val="12.0"/>
      <color rgb="FFFF3300"/>
      <name val="Arial"/>
      <scheme val="minor"/>
    </font>
    <font>
      <b/>
      <sz val="12.0"/>
      <color rgb="FF00AF50"/>
      <name val="Arial"/>
      <scheme val="minor"/>
    </font>
  </fonts>
  <fills count="15">
    <fill>
      <patternFill patternType="none"/>
    </fill>
    <fill>
      <patternFill patternType="lightGray"/>
    </fill>
    <fill>
      <patternFill patternType="solid">
        <fgColor rgb="FFFF0000"/>
        <bgColor rgb="FFFF0000"/>
      </patternFill>
    </fill>
    <fill>
      <patternFill patternType="solid">
        <fgColor rgb="FFFFE0E0"/>
        <bgColor rgb="FFFFE0E0"/>
      </patternFill>
    </fill>
    <fill>
      <patternFill patternType="solid">
        <fgColor rgb="FFFFF2CC"/>
        <bgColor rgb="FFFFF2CC"/>
      </patternFill>
    </fill>
    <fill>
      <patternFill patternType="solid">
        <fgColor rgb="FFFF3300"/>
        <bgColor rgb="FFFF3300"/>
      </patternFill>
    </fill>
    <fill>
      <patternFill patternType="solid">
        <fgColor rgb="FFFFCCA6"/>
        <bgColor rgb="FFFFCCA6"/>
      </patternFill>
    </fill>
    <fill>
      <patternFill patternType="solid">
        <fgColor rgb="FF00AF50"/>
        <bgColor rgb="FF00AF50"/>
      </patternFill>
    </fill>
    <fill>
      <patternFill patternType="solid">
        <fgColor rgb="FFDBF7B8"/>
        <bgColor rgb="FFDBF7B8"/>
      </patternFill>
    </fill>
    <fill>
      <patternFill patternType="solid">
        <fgColor rgb="FF0033CC"/>
        <bgColor rgb="FF0033CC"/>
      </patternFill>
    </fill>
    <fill>
      <patternFill patternType="solid">
        <fgColor rgb="FFB4DCF9"/>
        <bgColor rgb="FFB4DCF9"/>
      </patternFill>
    </fill>
    <fill>
      <patternFill patternType="solid">
        <fgColor rgb="FF6F2F9F"/>
        <bgColor rgb="FF6F2F9F"/>
      </patternFill>
    </fill>
    <fill>
      <patternFill patternType="solid">
        <fgColor rgb="FF959595"/>
        <bgColor rgb="FF959595"/>
      </patternFill>
    </fill>
    <fill>
      <patternFill patternType="solid">
        <fgColor rgb="FFDBDFF4"/>
        <bgColor rgb="FFDBDFF4"/>
      </patternFill>
    </fill>
    <fill>
      <patternFill patternType="solid">
        <fgColor rgb="FFF3F3F3"/>
        <bgColor rgb="FFF3F3F3"/>
      </patternFill>
    </fill>
  </fills>
  <borders count="53">
    <border/>
    <border>
      <left style="thin">
        <color rgb="FFFF0000"/>
      </left>
      <right style="thin">
        <color rgb="FFFF0000"/>
      </right>
      <top style="thin">
        <color rgb="FFFF0000"/>
      </top>
      <bottom style="thin">
        <color rgb="FFFF0000"/>
      </bottom>
    </border>
    <border>
      <left style="thin">
        <color rgb="FFFF0000"/>
      </left>
      <right style="thin">
        <color rgb="FFFF0000"/>
      </right>
      <top style="thin">
        <color rgb="FFFF0000"/>
      </top>
    </border>
    <border>
      <left style="thin">
        <color rgb="FFFF0000"/>
      </left>
      <right style="thin">
        <color rgb="FFFF0000"/>
      </right>
    </border>
    <border>
      <left style="thin">
        <color rgb="FFFF0000"/>
      </left>
      <right style="thin">
        <color rgb="FFFF0000"/>
      </right>
      <bottom style="thin">
        <color rgb="FFFF0000"/>
      </bottom>
    </border>
    <border>
      <left style="thin">
        <color rgb="FFFF3300"/>
      </left>
      <right style="thin">
        <color rgb="FFFF3300"/>
      </right>
      <top style="thin">
        <color rgb="FFFF3300"/>
      </top>
      <bottom style="thin">
        <color rgb="FFFF3300"/>
      </bottom>
    </border>
    <border>
      <left style="thin">
        <color rgb="FFFF3300"/>
      </left>
      <right style="thin">
        <color rgb="FFFF3300"/>
      </right>
      <top style="thin">
        <color rgb="FFFF3300"/>
      </top>
    </border>
    <border>
      <left style="thin">
        <color rgb="FFFF3300"/>
      </left>
      <right style="thin">
        <color rgb="FFFF3300"/>
      </right>
    </border>
    <border>
      <right style="thin">
        <color rgb="FFFF3300"/>
      </right>
    </border>
    <border>
      <left style="thin">
        <color rgb="FFFF3300"/>
      </left>
      <right style="thin">
        <color rgb="FFFF3300"/>
      </right>
      <bottom style="thin">
        <color rgb="FFFF3300"/>
      </bottom>
    </border>
    <border>
      <right style="thin">
        <color rgb="FFFF3300"/>
      </right>
      <bottom style="thin">
        <color rgb="FFFF3300"/>
      </bottom>
    </border>
    <border>
      <left style="thin">
        <color rgb="FFFF3300"/>
      </left>
      <top style="thin">
        <color rgb="FFFF3300"/>
      </top>
    </border>
    <border>
      <left style="thin">
        <color rgb="FFFF3300"/>
      </left>
      <bottom style="thin">
        <color rgb="FFFF3300"/>
      </bottom>
    </border>
    <border>
      <left style="thin">
        <color rgb="FF00AF50"/>
      </left>
      <right style="thin">
        <color rgb="FF00AF50"/>
      </right>
      <top style="thin">
        <color rgb="FF00AF50"/>
      </top>
      <bottom style="thin">
        <color rgb="FF00AF50"/>
      </bottom>
    </border>
    <border>
      <left style="thin">
        <color rgb="FF0033CC"/>
      </left>
      <top style="thin">
        <color rgb="FF0033CC"/>
      </top>
      <bottom style="thin">
        <color rgb="FF0033CC"/>
      </bottom>
    </border>
    <border>
      <left style="thin">
        <color rgb="FF0033CC"/>
      </left>
      <right style="thin">
        <color rgb="FF0033CC"/>
      </right>
      <top style="thin">
        <color rgb="FF0033CC"/>
      </top>
      <bottom style="thin">
        <color rgb="FF0033CC"/>
      </bottom>
    </border>
    <border>
      <left style="thin">
        <color rgb="FF0033CC"/>
      </left>
      <right style="thin">
        <color rgb="FF0033CC"/>
      </right>
      <top style="thin">
        <color rgb="FF0033CC"/>
      </top>
    </border>
    <border>
      <left style="thin">
        <color rgb="FF6F2F9F"/>
      </left>
      <right style="thin">
        <color rgb="FF6F2F9F"/>
      </right>
      <top style="thin">
        <color rgb="FF6F2F9F"/>
      </top>
      <bottom style="thin">
        <color rgb="FF6F2F9F"/>
      </bottom>
    </border>
    <border>
      <left style="thin">
        <color rgb="FF959595"/>
      </left>
      <right style="thin">
        <color rgb="FF959595"/>
      </right>
      <top style="thin">
        <color rgb="FF959595"/>
      </top>
      <bottom style="thin">
        <color rgb="FF959595"/>
      </bottom>
    </border>
    <border>
      <left style="thin">
        <color rgb="FF6F2F9F"/>
      </left>
      <right style="thin">
        <color rgb="FF6F2F9F"/>
      </right>
      <top style="thin">
        <color rgb="FF6F2F9F"/>
      </top>
    </border>
    <border>
      <left style="thin">
        <color rgb="FF6F2F9F"/>
      </left>
      <top style="thin">
        <color rgb="FF6F2F9F"/>
      </top>
      <bottom style="thin">
        <color rgb="FF6F2F9F"/>
      </bottom>
    </border>
    <border>
      <left style="thin">
        <color rgb="FF959595"/>
      </left>
      <top style="thin">
        <color rgb="FF959595"/>
      </top>
    </border>
    <border>
      <left style="thin">
        <color rgb="FF6F2F9F"/>
      </left>
      <right style="thin">
        <color rgb="FF6F2F9F"/>
      </right>
    </border>
    <border>
      <right style="thin">
        <color rgb="FF959595"/>
      </right>
      <top style="thin">
        <color rgb="FF959595"/>
      </top>
    </border>
    <border>
      <left style="thin">
        <color rgb="FF6F2F9F"/>
      </left>
      <right style="thin">
        <color rgb="FF6F2F9F"/>
      </right>
      <bottom style="thin">
        <color rgb="FF6F2F9F"/>
      </bottom>
    </border>
    <border>
      <left style="thin">
        <color rgb="FF959595"/>
      </left>
      <bottom style="thin">
        <color rgb="FF959595"/>
      </bottom>
    </border>
    <border>
      <right style="thin">
        <color rgb="FF959595"/>
      </right>
      <bottom style="thin">
        <color rgb="FF959595"/>
      </bottom>
    </border>
    <border>
      <bottom style="medium">
        <color rgb="FFFF3300"/>
      </bottom>
    </border>
    <border>
      <left style="thin">
        <color rgb="FFFF3300"/>
      </left>
      <top style="thin">
        <color rgb="FFFF3300"/>
      </top>
      <bottom style="thin">
        <color rgb="FFFF3300"/>
      </bottom>
    </border>
    <border>
      <right style="thin">
        <color rgb="FFFF3300"/>
      </right>
      <top style="thin">
        <color rgb="FFFF3300"/>
      </top>
      <bottom style="thin">
        <color rgb="FFFF3300"/>
      </bottom>
    </border>
    <border>
      <left style="thin">
        <color rgb="FF00AF50"/>
      </left>
      <top style="thin">
        <color rgb="FF00AF50"/>
      </top>
      <bottom style="thin">
        <color rgb="FF00AF50"/>
      </bottom>
    </border>
    <border>
      <right style="thin">
        <color rgb="FF00AF50"/>
      </right>
      <top style="thin">
        <color rgb="FF00AF50"/>
      </top>
      <bottom style="thin">
        <color rgb="FF00AF50"/>
      </bottom>
    </border>
    <border>
      <right style="thin">
        <color rgb="FF0033CC"/>
      </right>
      <top style="thin">
        <color rgb="FF0033CC"/>
      </top>
      <bottom style="thin">
        <color rgb="FF0033CC"/>
      </bottom>
    </border>
    <border>
      <right style="thin">
        <color rgb="FF6F2F9F"/>
      </right>
      <top style="thin">
        <color rgb="FF6F2F9F"/>
      </top>
      <bottom style="thin">
        <color rgb="FF6F2F9F"/>
      </bottom>
    </border>
    <border>
      <left style="thin">
        <color rgb="FF959595"/>
      </left>
      <top style="thin">
        <color rgb="FF959595"/>
      </top>
      <bottom style="thin">
        <color rgb="FF959595"/>
      </bottom>
    </border>
    <border>
      <right style="thin">
        <color rgb="FF959595"/>
      </right>
      <top style="thin">
        <color rgb="FF959595"/>
      </top>
      <bottom style="thin">
        <color rgb="FF959595"/>
      </bottom>
    </border>
    <border>
      <top style="thin">
        <color rgb="FF959595"/>
      </top>
    </border>
    <border>
      <bottom style="thin">
        <color rgb="FF959595"/>
      </bottom>
    </border>
    <border>
      <left style="thin">
        <color rgb="FFFF0000"/>
      </left>
      <top style="thin">
        <color rgb="FFFF0000"/>
      </top>
      <bottom style="thin">
        <color rgb="FFFF0000"/>
      </bottom>
    </border>
    <border>
      <right style="thin">
        <color rgb="FFFF0000"/>
      </right>
      <top style="thin">
        <color rgb="FFFF0000"/>
      </top>
      <bottom style="thin">
        <color rgb="FFFF0000"/>
      </bottom>
    </border>
    <border>
      <top style="thin">
        <color rgb="FFFF0000"/>
      </top>
      <bottom style="thin">
        <color rgb="FFFF0000"/>
      </bottom>
    </border>
    <border>
      <left style="thin">
        <color rgb="FFFF0000"/>
      </left>
      <top style="thin">
        <color rgb="FFFF0000"/>
      </top>
    </border>
    <border>
      <top style="thin">
        <color rgb="FFFF0000"/>
      </top>
    </border>
    <border>
      <right style="thin">
        <color rgb="FFFF0000"/>
      </right>
      <top style="thin">
        <color rgb="FFFF0000"/>
      </top>
    </border>
    <border>
      <left style="thin">
        <color rgb="FFFF0000"/>
      </left>
    </border>
    <border>
      <right style="thin">
        <color rgb="FFFF0000"/>
      </right>
    </border>
    <border>
      <left style="thin">
        <color rgb="FFFF0000"/>
      </left>
      <bottom style="thin">
        <color rgb="FFFF0000"/>
      </bottom>
    </border>
    <border>
      <bottom style="thin">
        <color rgb="FFFF0000"/>
      </bottom>
    </border>
    <border>
      <right style="thin">
        <color rgb="FFFF0000"/>
      </right>
      <bottom style="thin">
        <color rgb="FFFF0000"/>
      </bottom>
    </border>
    <border>
      <bottom style="thin">
        <color rgb="FF000000"/>
      </bottom>
    </border>
    <border>
      <left style="thin">
        <color rgb="FF000000"/>
      </left>
      <bottom style="thin">
        <color rgb="FF000000"/>
      </bottom>
    </border>
    <border>
      <right style="thin">
        <color rgb="FF000000"/>
      </right>
      <bottom style="thin">
        <color rgb="FF000000"/>
      </bottom>
    </border>
    <border>
      <left style="thin">
        <color rgb="FF959595"/>
      </left>
      <right style="thin">
        <color rgb="FF959595"/>
      </right>
      <top style="thin">
        <color rgb="FF959595"/>
      </top>
    </border>
  </borders>
  <cellStyleXfs count="1">
    <xf borderId="0" fillId="0" fontId="0" numFmtId="0" applyAlignment="1" applyFont="1"/>
  </cellStyleXfs>
  <cellXfs count="165">
    <xf borderId="0" fillId="0" fontId="0" numFmtId="0" xfId="0" applyAlignment="1" applyFont="1">
      <alignment readingOrder="0" shrinkToFit="0" vertical="bottom" wrapText="0"/>
    </xf>
    <xf borderId="1" fillId="2" fontId="1" numFmtId="0" xfId="0" applyAlignment="1" applyBorder="1" applyFill="1" applyFont="1">
      <alignment vertical="center"/>
    </xf>
    <xf borderId="1" fillId="3" fontId="2" numFmtId="0" xfId="0" applyAlignment="1" applyBorder="1" applyFill="1" applyFont="1">
      <alignment horizontal="center" vertical="center"/>
    </xf>
    <xf borderId="1" fillId="0" fontId="3" numFmtId="0" xfId="0" applyAlignment="1" applyBorder="1" applyFont="1">
      <alignment readingOrder="0" shrinkToFit="0" vertical="center" wrapText="0"/>
    </xf>
    <xf borderId="2" fillId="0" fontId="3" numFmtId="0" xfId="0" applyAlignment="1" applyBorder="1" applyFont="1">
      <alignment readingOrder="0" shrinkToFit="0" vertical="center" wrapText="1"/>
    </xf>
    <xf borderId="3" fillId="0" fontId="4" numFmtId="0" xfId="0" applyBorder="1" applyFont="1"/>
    <xf borderId="1" fillId="3" fontId="2" numFmtId="0" xfId="0" applyAlignment="1" applyBorder="1" applyFont="1">
      <alignment horizontal="center" readingOrder="0" vertical="center"/>
    </xf>
    <xf borderId="1" fillId="4" fontId="3" numFmtId="164" xfId="0" applyAlignment="1" applyBorder="1" applyFill="1" applyFont="1" applyNumberFormat="1">
      <alignment horizontal="left" readingOrder="0" shrinkToFit="0" vertical="center" wrapText="0"/>
    </xf>
    <xf borderId="4" fillId="0" fontId="4" numFmtId="0" xfId="0" applyBorder="1" applyFont="1"/>
    <xf borderId="5" fillId="5" fontId="1" numFmtId="0" xfId="0" applyAlignment="1" applyBorder="1" applyFill="1" applyFont="1">
      <alignment vertical="center"/>
    </xf>
    <xf borderId="6" fillId="6" fontId="2" numFmtId="0" xfId="0" applyAlignment="1" applyBorder="1" applyFill="1" applyFont="1">
      <alignment horizontal="center" vertical="center"/>
    </xf>
    <xf borderId="5" fillId="0" fontId="3" numFmtId="0" xfId="0" applyAlignment="1" applyBorder="1" applyFont="1">
      <alignment horizontal="center" readingOrder="0" shrinkToFit="0" vertical="center" wrapText="0"/>
    </xf>
    <xf borderId="6" fillId="6" fontId="5" numFmtId="0" xfId="0" applyAlignment="1" applyBorder="1" applyFont="1">
      <alignment horizontal="center" vertical="center"/>
    </xf>
    <xf borderId="6" fillId="0" fontId="6" numFmtId="0" xfId="0" applyAlignment="1" applyBorder="1" applyFont="1">
      <alignment horizontal="center" readingOrder="0" shrinkToFit="0" vertical="center" wrapText="0"/>
    </xf>
    <xf borderId="7" fillId="6" fontId="2" numFmtId="0" xfId="0" applyAlignment="1" applyBorder="1" applyFont="1">
      <alignment horizontal="center" vertical="center"/>
    </xf>
    <xf borderId="7" fillId="0" fontId="3" numFmtId="0" xfId="0" applyAlignment="1" applyBorder="1" applyFont="1">
      <alignment horizontal="center" vertical="center"/>
    </xf>
    <xf borderId="8" fillId="0" fontId="3" numFmtId="0" xfId="0" applyAlignment="1" applyBorder="1" applyFont="1">
      <alignment horizontal="center" vertical="center"/>
    </xf>
    <xf borderId="9" fillId="6" fontId="2" numFmtId="0" xfId="0" applyAlignment="1" applyBorder="1" applyFont="1">
      <alignment horizontal="center" vertical="center"/>
    </xf>
    <xf borderId="10" fillId="0" fontId="3" numFmtId="0" xfId="0" applyAlignment="1" applyBorder="1" applyFont="1">
      <alignment horizontal="center" vertical="center"/>
    </xf>
    <xf borderId="9" fillId="0" fontId="3" numFmtId="0" xfId="0" applyAlignment="1" applyBorder="1" applyFont="1">
      <alignment horizontal="center" vertical="center"/>
    </xf>
    <xf borderId="5" fillId="0" fontId="6" numFmtId="0" xfId="0" applyAlignment="1" applyBorder="1" applyFont="1">
      <alignment readingOrder="0" shrinkToFit="0" vertical="center" wrapText="1"/>
    </xf>
    <xf borderId="5" fillId="6" fontId="2" numFmtId="0" xfId="0" applyAlignment="1" applyBorder="1" applyFont="1">
      <alignment horizontal="center" vertical="center"/>
    </xf>
    <xf borderId="5" fillId="0" fontId="3" numFmtId="0" xfId="0" applyAlignment="1" applyBorder="1" applyFont="1">
      <alignment horizontal="center" readingOrder="0" shrinkToFit="0" vertical="center" wrapText="1"/>
    </xf>
    <xf borderId="5" fillId="0" fontId="3" numFmtId="0" xfId="0" applyAlignment="1" applyBorder="1" applyFont="1">
      <alignment horizontal="center" shrinkToFit="0" vertical="center" wrapText="1"/>
    </xf>
    <xf borderId="6" fillId="0" fontId="7" numFmtId="49" xfId="0" applyAlignment="1" applyBorder="1" applyFont="1" applyNumberFormat="1">
      <alignment horizontal="center" shrinkToFit="0" vertical="center" wrapText="0"/>
    </xf>
    <xf borderId="6" fillId="0" fontId="7" numFmtId="49" xfId="0" applyAlignment="1" applyBorder="1" applyFont="1" applyNumberFormat="1">
      <alignment horizontal="center" readingOrder="0" shrinkToFit="0" vertical="center" wrapText="0"/>
    </xf>
    <xf borderId="11" fillId="6" fontId="2" numFmtId="0" xfId="0" applyAlignment="1" applyBorder="1" applyFont="1">
      <alignment horizontal="center" vertical="center"/>
    </xf>
    <xf borderId="6" fillId="0" fontId="3" numFmtId="165" xfId="0" applyAlignment="1" applyBorder="1" applyFont="1" applyNumberFormat="1">
      <alignment horizontal="center" readingOrder="0" shrinkToFit="0" vertical="center" wrapText="0"/>
    </xf>
    <xf borderId="12" fillId="0" fontId="4" numFmtId="0" xfId="0" applyBorder="1" applyFont="1"/>
    <xf borderId="9" fillId="0" fontId="3" numFmtId="166" xfId="0" applyAlignment="1" applyBorder="1" applyFont="1" applyNumberFormat="1">
      <alignment horizontal="center" readingOrder="0" shrinkToFit="0" vertical="center" wrapText="0"/>
    </xf>
    <xf borderId="13" fillId="7" fontId="1" numFmtId="0" xfId="0" applyAlignment="1" applyBorder="1" applyFill="1" applyFont="1">
      <alignment vertical="center"/>
    </xf>
    <xf borderId="13" fillId="8" fontId="2" numFmtId="0" xfId="0" applyAlignment="1" applyBorder="1" applyFill="1" applyFont="1">
      <alignment horizontal="center" vertical="center"/>
    </xf>
    <xf borderId="13" fillId="0" fontId="3" numFmtId="0" xfId="0" applyAlignment="1" applyBorder="1" applyFont="1">
      <alignment horizontal="center" readingOrder="0" shrinkToFit="0" vertical="center" wrapText="0"/>
    </xf>
    <xf borderId="13" fillId="0" fontId="3" numFmtId="0" xfId="0" applyAlignment="1" applyBorder="1" applyFont="1">
      <alignment horizontal="center" shrinkToFit="0" vertical="center" wrapText="0"/>
    </xf>
    <xf borderId="13" fillId="0" fontId="3" numFmtId="0" xfId="0" applyAlignment="1" applyBorder="1" applyFont="1">
      <alignment horizontal="center" vertical="center"/>
    </xf>
    <xf borderId="13" fillId="0" fontId="6" numFmtId="0" xfId="0" applyAlignment="1" applyBorder="1" applyFont="1">
      <alignment readingOrder="0" shrinkToFit="0" vertical="center" wrapText="1"/>
    </xf>
    <xf borderId="13" fillId="0" fontId="6" numFmtId="0" xfId="0" applyAlignment="1" applyBorder="1" applyFont="1">
      <alignment shrinkToFit="0" vertical="center" wrapText="1"/>
    </xf>
    <xf borderId="13" fillId="0" fontId="7" numFmtId="49" xfId="0" applyAlignment="1" applyBorder="1" applyFont="1" applyNumberFormat="1">
      <alignment horizontal="center" readingOrder="0" shrinkToFit="0" vertical="center" wrapText="0"/>
    </xf>
    <xf borderId="14" fillId="9" fontId="8" numFmtId="0" xfId="0" applyAlignment="1" applyBorder="1" applyFill="1" applyFont="1">
      <alignment shrinkToFit="0" vertical="center" wrapText="0"/>
    </xf>
    <xf borderId="14" fillId="9" fontId="1" numFmtId="0" xfId="0" applyAlignment="1" applyBorder="1" applyFont="1">
      <alignment vertical="center"/>
    </xf>
    <xf borderId="15" fillId="10" fontId="9" numFmtId="0" xfId="0" applyAlignment="1" applyBorder="1" applyFill="1" applyFont="1">
      <alignment horizontal="center" vertical="center"/>
    </xf>
    <xf borderId="15" fillId="10" fontId="3" numFmtId="0" xfId="0" applyAlignment="1" applyBorder="1" applyFont="1">
      <alignment horizontal="center" vertical="center"/>
    </xf>
    <xf borderId="15" fillId="10" fontId="2" numFmtId="0" xfId="0" applyAlignment="1" applyBorder="1" applyFont="1">
      <alignment horizontal="center" vertical="center"/>
    </xf>
    <xf borderId="15" fillId="0" fontId="6" numFmtId="0" xfId="0" applyAlignment="1" applyBorder="1" applyFont="1">
      <alignment horizontal="center" readingOrder="0" shrinkToFit="0" vertical="center" wrapText="1"/>
    </xf>
    <xf borderId="16" fillId="10" fontId="2" numFmtId="0" xfId="0" applyAlignment="1" applyBorder="1" applyFont="1">
      <alignment horizontal="center" vertical="center"/>
    </xf>
    <xf borderId="16" fillId="0" fontId="6" numFmtId="0" xfId="0" applyAlignment="1" applyBorder="1" applyFont="1">
      <alignment horizontal="center" readingOrder="0" shrinkToFit="0" vertical="center" wrapText="0"/>
    </xf>
    <xf borderId="16" fillId="0" fontId="6" numFmtId="0" xfId="0" applyAlignment="1" applyBorder="1" applyFont="1">
      <alignment horizontal="center" shrinkToFit="0" vertical="center" wrapText="0"/>
    </xf>
    <xf borderId="16" fillId="10" fontId="2" numFmtId="0" xfId="0" applyAlignment="1" applyBorder="1" applyFont="1">
      <alignment horizontal="center" readingOrder="0" vertical="center"/>
    </xf>
    <xf borderId="16" fillId="0" fontId="3" numFmtId="167" xfId="0" applyAlignment="1" applyBorder="1" applyFont="1" applyNumberFormat="1">
      <alignment horizontal="center" readingOrder="0" shrinkToFit="0" vertical="center" wrapText="0"/>
    </xf>
    <xf borderId="16" fillId="0" fontId="3" numFmtId="167" xfId="0" applyAlignment="1" applyBorder="1" applyFont="1" applyNumberFormat="1">
      <alignment horizontal="center" shrinkToFit="0" vertical="center" wrapText="0"/>
    </xf>
    <xf borderId="16" fillId="0" fontId="3" numFmtId="167" xfId="0" applyAlignment="1" applyBorder="1" applyFont="1" applyNumberFormat="1">
      <alignment horizontal="center" readingOrder="0" shrinkToFit="0" vertical="center" wrapText="0"/>
    </xf>
    <xf borderId="16" fillId="0" fontId="3" numFmtId="167" xfId="0" applyAlignment="1" applyBorder="1" applyFont="1" applyNumberFormat="1">
      <alignment horizontal="center" shrinkToFit="0" vertical="center" wrapText="0"/>
    </xf>
    <xf borderId="15" fillId="10" fontId="2" numFmtId="0" xfId="0" applyAlignment="1" applyBorder="1" applyFont="1">
      <alignment horizontal="center" readingOrder="0" vertical="center"/>
    </xf>
    <xf borderId="15" fillId="0" fontId="3" numFmtId="168" xfId="0" applyAlignment="1" applyBorder="1" applyFont="1" applyNumberFormat="1">
      <alignment horizontal="center" readingOrder="0" shrinkToFit="0" vertical="center" wrapText="0"/>
    </xf>
    <xf borderId="15" fillId="0" fontId="3" numFmtId="168" xfId="0" applyAlignment="1" applyBorder="1" applyFont="1" applyNumberFormat="1">
      <alignment horizontal="center" shrinkToFit="0" vertical="center" wrapText="0"/>
    </xf>
    <xf borderId="17" fillId="11" fontId="10" numFmtId="0" xfId="0" applyAlignment="1" applyBorder="1" applyFill="1" applyFont="1">
      <alignment vertical="center"/>
    </xf>
    <xf borderId="18" fillId="12" fontId="1" numFmtId="0" xfId="0" applyAlignment="1" applyBorder="1" applyFill="1" applyFont="1">
      <alignment vertical="center"/>
    </xf>
    <xf borderId="19" fillId="13" fontId="3" numFmtId="0" xfId="0" applyAlignment="1" applyBorder="1" applyFill="1" applyFont="1">
      <alignment horizontal="center" vertical="center"/>
    </xf>
    <xf borderId="17" fillId="0" fontId="11" numFmtId="0" xfId="0" applyAlignment="1" applyBorder="1" applyFont="1">
      <alignment horizontal="center" readingOrder="0" shrinkToFit="0" vertical="center" wrapText="1"/>
    </xf>
    <xf borderId="20" fillId="0" fontId="11" numFmtId="0" xfId="0" applyAlignment="1" applyBorder="1" applyFont="1">
      <alignment horizontal="center" shrinkToFit="0" vertical="center" wrapText="1"/>
    </xf>
    <xf borderId="21" fillId="0" fontId="6" numFmtId="0" xfId="0" applyAlignment="1" applyBorder="1" applyFont="1">
      <alignment horizontal="center" readingOrder="0" vertical="center"/>
    </xf>
    <xf borderId="18" fillId="0" fontId="6" numFmtId="0" xfId="0" applyAlignment="1" applyBorder="1" applyFont="1">
      <alignment horizontal="left" readingOrder="0" vertical="center"/>
    </xf>
    <xf borderId="22" fillId="0" fontId="4" numFmtId="0" xfId="0" applyBorder="1" applyFont="1"/>
    <xf borderId="21" fillId="0" fontId="6" numFmtId="0" xfId="0" applyAlignment="1" applyBorder="1" applyFont="1">
      <alignment horizontal="left" readingOrder="0" shrinkToFit="0" vertical="center" wrapText="1"/>
    </xf>
    <xf borderId="23" fillId="0" fontId="4" numFmtId="0" xfId="0" applyBorder="1" applyFont="1"/>
    <xf borderId="24" fillId="0" fontId="4" numFmtId="0" xfId="0" applyBorder="1" applyFont="1"/>
    <xf borderId="17" fillId="0" fontId="11" numFmtId="0" xfId="0" applyAlignment="1" applyBorder="1" applyFont="1">
      <alignment horizontal="center" shrinkToFit="0" vertical="center" wrapText="1"/>
    </xf>
    <xf borderId="25" fillId="0" fontId="4" numFmtId="0" xfId="0" applyBorder="1" applyFont="1"/>
    <xf borderId="26" fillId="0" fontId="4" numFmtId="0" xfId="0" applyBorder="1" applyFont="1"/>
    <xf borderId="27" fillId="0" fontId="12" numFmtId="0" xfId="0" applyAlignment="1" applyBorder="1" applyFont="1">
      <alignment horizontal="left" readingOrder="0" vertical="bottom"/>
    </xf>
    <xf borderId="27" fillId="0" fontId="13" numFmtId="0" xfId="0" applyAlignment="1" applyBorder="1" applyFont="1">
      <alignment horizontal="left" readingOrder="0" vertical="bottom"/>
    </xf>
    <xf borderId="27" fillId="0" fontId="14" numFmtId="0" xfId="0" applyAlignment="1" applyBorder="1" applyFont="1">
      <alignment horizontal="left" vertical="bottom"/>
    </xf>
    <xf borderId="0" fillId="0" fontId="15" numFmtId="0" xfId="0" applyAlignment="1" applyFont="1">
      <alignment horizontal="left" vertical="center"/>
    </xf>
    <xf borderId="28" fillId="5" fontId="1" numFmtId="0" xfId="0" applyAlignment="1" applyBorder="1" applyFont="1">
      <alignment vertical="center"/>
    </xf>
    <xf borderId="29" fillId="5" fontId="3" numFmtId="0" xfId="0" applyBorder="1" applyFont="1"/>
    <xf borderId="6" fillId="0" fontId="3" numFmtId="0" xfId="0" applyAlignment="1" applyBorder="1" applyFont="1">
      <alignment horizontal="center" shrinkToFit="0" vertical="center" wrapText="0"/>
    </xf>
    <xf borderId="6" fillId="0" fontId="6" numFmtId="0" xfId="0" applyAlignment="1" applyBorder="1" applyFont="1">
      <alignment horizontal="center" shrinkToFit="0" vertical="center" wrapText="1"/>
    </xf>
    <xf borderId="5" fillId="0" fontId="6" numFmtId="0" xfId="0" applyAlignment="1" applyBorder="1" applyFont="1">
      <alignment horizontal="left" shrinkToFit="0" vertical="center" wrapText="1"/>
    </xf>
    <xf borderId="6" fillId="0" fontId="3" numFmtId="165" xfId="0" applyAlignment="1" applyBorder="1" applyFont="1" applyNumberFormat="1">
      <alignment horizontal="center" shrinkToFit="0" vertical="center" wrapText="0"/>
    </xf>
    <xf borderId="9" fillId="0" fontId="3" numFmtId="166" xfId="0" applyAlignment="1" applyBorder="1" applyFont="1" applyNumberFormat="1">
      <alignment horizontal="center" shrinkToFit="0" vertical="center" wrapText="0"/>
    </xf>
    <xf borderId="30" fillId="7" fontId="1" numFmtId="0" xfId="0" applyAlignment="1" applyBorder="1" applyFont="1">
      <alignment vertical="center"/>
    </xf>
    <xf borderId="31" fillId="7" fontId="3" numFmtId="0" xfId="0" applyBorder="1" applyFont="1"/>
    <xf borderId="13" fillId="0" fontId="6" numFmtId="0" xfId="0" applyAlignment="1" applyBorder="1" applyFont="1">
      <alignment horizontal="left" shrinkToFit="0" vertical="center" wrapText="1"/>
    </xf>
    <xf borderId="13" fillId="0" fontId="7" numFmtId="49" xfId="0" applyAlignment="1" applyBorder="1" applyFont="1" applyNumberFormat="1">
      <alignment horizontal="center" shrinkToFit="0" vertical="center" wrapText="0"/>
    </xf>
    <xf borderId="32" fillId="9" fontId="3" numFmtId="0" xfId="0" applyBorder="1" applyFont="1"/>
    <xf borderId="15" fillId="0" fontId="6" numFmtId="0" xfId="0" applyAlignment="1" applyBorder="1" applyFont="1">
      <alignment horizontal="center" shrinkToFit="0" vertical="center" wrapText="1"/>
    </xf>
    <xf borderId="20" fillId="11" fontId="1" numFmtId="0" xfId="0" applyAlignment="1" applyBorder="1" applyFont="1">
      <alignment vertical="center"/>
    </xf>
    <xf borderId="33" fillId="11" fontId="3" numFmtId="0" xfId="0" applyBorder="1" applyFont="1"/>
    <xf borderId="0" fillId="12" fontId="1" numFmtId="0" xfId="0" applyAlignment="1" applyFont="1">
      <alignment vertical="center"/>
    </xf>
    <xf borderId="0" fillId="12" fontId="3" numFmtId="0" xfId="0" applyFont="1"/>
    <xf borderId="18" fillId="0" fontId="6" numFmtId="0" xfId="0" applyAlignment="1" applyBorder="1" applyFont="1">
      <alignment horizontal="center" vertical="center"/>
    </xf>
    <xf borderId="34" fillId="0" fontId="6" numFmtId="0" xfId="0" applyAlignment="1" applyBorder="1" applyFont="1">
      <alignment horizontal="left" vertical="center"/>
    </xf>
    <xf borderId="35" fillId="0" fontId="4" numFmtId="0" xfId="0" applyBorder="1" applyFont="1"/>
    <xf borderId="21" fillId="0" fontId="6" numFmtId="0" xfId="0" applyAlignment="1" applyBorder="1" applyFont="1">
      <alignment horizontal="left" shrinkToFit="0" vertical="center" wrapText="1"/>
    </xf>
    <xf borderId="36" fillId="0" fontId="4" numFmtId="0" xfId="0" applyBorder="1" applyFont="1"/>
    <xf borderId="37" fillId="0" fontId="4" numFmtId="0" xfId="0" applyBorder="1" applyFont="1"/>
    <xf borderId="38" fillId="2" fontId="1" numFmtId="0" xfId="0" applyAlignment="1" applyBorder="1" applyFont="1">
      <alignment vertical="center"/>
    </xf>
    <xf borderId="39" fillId="2" fontId="3" numFmtId="0" xfId="0" applyBorder="1" applyFont="1"/>
    <xf borderId="38" fillId="0" fontId="3" numFmtId="0" xfId="0" applyAlignment="1" applyBorder="1" applyFont="1">
      <alignment shrinkToFit="0" vertical="center" wrapText="0"/>
    </xf>
    <xf borderId="40" fillId="0" fontId="4" numFmtId="0" xfId="0" applyBorder="1" applyFont="1"/>
    <xf borderId="39" fillId="0" fontId="4" numFmtId="0" xfId="0" applyBorder="1" applyFont="1"/>
    <xf borderId="41" fillId="0" fontId="3" numFmtId="0" xfId="0" applyAlignment="1" applyBorder="1" applyFont="1">
      <alignment shrinkToFit="0" vertical="center" wrapText="1"/>
    </xf>
    <xf borderId="42" fillId="0" fontId="4" numFmtId="0" xfId="0" applyBorder="1" applyFont="1"/>
    <xf borderId="43" fillId="0" fontId="4" numFmtId="0" xfId="0" applyBorder="1" applyFont="1"/>
    <xf borderId="44" fillId="0" fontId="4" numFmtId="0" xfId="0" applyBorder="1" applyFont="1"/>
    <xf borderId="45" fillId="0" fontId="4" numFmtId="0" xfId="0" applyBorder="1" applyFont="1"/>
    <xf borderId="2" fillId="3" fontId="2" numFmtId="0" xfId="0" applyAlignment="1" applyBorder="1" applyFont="1">
      <alignment horizontal="center" vertical="center"/>
    </xf>
    <xf borderId="5" fillId="3" fontId="2" numFmtId="0" xfId="0" applyAlignment="1" applyBorder="1" applyFont="1">
      <alignment horizontal="center" readingOrder="0" vertical="center"/>
    </xf>
    <xf borderId="38" fillId="0" fontId="3" numFmtId="164" xfId="0" applyAlignment="1" applyBorder="1" applyFont="1" applyNumberFormat="1">
      <alignment horizontal="left" shrinkToFit="0" vertical="center" wrapText="0"/>
    </xf>
    <xf borderId="46" fillId="0" fontId="4" numFmtId="0" xfId="0" applyBorder="1" applyFont="1"/>
    <xf borderId="47" fillId="0" fontId="4" numFmtId="0" xfId="0" applyBorder="1" applyFont="1"/>
    <xf borderId="48" fillId="0" fontId="4" numFmtId="0" xfId="0" applyBorder="1" applyFont="1"/>
    <xf borderId="49" fillId="0" fontId="16" numFmtId="0" xfId="0" applyAlignment="1" applyBorder="1" applyFont="1">
      <alignment vertical="bottom"/>
    </xf>
    <xf borderId="49" fillId="0" fontId="16" numFmtId="0" xfId="0" applyAlignment="1" applyBorder="1" applyFont="1">
      <alignment vertical="bottom"/>
    </xf>
    <xf borderId="50" fillId="14" fontId="16" numFmtId="0" xfId="0" applyAlignment="1" applyBorder="1" applyFill="1" applyFont="1">
      <alignment vertical="bottom"/>
    </xf>
    <xf borderId="51" fillId="14" fontId="16" numFmtId="0" xfId="0" applyAlignment="1" applyBorder="1" applyFont="1">
      <alignment vertical="bottom"/>
    </xf>
    <xf borderId="51" fillId="14" fontId="17" numFmtId="0" xfId="0" applyAlignment="1" applyBorder="1" applyFont="1">
      <alignment horizontal="center" vertical="bottom"/>
    </xf>
    <xf borderId="51" fillId="14" fontId="17" numFmtId="0" xfId="0" applyAlignment="1" applyBorder="1" applyFont="1">
      <alignment horizontal="center" vertical="bottom"/>
    </xf>
    <xf borderId="50" fillId="0" fontId="18" numFmtId="0" xfId="0" applyAlignment="1" applyBorder="1" applyFont="1">
      <alignment vertical="bottom"/>
    </xf>
    <xf borderId="51" fillId="0" fontId="16" numFmtId="0" xfId="0" applyAlignment="1" applyBorder="1" applyFont="1">
      <alignment vertical="bottom"/>
    </xf>
    <xf borderId="51" fillId="0" fontId="16" numFmtId="0" xfId="0" applyAlignment="1" applyBorder="1" applyFont="1">
      <alignment horizontal="center" readingOrder="0"/>
    </xf>
    <xf borderId="51" fillId="0" fontId="16" numFmtId="0" xfId="0" applyAlignment="1" applyBorder="1" applyFont="1">
      <alignment readingOrder="0" vertical="bottom"/>
    </xf>
    <xf borderId="0" fillId="0" fontId="16" numFmtId="0" xfId="0" applyAlignment="1" applyFont="1">
      <alignment vertical="bottom"/>
    </xf>
    <xf borderId="0" fillId="0" fontId="16" numFmtId="0" xfId="0" applyAlignment="1" applyFont="1">
      <alignment horizontal="center" vertical="bottom"/>
    </xf>
    <xf borderId="0" fillId="0" fontId="3" numFmtId="0" xfId="0" applyAlignment="1" applyFont="1">
      <alignment readingOrder="0"/>
    </xf>
    <xf borderId="0" fillId="0" fontId="3" numFmtId="169" xfId="0" applyAlignment="1" applyFont="1" applyNumberFormat="1">
      <alignment readingOrder="0"/>
    </xf>
    <xf borderId="1" fillId="2" fontId="1" numFmtId="0" xfId="0" applyAlignment="1" applyBorder="1" applyFont="1">
      <alignment horizontal="center" vertical="center"/>
    </xf>
    <xf borderId="0" fillId="0" fontId="3" numFmtId="0" xfId="0" applyAlignment="1" applyFont="1">
      <alignment horizontal="center" vertical="center"/>
    </xf>
    <xf borderId="46" fillId="3" fontId="2" numFmtId="0" xfId="0" applyAlignment="1" applyBorder="1" applyFont="1">
      <alignment horizontal="center" vertical="center"/>
    </xf>
    <xf borderId="5" fillId="0" fontId="3" numFmtId="0" xfId="0" applyAlignment="1" applyBorder="1" applyFont="1">
      <alignment readingOrder="0" shrinkToFit="0" vertical="center" wrapText="0"/>
    </xf>
    <xf borderId="6" fillId="0" fontId="3" numFmtId="0" xfId="0" applyAlignment="1" applyBorder="1" applyFont="1">
      <alignment readingOrder="0" shrinkToFit="0" vertical="center" wrapText="1"/>
    </xf>
    <xf borderId="46" fillId="0" fontId="3" numFmtId="0" xfId="0" applyAlignment="1" applyBorder="1" applyFont="1">
      <alignment readingOrder="0" shrinkToFit="0" vertical="center" wrapText="0"/>
    </xf>
    <xf borderId="7" fillId="0" fontId="4" numFmtId="0" xfId="0" applyBorder="1" applyFont="1"/>
    <xf borderId="38" fillId="0" fontId="3" numFmtId="0" xfId="0" applyAlignment="1" applyBorder="1" applyFont="1">
      <alignment readingOrder="0" shrinkToFit="0" vertical="center" wrapText="0"/>
    </xf>
    <xf borderId="41" fillId="0" fontId="3" numFmtId="0" xfId="0" applyAlignment="1" applyBorder="1" applyFont="1">
      <alignment readingOrder="0" shrinkToFit="0" vertical="center" wrapText="0"/>
    </xf>
    <xf borderId="5" fillId="0" fontId="3" numFmtId="164" xfId="0" applyAlignment="1" applyBorder="1" applyFont="1" applyNumberFormat="1">
      <alignment horizontal="left" readingOrder="0" shrinkToFit="0" vertical="center" wrapText="0"/>
    </xf>
    <xf borderId="9" fillId="0" fontId="4" numFmtId="0" xfId="0" applyBorder="1" applyFont="1"/>
    <xf borderId="5" fillId="5" fontId="1" numFmtId="0" xfId="0" applyAlignment="1" applyBorder="1" applyFont="1">
      <alignment horizontal="center" vertical="center"/>
    </xf>
    <xf borderId="6" fillId="0" fontId="19" numFmtId="0" xfId="0" applyAlignment="1" applyBorder="1" applyFont="1">
      <alignment horizontal="center" shrinkToFit="0" vertical="center" wrapText="0"/>
    </xf>
    <xf borderId="6" fillId="0" fontId="19" numFmtId="0" xfId="0" applyAlignment="1" applyBorder="1" applyFont="1">
      <alignment horizontal="center" readingOrder="0" shrinkToFit="0" vertical="center" wrapText="0"/>
    </xf>
    <xf borderId="6" fillId="0" fontId="19" numFmtId="170" xfId="0" applyAlignment="1" applyBorder="1" applyFont="1" applyNumberFormat="1">
      <alignment horizontal="center" readingOrder="0" shrinkToFit="0" vertical="center" wrapText="0"/>
    </xf>
    <xf borderId="12" fillId="6" fontId="2" numFmtId="0" xfId="0" applyAlignment="1" applyBorder="1" applyFont="1">
      <alignment horizontal="center" readingOrder="0" vertical="center"/>
    </xf>
    <xf borderId="9" fillId="0" fontId="3" numFmtId="166" xfId="0" applyAlignment="1" applyBorder="1" applyFont="1" applyNumberFormat="1">
      <alignment horizontal="center" readingOrder="0" shrinkToFit="0" vertical="center" wrapText="0"/>
    </xf>
    <xf borderId="13" fillId="7" fontId="1" numFmtId="0" xfId="0" applyAlignment="1" applyBorder="1" applyFont="1">
      <alignment horizontal="center" vertical="center"/>
    </xf>
    <xf borderId="13" fillId="0" fontId="20" numFmtId="49" xfId="0" applyAlignment="1" applyBorder="1" applyFont="1" applyNumberFormat="1">
      <alignment horizontal="center" readingOrder="0" shrinkToFit="0" vertical="center" wrapText="0"/>
    </xf>
    <xf borderId="14" fillId="9" fontId="8" numFmtId="0" xfId="0" applyAlignment="1" applyBorder="1" applyFont="1">
      <alignment horizontal="center" shrinkToFit="0" vertical="center" wrapText="0"/>
    </xf>
    <xf borderId="14" fillId="9" fontId="1" numFmtId="0" xfId="0" applyAlignment="1" applyBorder="1" applyFont="1">
      <alignment horizontal="center" vertical="center"/>
    </xf>
    <xf borderId="17" fillId="11" fontId="10" numFmtId="0" xfId="0" applyAlignment="1" applyBorder="1" applyFont="1">
      <alignment horizontal="center" vertical="center"/>
    </xf>
    <xf borderId="18" fillId="12" fontId="1" numFmtId="0" xfId="0" applyAlignment="1" applyBorder="1" applyFont="1">
      <alignment horizontal="center" vertical="center"/>
    </xf>
    <xf borderId="52" fillId="0" fontId="6" numFmtId="0" xfId="0" applyAlignment="1" applyBorder="1" applyFont="1">
      <alignment horizontal="left" readingOrder="0" shrinkToFit="0" vertical="center" wrapText="1"/>
    </xf>
    <xf borderId="6" fillId="0" fontId="3" numFmtId="0" xfId="0" applyAlignment="1" applyBorder="1" applyFont="1">
      <alignment horizontal="center" readingOrder="0" shrinkToFit="0" vertical="center" wrapText="0"/>
    </xf>
    <xf borderId="6" fillId="0" fontId="6" numFmtId="0" xfId="0" applyAlignment="1" applyBorder="1" applyFont="1">
      <alignment horizontal="center" readingOrder="0" shrinkToFit="0" vertical="center" wrapText="1"/>
    </xf>
    <xf borderId="5" fillId="0" fontId="6" numFmtId="0" xfId="0" applyAlignment="1" applyBorder="1" applyFont="1">
      <alignment horizontal="left" readingOrder="0" shrinkToFit="0" vertical="center" wrapText="1"/>
    </xf>
    <xf borderId="6" fillId="0" fontId="19" numFmtId="49" xfId="0" applyAlignment="1" applyBorder="1" applyFont="1" applyNumberFormat="1">
      <alignment horizontal="center" shrinkToFit="0" vertical="center" wrapText="0"/>
    </xf>
    <xf borderId="6" fillId="0" fontId="19" numFmtId="49" xfId="0" applyAlignment="1" applyBorder="1" applyFont="1" applyNumberFormat="1">
      <alignment horizontal="center" readingOrder="0" shrinkToFit="0" vertical="center" wrapText="0"/>
    </xf>
    <xf borderId="6" fillId="0" fontId="3" numFmtId="171" xfId="0" applyAlignment="1" applyBorder="1" applyFont="1" applyNumberFormat="1">
      <alignment horizontal="center" readingOrder="0" shrinkToFit="0" vertical="center" wrapText="0"/>
    </xf>
    <xf borderId="13" fillId="0" fontId="6" numFmtId="0" xfId="0" applyAlignment="1" applyBorder="1" applyFont="1">
      <alignment horizontal="left" readingOrder="0" shrinkToFit="0" vertical="center" wrapText="1"/>
    </xf>
    <xf borderId="15" fillId="0" fontId="3" numFmtId="172" xfId="0" applyAlignment="1" applyBorder="1" applyFont="1" applyNumberFormat="1">
      <alignment horizontal="center" readingOrder="0" shrinkToFit="0" vertical="center" wrapText="0"/>
    </xf>
    <xf borderId="15" fillId="0" fontId="3" numFmtId="172" xfId="0" applyAlignment="1" applyBorder="1" applyFont="1" applyNumberFormat="1">
      <alignment horizontal="center" shrinkToFit="0" vertical="center" wrapText="0"/>
    </xf>
    <xf borderId="15" fillId="0" fontId="3" numFmtId="172" xfId="0" applyAlignment="1" applyBorder="1" applyFont="1" applyNumberFormat="1">
      <alignment horizontal="center" readingOrder="0" shrinkToFit="0" vertical="center" wrapText="0"/>
    </xf>
    <xf borderId="15" fillId="0" fontId="3" numFmtId="172" xfId="0" applyAlignment="1" applyBorder="1" applyFont="1" applyNumberFormat="1">
      <alignment horizontal="center" shrinkToFit="0" vertical="center" wrapText="0"/>
    </xf>
    <xf borderId="18" fillId="0" fontId="6" numFmtId="0" xfId="0" applyAlignment="1" applyBorder="1" applyFont="1">
      <alignment horizontal="center" readingOrder="0" vertical="center"/>
    </xf>
    <xf borderId="34" fillId="0" fontId="6" numFmtId="0" xfId="0" applyAlignment="1" applyBorder="1" applyFont="1">
      <alignment horizontal="left" readingOrder="0" vertical="center"/>
    </xf>
    <xf borderId="41" fillId="0" fontId="3" numFmtId="0" xfId="0" applyAlignment="1" applyBorder="1" applyFont="1">
      <alignment readingOrder="0" shrinkToFit="0" vertical="center" wrapText="1"/>
    </xf>
    <xf borderId="38" fillId="0" fontId="3" numFmtId="14" xfId="0" applyAlignment="1" applyBorder="1" applyFont="1" applyNumberFormat="1">
      <alignment horizontal="left" readingOrder="0" shrinkToFit="0" vertical="center" wrapText="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0.xml.rels><?xml version="1.0" encoding="UTF-8" standalone="yes"?><Relationships xmlns="http://schemas.openxmlformats.org/package/2006/relationships"><Relationship Id="rId11" Type="http://schemas.openxmlformats.org/officeDocument/2006/relationships/image" Target="../media/image3.jpg"/><Relationship Id="rId10" Type="http://schemas.openxmlformats.org/officeDocument/2006/relationships/image" Target="../media/image5.jpg"/><Relationship Id="rId13" Type="http://schemas.openxmlformats.org/officeDocument/2006/relationships/image" Target="../media/image11.jpg"/><Relationship Id="rId12" Type="http://schemas.openxmlformats.org/officeDocument/2006/relationships/image" Target="../media/image7.jpg"/><Relationship Id="rId1" Type="http://schemas.openxmlformats.org/officeDocument/2006/relationships/image" Target="../media/image17.jpg"/><Relationship Id="rId2" Type="http://schemas.openxmlformats.org/officeDocument/2006/relationships/image" Target="../media/image10.jpg"/><Relationship Id="rId3" Type="http://schemas.openxmlformats.org/officeDocument/2006/relationships/image" Target="../media/image16.jpg"/><Relationship Id="rId4" Type="http://schemas.openxmlformats.org/officeDocument/2006/relationships/image" Target="../media/image14.jpg"/><Relationship Id="rId9" Type="http://schemas.openxmlformats.org/officeDocument/2006/relationships/image" Target="../media/image12.jpg"/><Relationship Id="rId15" Type="http://schemas.openxmlformats.org/officeDocument/2006/relationships/image" Target="../media/image1.jpg"/><Relationship Id="rId14" Type="http://schemas.openxmlformats.org/officeDocument/2006/relationships/image" Target="../media/image4.jpg"/><Relationship Id="rId17" Type="http://schemas.openxmlformats.org/officeDocument/2006/relationships/image" Target="../media/image13.jpg"/><Relationship Id="rId16" Type="http://schemas.openxmlformats.org/officeDocument/2006/relationships/image" Target="../media/image6.jpg"/><Relationship Id="rId5" Type="http://schemas.openxmlformats.org/officeDocument/2006/relationships/image" Target="../media/image15.jpg"/><Relationship Id="rId6" Type="http://schemas.openxmlformats.org/officeDocument/2006/relationships/image" Target="../media/image9.jpg"/><Relationship Id="rId7" Type="http://schemas.openxmlformats.org/officeDocument/2006/relationships/image" Target="../media/image8.jpg"/><Relationship Id="rId8" Type="http://schemas.openxmlformats.org/officeDocument/2006/relationships/image" Target="../media/image2.jpg"/></Relationships>
</file>

<file path=xl/drawings/_rels/drawing2.xml.rels><?xml version="1.0" encoding="UTF-8" standalone="yes"?><Relationships xmlns="http://schemas.openxmlformats.org/package/2006/relationships"><Relationship Id="rId11" Type="http://schemas.openxmlformats.org/officeDocument/2006/relationships/image" Target="../media/image3.jpg"/><Relationship Id="rId10" Type="http://schemas.openxmlformats.org/officeDocument/2006/relationships/image" Target="../media/image5.jpg"/><Relationship Id="rId13" Type="http://schemas.openxmlformats.org/officeDocument/2006/relationships/image" Target="../media/image11.jpg"/><Relationship Id="rId12" Type="http://schemas.openxmlformats.org/officeDocument/2006/relationships/image" Target="../media/image7.jpg"/><Relationship Id="rId1" Type="http://schemas.openxmlformats.org/officeDocument/2006/relationships/image" Target="../media/image17.jpg"/><Relationship Id="rId2" Type="http://schemas.openxmlformats.org/officeDocument/2006/relationships/image" Target="../media/image10.jpg"/><Relationship Id="rId3" Type="http://schemas.openxmlformats.org/officeDocument/2006/relationships/image" Target="../media/image16.jpg"/><Relationship Id="rId4" Type="http://schemas.openxmlformats.org/officeDocument/2006/relationships/image" Target="../media/image14.jpg"/><Relationship Id="rId9" Type="http://schemas.openxmlformats.org/officeDocument/2006/relationships/image" Target="../media/image12.jpg"/><Relationship Id="rId15" Type="http://schemas.openxmlformats.org/officeDocument/2006/relationships/image" Target="../media/image1.jpg"/><Relationship Id="rId14" Type="http://schemas.openxmlformats.org/officeDocument/2006/relationships/image" Target="../media/image4.jpg"/><Relationship Id="rId17" Type="http://schemas.openxmlformats.org/officeDocument/2006/relationships/image" Target="../media/image13.jpg"/><Relationship Id="rId16" Type="http://schemas.openxmlformats.org/officeDocument/2006/relationships/image" Target="../media/image6.jpg"/><Relationship Id="rId5" Type="http://schemas.openxmlformats.org/officeDocument/2006/relationships/image" Target="../media/image15.jpg"/><Relationship Id="rId6" Type="http://schemas.openxmlformats.org/officeDocument/2006/relationships/image" Target="../media/image9.jpg"/><Relationship Id="rId7" Type="http://schemas.openxmlformats.org/officeDocument/2006/relationships/image" Target="../media/image8.jpg"/><Relationship Id="rId8"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3</xdr:row>
      <xdr:rowOff>0</xdr:rowOff>
    </xdr:from>
    <xdr:ext cx="1085850" cy="857250"/>
    <xdr:pic>
      <xdr:nvPicPr>
        <xdr:cNvPr id="0" name="image17.jp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3</xdr:row>
      <xdr:rowOff>0</xdr:rowOff>
    </xdr:from>
    <xdr:ext cx="1000125" cy="847725"/>
    <xdr:pic>
      <xdr:nvPicPr>
        <xdr:cNvPr id="0" name="image10.jpg"/>
        <xdr:cNvPicPr preferRelativeResize="0"/>
      </xdr:nvPicPr>
      <xdr:blipFill>
        <a:blip cstate="print" r:embed="rId2"/>
        <a:stretch>
          <a:fillRect/>
        </a:stretch>
      </xdr:blipFill>
      <xdr:spPr>
        <a:prstGeom prst="rect">
          <a:avLst/>
        </a:prstGeom>
        <a:noFill/>
      </xdr:spPr>
    </xdr:pic>
    <xdr:clientData fLocksWithSheet="0"/>
  </xdr:oneCellAnchor>
  <xdr:oneCellAnchor>
    <xdr:from>
      <xdr:col>3</xdr:col>
      <xdr:colOff>0</xdr:colOff>
      <xdr:row>3</xdr:row>
      <xdr:rowOff>0</xdr:rowOff>
    </xdr:from>
    <xdr:ext cx="1095375" cy="857250"/>
    <xdr:pic>
      <xdr:nvPicPr>
        <xdr:cNvPr id="0" name="image16.jpg"/>
        <xdr:cNvPicPr preferRelativeResize="0"/>
      </xdr:nvPicPr>
      <xdr:blipFill>
        <a:blip cstate="print" r:embed="rId3"/>
        <a:stretch>
          <a:fillRect/>
        </a:stretch>
      </xdr:blipFill>
      <xdr:spPr>
        <a:prstGeom prst="rect">
          <a:avLst/>
        </a:prstGeom>
        <a:noFill/>
      </xdr:spPr>
    </xdr:pic>
    <xdr:clientData fLocksWithSheet="0"/>
  </xdr:oneCellAnchor>
  <xdr:oneCellAnchor>
    <xdr:from>
      <xdr:col>4</xdr:col>
      <xdr:colOff>0</xdr:colOff>
      <xdr:row>3</xdr:row>
      <xdr:rowOff>0</xdr:rowOff>
    </xdr:from>
    <xdr:ext cx="1000125" cy="857250"/>
    <xdr:pic>
      <xdr:nvPicPr>
        <xdr:cNvPr id="0" name="image14.jpg"/>
        <xdr:cNvPicPr preferRelativeResize="0"/>
      </xdr:nvPicPr>
      <xdr:blipFill>
        <a:blip cstate="print" r:embed="rId4"/>
        <a:stretch>
          <a:fillRect/>
        </a:stretch>
      </xdr:blipFill>
      <xdr:spPr>
        <a:prstGeom prst="rect">
          <a:avLst/>
        </a:prstGeom>
        <a:noFill/>
      </xdr:spPr>
    </xdr:pic>
    <xdr:clientData fLocksWithSheet="0"/>
  </xdr:oneCellAnchor>
  <xdr:oneCellAnchor>
    <xdr:from>
      <xdr:col>5</xdr:col>
      <xdr:colOff>0</xdr:colOff>
      <xdr:row>3</xdr:row>
      <xdr:rowOff>0</xdr:rowOff>
    </xdr:from>
    <xdr:ext cx="942975" cy="857250"/>
    <xdr:pic>
      <xdr:nvPicPr>
        <xdr:cNvPr id="0" name="image15.jp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0</xdr:colOff>
      <xdr:row>3</xdr:row>
      <xdr:rowOff>0</xdr:rowOff>
    </xdr:from>
    <xdr:ext cx="942975" cy="857250"/>
    <xdr:pic>
      <xdr:nvPicPr>
        <xdr:cNvPr id="0" name="image9.jp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0</xdr:colOff>
      <xdr:row>5</xdr:row>
      <xdr:rowOff>0</xdr:rowOff>
    </xdr:from>
    <xdr:ext cx="1247775" cy="819150"/>
    <xdr:pic>
      <xdr:nvPicPr>
        <xdr:cNvPr id="0" name="image8.jpg"/>
        <xdr:cNvPicPr preferRelativeResize="0"/>
      </xdr:nvPicPr>
      <xdr:blipFill>
        <a:blip cstate="print" r:embed="rId7"/>
        <a:stretch>
          <a:fillRect/>
        </a:stretch>
      </xdr:blipFill>
      <xdr:spPr>
        <a:prstGeom prst="rect">
          <a:avLst/>
        </a:prstGeom>
        <a:noFill/>
      </xdr:spPr>
    </xdr:pic>
    <xdr:clientData fLocksWithSheet="0"/>
  </xdr:oneCellAnchor>
  <xdr:oneCellAnchor>
    <xdr:from>
      <xdr:col>2</xdr:col>
      <xdr:colOff>0</xdr:colOff>
      <xdr:row>5</xdr:row>
      <xdr:rowOff>0</xdr:rowOff>
    </xdr:from>
    <xdr:ext cx="1200150" cy="857250"/>
    <xdr:pic>
      <xdr:nvPicPr>
        <xdr:cNvPr id="0" name="image2.jpg"/>
        <xdr:cNvPicPr preferRelativeResize="0"/>
      </xdr:nvPicPr>
      <xdr:blipFill>
        <a:blip cstate="print" r:embed="rId8"/>
        <a:stretch>
          <a:fillRect/>
        </a:stretch>
      </xdr:blipFill>
      <xdr:spPr>
        <a:prstGeom prst="rect">
          <a:avLst/>
        </a:prstGeom>
        <a:noFill/>
      </xdr:spPr>
    </xdr:pic>
    <xdr:clientData fLocksWithSheet="0"/>
  </xdr:oneCellAnchor>
  <xdr:oneCellAnchor>
    <xdr:from>
      <xdr:col>3</xdr:col>
      <xdr:colOff>0</xdr:colOff>
      <xdr:row>5</xdr:row>
      <xdr:rowOff>0</xdr:rowOff>
    </xdr:from>
    <xdr:ext cx="1228725" cy="857250"/>
    <xdr:pic>
      <xdr:nvPicPr>
        <xdr:cNvPr id="0" name="image12.jpg"/>
        <xdr:cNvPicPr preferRelativeResize="0"/>
      </xdr:nvPicPr>
      <xdr:blipFill>
        <a:blip cstate="print" r:embed="rId9"/>
        <a:stretch>
          <a:fillRect/>
        </a:stretch>
      </xdr:blipFill>
      <xdr:spPr>
        <a:prstGeom prst="rect">
          <a:avLst/>
        </a:prstGeom>
        <a:noFill/>
      </xdr:spPr>
    </xdr:pic>
    <xdr:clientData fLocksWithSheet="0"/>
  </xdr:oneCellAnchor>
  <xdr:oneCellAnchor>
    <xdr:from>
      <xdr:col>4</xdr:col>
      <xdr:colOff>0</xdr:colOff>
      <xdr:row>5</xdr:row>
      <xdr:rowOff>0</xdr:rowOff>
    </xdr:from>
    <xdr:ext cx="1228725" cy="857250"/>
    <xdr:pic>
      <xdr:nvPicPr>
        <xdr:cNvPr id="0" name="image5.jpg"/>
        <xdr:cNvPicPr preferRelativeResize="0"/>
      </xdr:nvPicPr>
      <xdr:blipFill>
        <a:blip cstate="print" r:embed="rId10"/>
        <a:stretch>
          <a:fillRect/>
        </a:stretch>
      </xdr:blipFill>
      <xdr:spPr>
        <a:prstGeom prst="rect">
          <a:avLst/>
        </a:prstGeom>
        <a:noFill/>
      </xdr:spPr>
    </xdr:pic>
    <xdr:clientData fLocksWithSheet="0"/>
  </xdr:oneCellAnchor>
  <xdr:oneCellAnchor>
    <xdr:from>
      <xdr:col>5</xdr:col>
      <xdr:colOff>0</xdr:colOff>
      <xdr:row>5</xdr:row>
      <xdr:rowOff>0</xdr:rowOff>
    </xdr:from>
    <xdr:ext cx="1228725" cy="857250"/>
    <xdr:pic>
      <xdr:nvPicPr>
        <xdr:cNvPr id="0" name="image3.jpg"/>
        <xdr:cNvPicPr preferRelativeResize="0"/>
      </xdr:nvPicPr>
      <xdr:blipFill>
        <a:blip cstate="print" r:embed="rId11"/>
        <a:stretch>
          <a:fillRect/>
        </a:stretch>
      </xdr:blipFill>
      <xdr:spPr>
        <a:prstGeom prst="rect">
          <a:avLst/>
        </a:prstGeom>
        <a:noFill/>
      </xdr:spPr>
    </xdr:pic>
    <xdr:clientData fLocksWithSheet="0"/>
  </xdr:oneCellAnchor>
  <xdr:oneCellAnchor>
    <xdr:from>
      <xdr:col>6</xdr:col>
      <xdr:colOff>0</xdr:colOff>
      <xdr:row>5</xdr:row>
      <xdr:rowOff>0</xdr:rowOff>
    </xdr:from>
    <xdr:ext cx="1247775" cy="809625"/>
    <xdr:pic>
      <xdr:nvPicPr>
        <xdr:cNvPr id="0" name="image7.jpg"/>
        <xdr:cNvPicPr preferRelativeResize="0"/>
      </xdr:nvPicPr>
      <xdr:blipFill>
        <a:blip cstate="print" r:embed="rId12"/>
        <a:stretch>
          <a:fillRect/>
        </a:stretch>
      </xdr:blipFill>
      <xdr:spPr>
        <a:prstGeom prst="rect">
          <a:avLst/>
        </a:prstGeom>
        <a:noFill/>
      </xdr:spPr>
    </xdr:pic>
    <xdr:clientData fLocksWithSheet="0"/>
  </xdr:oneCellAnchor>
  <xdr:oneCellAnchor>
    <xdr:from>
      <xdr:col>1</xdr:col>
      <xdr:colOff>0</xdr:colOff>
      <xdr:row>7</xdr:row>
      <xdr:rowOff>0</xdr:rowOff>
    </xdr:from>
    <xdr:ext cx="1247775" cy="838200"/>
    <xdr:pic>
      <xdr:nvPicPr>
        <xdr:cNvPr id="0" name="image11.jpg"/>
        <xdr:cNvPicPr preferRelativeResize="0"/>
      </xdr:nvPicPr>
      <xdr:blipFill>
        <a:blip cstate="print" r:embed="rId13"/>
        <a:stretch>
          <a:fillRect/>
        </a:stretch>
      </xdr:blipFill>
      <xdr:spPr>
        <a:prstGeom prst="rect">
          <a:avLst/>
        </a:prstGeom>
        <a:noFill/>
      </xdr:spPr>
    </xdr:pic>
    <xdr:clientData fLocksWithSheet="0"/>
  </xdr:oneCellAnchor>
  <xdr:oneCellAnchor>
    <xdr:from>
      <xdr:col>2</xdr:col>
      <xdr:colOff>0</xdr:colOff>
      <xdr:row>7</xdr:row>
      <xdr:rowOff>0</xdr:rowOff>
    </xdr:from>
    <xdr:ext cx="1247775" cy="838200"/>
    <xdr:pic>
      <xdr:nvPicPr>
        <xdr:cNvPr id="0" name="image11.jpg"/>
        <xdr:cNvPicPr preferRelativeResize="0"/>
      </xdr:nvPicPr>
      <xdr:blipFill>
        <a:blip cstate="print" r:embed="rId13"/>
        <a:stretch>
          <a:fillRect/>
        </a:stretch>
      </xdr:blipFill>
      <xdr:spPr>
        <a:prstGeom prst="rect">
          <a:avLst/>
        </a:prstGeom>
        <a:noFill/>
      </xdr:spPr>
    </xdr:pic>
    <xdr:clientData fLocksWithSheet="0"/>
  </xdr:oneCellAnchor>
  <xdr:oneCellAnchor>
    <xdr:from>
      <xdr:col>3</xdr:col>
      <xdr:colOff>0</xdr:colOff>
      <xdr:row>7</xdr:row>
      <xdr:rowOff>0</xdr:rowOff>
    </xdr:from>
    <xdr:ext cx="1247775" cy="800100"/>
    <xdr:pic>
      <xdr:nvPicPr>
        <xdr:cNvPr id="0" name="image4.jpg"/>
        <xdr:cNvPicPr preferRelativeResize="0"/>
      </xdr:nvPicPr>
      <xdr:blipFill>
        <a:blip cstate="print" r:embed="rId14"/>
        <a:stretch>
          <a:fillRect/>
        </a:stretch>
      </xdr:blipFill>
      <xdr:spPr>
        <a:prstGeom prst="rect">
          <a:avLst/>
        </a:prstGeom>
        <a:noFill/>
      </xdr:spPr>
    </xdr:pic>
    <xdr:clientData fLocksWithSheet="0"/>
  </xdr:oneCellAnchor>
  <xdr:oneCellAnchor>
    <xdr:from>
      <xdr:col>4</xdr:col>
      <xdr:colOff>0</xdr:colOff>
      <xdr:row>7</xdr:row>
      <xdr:rowOff>0</xdr:rowOff>
    </xdr:from>
    <xdr:ext cx="1238250" cy="857250"/>
    <xdr:pic>
      <xdr:nvPicPr>
        <xdr:cNvPr id="0" name="image1.jpg"/>
        <xdr:cNvPicPr preferRelativeResize="0"/>
      </xdr:nvPicPr>
      <xdr:blipFill>
        <a:blip cstate="print" r:embed="rId15"/>
        <a:stretch>
          <a:fillRect/>
        </a:stretch>
      </xdr:blipFill>
      <xdr:spPr>
        <a:prstGeom prst="rect">
          <a:avLst/>
        </a:prstGeom>
        <a:noFill/>
      </xdr:spPr>
    </xdr:pic>
    <xdr:clientData fLocksWithSheet="0"/>
  </xdr:oneCellAnchor>
  <xdr:oneCellAnchor>
    <xdr:from>
      <xdr:col>5</xdr:col>
      <xdr:colOff>0</xdr:colOff>
      <xdr:row>7</xdr:row>
      <xdr:rowOff>0</xdr:rowOff>
    </xdr:from>
    <xdr:ext cx="1019175" cy="857250"/>
    <xdr:pic>
      <xdr:nvPicPr>
        <xdr:cNvPr id="0" name="image6.jpg"/>
        <xdr:cNvPicPr preferRelativeResize="0"/>
      </xdr:nvPicPr>
      <xdr:blipFill>
        <a:blip cstate="print" r:embed="rId16"/>
        <a:stretch>
          <a:fillRect/>
        </a:stretch>
      </xdr:blipFill>
      <xdr:spPr>
        <a:prstGeom prst="rect">
          <a:avLst/>
        </a:prstGeom>
        <a:noFill/>
      </xdr:spPr>
    </xdr:pic>
    <xdr:clientData fLocksWithSheet="0"/>
  </xdr:oneCellAnchor>
  <xdr:oneCellAnchor>
    <xdr:from>
      <xdr:col>6</xdr:col>
      <xdr:colOff>0</xdr:colOff>
      <xdr:row>7</xdr:row>
      <xdr:rowOff>0</xdr:rowOff>
    </xdr:from>
    <xdr:ext cx="942975" cy="857250"/>
    <xdr:pic>
      <xdr:nvPicPr>
        <xdr:cNvPr id="0" name="image13.jpg"/>
        <xdr:cNvPicPr preferRelativeResize="0"/>
      </xdr:nvPicPr>
      <xdr:blipFill>
        <a:blip cstate="print" r:embed="rId17"/>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3</xdr:row>
      <xdr:rowOff>0</xdr:rowOff>
    </xdr:from>
    <xdr:ext cx="1085850" cy="857250"/>
    <xdr:pic>
      <xdr:nvPicPr>
        <xdr:cNvPr id="0" name="image17.jp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0</xdr:colOff>
      <xdr:row>3</xdr:row>
      <xdr:rowOff>0</xdr:rowOff>
    </xdr:from>
    <xdr:ext cx="1000125" cy="847725"/>
    <xdr:pic>
      <xdr:nvPicPr>
        <xdr:cNvPr id="0" name="image10.jpg"/>
        <xdr:cNvPicPr preferRelativeResize="0"/>
      </xdr:nvPicPr>
      <xdr:blipFill>
        <a:blip cstate="print" r:embed="rId2"/>
        <a:stretch>
          <a:fillRect/>
        </a:stretch>
      </xdr:blipFill>
      <xdr:spPr>
        <a:prstGeom prst="rect">
          <a:avLst/>
        </a:prstGeom>
        <a:noFill/>
      </xdr:spPr>
    </xdr:pic>
    <xdr:clientData fLocksWithSheet="0"/>
  </xdr:oneCellAnchor>
  <xdr:oneCellAnchor>
    <xdr:from>
      <xdr:col>3</xdr:col>
      <xdr:colOff>0</xdr:colOff>
      <xdr:row>3</xdr:row>
      <xdr:rowOff>0</xdr:rowOff>
    </xdr:from>
    <xdr:ext cx="1095375" cy="857250"/>
    <xdr:pic>
      <xdr:nvPicPr>
        <xdr:cNvPr id="0" name="image16.jpg"/>
        <xdr:cNvPicPr preferRelativeResize="0"/>
      </xdr:nvPicPr>
      <xdr:blipFill>
        <a:blip cstate="print" r:embed="rId3"/>
        <a:stretch>
          <a:fillRect/>
        </a:stretch>
      </xdr:blipFill>
      <xdr:spPr>
        <a:prstGeom prst="rect">
          <a:avLst/>
        </a:prstGeom>
        <a:noFill/>
      </xdr:spPr>
    </xdr:pic>
    <xdr:clientData fLocksWithSheet="0"/>
  </xdr:oneCellAnchor>
  <xdr:oneCellAnchor>
    <xdr:from>
      <xdr:col>4</xdr:col>
      <xdr:colOff>0</xdr:colOff>
      <xdr:row>3</xdr:row>
      <xdr:rowOff>0</xdr:rowOff>
    </xdr:from>
    <xdr:ext cx="1000125" cy="857250"/>
    <xdr:pic>
      <xdr:nvPicPr>
        <xdr:cNvPr id="0" name="image14.jpg"/>
        <xdr:cNvPicPr preferRelativeResize="0"/>
      </xdr:nvPicPr>
      <xdr:blipFill>
        <a:blip cstate="print" r:embed="rId4"/>
        <a:stretch>
          <a:fillRect/>
        </a:stretch>
      </xdr:blipFill>
      <xdr:spPr>
        <a:prstGeom prst="rect">
          <a:avLst/>
        </a:prstGeom>
        <a:noFill/>
      </xdr:spPr>
    </xdr:pic>
    <xdr:clientData fLocksWithSheet="0"/>
  </xdr:oneCellAnchor>
  <xdr:oneCellAnchor>
    <xdr:from>
      <xdr:col>5</xdr:col>
      <xdr:colOff>0</xdr:colOff>
      <xdr:row>3</xdr:row>
      <xdr:rowOff>0</xdr:rowOff>
    </xdr:from>
    <xdr:ext cx="942975" cy="857250"/>
    <xdr:pic>
      <xdr:nvPicPr>
        <xdr:cNvPr id="0" name="image15.jp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0</xdr:colOff>
      <xdr:row>3</xdr:row>
      <xdr:rowOff>0</xdr:rowOff>
    </xdr:from>
    <xdr:ext cx="942975" cy="857250"/>
    <xdr:pic>
      <xdr:nvPicPr>
        <xdr:cNvPr id="0" name="image9.jp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0</xdr:colOff>
      <xdr:row>5</xdr:row>
      <xdr:rowOff>0</xdr:rowOff>
    </xdr:from>
    <xdr:ext cx="1247775" cy="819150"/>
    <xdr:pic>
      <xdr:nvPicPr>
        <xdr:cNvPr id="0" name="image8.jpg"/>
        <xdr:cNvPicPr preferRelativeResize="0"/>
      </xdr:nvPicPr>
      <xdr:blipFill>
        <a:blip cstate="print" r:embed="rId7"/>
        <a:stretch>
          <a:fillRect/>
        </a:stretch>
      </xdr:blipFill>
      <xdr:spPr>
        <a:prstGeom prst="rect">
          <a:avLst/>
        </a:prstGeom>
        <a:noFill/>
      </xdr:spPr>
    </xdr:pic>
    <xdr:clientData fLocksWithSheet="0"/>
  </xdr:oneCellAnchor>
  <xdr:oneCellAnchor>
    <xdr:from>
      <xdr:col>2</xdr:col>
      <xdr:colOff>0</xdr:colOff>
      <xdr:row>5</xdr:row>
      <xdr:rowOff>0</xdr:rowOff>
    </xdr:from>
    <xdr:ext cx="1200150" cy="857250"/>
    <xdr:pic>
      <xdr:nvPicPr>
        <xdr:cNvPr id="0" name="image2.jpg"/>
        <xdr:cNvPicPr preferRelativeResize="0"/>
      </xdr:nvPicPr>
      <xdr:blipFill>
        <a:blip cstate="print" r:embed="rId8"/>
        <a:stretch>
          <a:fillRect/>
        </a:stretch>
      </xdr:blipFill>
      <xdr:spPr>
        <a:prstGeom prst="rect">
          <a:avLst/>
        </a:prstGeom>
        <a:noFill/>
      </xdr:spPr>
    </xdr:pic>
    <xdr:clientData fLocksWithSheet="0"/>
  </xdr:oneCellAnchor>
  <xdr:oneCellAnchor>
    <xdr:from>
      <xdr:col>3</xdr:col>
      <xdr:colOff>0</xdr:colOff>
      <xdr:row>5</xdr:row>
      <xdr:rowOff>0</xdr:rowOff>
    </xdr:from>
    <xdr:ext cx="1228725" cy="857250"/>
    <xdr:pic>
      <xdr:nvPicPr>
        <xdr:cNvPr id="0" name="image12.jpg"/>
        <xdr:cNvPicPr preferRelativeResize="0"/>
      </xdr:nvPicPr>
      <xdr:blipFill>
        <a:blip cstate="print" r:embed="rId9"/>
        <a:stretch>
          <a:fillRect/>
        </a:stretch>
      </xdr:blipFill>
      <xdr:spPr>
        <a:prstGeom prst="rect">
          <a:avLst/>
        </a:prstGeom>
        <a:noFill/>
      </xdr:spPr>
    </xdr:pic>
    <xdr:clientData fLocksWithSheet="0"/>
  </xdr:oneCellAnchor>
  <xdr:oneCellAnchor>
    <xdr:from>
      <xdr:col>4</xdr:col>
      <xdr:colOff>0</xdr:colOff>
      <xdr:row>5</xdr:row>
      <xdr:rowOff>0</xdr:rowOff>
    </xdr:from>
    <xdr:ext cx="1228725" cy="857250"/>
    <xdr:pic>
      <xdr:nvPicPr>
        <xdr:cNvPr id="0" name="image5.jpg"/>
        <xdr:cNvPicPr preferRelativeResize="0"/>
      </xdr:nvPicPr>
      <xdr:blipFill>
        <a:blip cstate="print" r:embed="rId10"/>
        <a:stretch>
          <a:fillRect/>
        </a:stretch>
      </xdr:blipFill>
      <xdr:spPr>
        <a:prstGeom prst="rect">
          <a:avLst/>
        </a:prstGeom>
        <a:noFill/>
      </xdr:spPr>
    </xdr:pic>
    <xdr:clientData fLocksWithSheet="0"/>
  </xdr:oneCellAnchor>
  <xdr:oneCellAnchor>
    <xdr:from>
      <xdr:col>5</xdr:col>
      <xdr:colOff>0</xdr:colOff>
      <xdr:row>5</xdr:row>
      <xdr:rowOff>0</xdr:rowOff>
    </xdr:from>
    <xdr:ext cx="1228725" cy="857250"/>
    <xdr:pic>
      <xdr:nvPicPr>
        <xdr:cNvPr id="0" name="image3.jpg"/>
        <xdr:cNvPicPr preferRelativeResize="0"/>
      </xdr:nvPicPr>
      <xdr:blipFill>
        <a:blip cstate="print" r:embed="rId11"/>
        <a:stretch>
          <a:fillRect/>
        </a:stretch>
      </xdr:blipFill>
      <xdr:spPr>
        <a:prstGeom prst="rect">
          <a:avLst/>
        </a:prstGeom>
        <a:noFill/>
      </xdr:spPr>
    </xdr:pic>
    <xdr:clientData fLocksWithSheet="0"/>
  </xdr:oneCellAnchor>
  <xdr:oneCellAnchor>
    <xdr:from>
      <xdr:col>6</xdr:col>
      <xdr:colOff>0</xdr:colOff>
      <xdr:row>5</xdr:row>
      <xdr:rowOff>0</xdr:rowOff>
    </xdr:from>
    <xdr:ext cx="1247775" cy="809625"/>
    <xdr:pic>
      <xdr:nvPicPr>
        <xdr:cNvPr id="0" name="image7.jpg"/>
        <xdr:cNvPicPr preferRelativeResize="0"/>
      </xdr:nvPicPr>
      <xdr:blipFill>
        <a:blip cstate="print" r:embed="rId12"/>
        <a:stretch>
          <a:fillRect/>
        </a:stretch>
      </xdr:blipFill>
      <xdr:spPr>
        <a:prstGeom prst="rect">
          <a:avLst/>
        </a:prstGeom>
        <a:noFill/>
      </xdr:spPr>
    </xdr:pic>
    <xdr:clientData fLocksWithSheet="0"/>
  </xdr:oneCellAnchor>
  <xdr:oneCellAnchor>
    <xdr:from>
      <xdr:col>1</xdr:col>
      <xdr:colOff>0</xdr:colOff>
      <xdr:row>7</xdr:row>
      <xdr:rowOff>0</xdr:rowOff>
    </xdr:from>
    <xdr:ext cx="1247775" cy="838200"/>
    <xdr:pic>
      <xdr:nvPicPr>
        <xdr:cNvPr id="0" name="image11.jpg"/>
        <xdr:cNvPicPr preferRelativeResize="0"/>
      </xdr:nvPicPr>
      <xdr:blipFill>
        <a:blip cstate="print" r:embed="rId13"/>
        <a:stretch>
          <a:fillRect/>
        </a:stretch>
      </xdr:blipFill>
      <xdr:spPr>
        <a:prstGeom prst="rect">
          <a:avLst/>
        </a:prstGeom>
        <a:noFill/>
      </xdr:spPr>
    </xdr:pic>
    <xdr:clientData fLocksWithSheet="0"/>
  </xdr:oneCellAnchor>
  <xdr:oneCellAnchor>
    <xdr:from>
      <xdr:col>2</xdr:col>
      <xdr:colOff>0</xdr:colOff>
      <xdr:row>7</xdr:row>
      <xdr:rowOff>0</xdr:rowOff>
    </xdr:from>
    <xdr:ext cx="1247775" cy="838200"/>
    <xdr:pic>
      <xdr:nvPicPr>
        <xdr:cNvPr id="0" name="image11.jpg"/>
        <xdr:cNvPicPr preferRelativeResize="0"/>
      </xdr:nvPicPr>
      <xdr:blipFill>
        <a:blip cstate="print" r:embed="rId13"/>
        <a:stretch>
          <a:fillRect/>
        </a:stretch>
      </xdr:blipFill>
      <xdr:spPr>
        <a:prstGeom prst="rect">
          <a:avLst/>
        </a:prstGeom>
        <a:noFill/>
      </xdr:spPr>
    </xdr:pic>
    <xdr:clientData fLocksWithSheet="0"/>
  </xdr:oneCellAnchor>
  <xdr:oneCellAnchor>
    <xdr:from>
      <xdr:col>3</xdr:col>
      <xdr:colOff>0</xdr:colOff>
      <xdr:row>7</xdr:row>
      <xdr:rowOff>0</xdr:rowOff>
    </xdr:from>
    <xdr:ext cx="1247775" cy="800100"/>
    <xdr:pic>
      <xdr:nvPicPr>
        <xdr:cNvPr id="0" name="image4.jpg"/>
        <xdr:cNvPicPr preferRelativeResize="0"/>
      </xdr:nvPicPr>
      <xdr:blipFill>
        <a:blip cstate="print" r:embed="rId14"/>
        <a:stretch>
          <a:fillRect/>
        </a:stretch>
      </xdr:blipFill>
      <xdr:spPr>
        <a:prstGeom prst="rect">
          <a:avLst/>
        </a:prstGeom>
        <a:noFill/>
      </xdr:spPr>
    </xdr:pic>
    <xdr:clientData fLocksWithSheet="0"/>
  </xdr:oneCellAnchor>
  <xdr:oneCellAnchor>
    <xdr:from>
      <xdr:col>4</xdr:col>
      <xdr:colOff>0</xdr:colOff>
      <xdr:row>7</xdr:row>
      <xdr:rowOff>0</xdr:rowOff>
    </xdr:from>
    <xdr:ext cx="1238250" cy="857250"/>
    <xdr:pic>
      <xdr:nvPicPr>
        <xdr:cNvPr id="0" name="image1.jpg"/>
        <xdr:cNvPicPr preferRelativeResize="0"/>
      </xdr:nvPicPr>
      <xdr:blipFill>
        <a:blip cstate="print" r:embed="rId15"/>
        <a:stretch>
          <a:fillRect/>
        </a:stretch>
      </xdr:blipFill>
      <xdr:spPr>
        <a:prstGeom prst="rect">
          <a:avLst/>
        </a:prstGeom>
        <a:noFill/>
      </xdr:spPr>
    </xdr:pic>
    <xdr:clientData fLocksWithSheet="0"/>
  </xdr:oneCellAnchor>
  <xdr:oneCellAnchor>
    <xdr:from>
      <xdr:col>5</xdr:col>
      <xdr:colOff>0</xdr:colOff>
      <xdr:row>7</xdr:row>
      <xdr:rowOff>0</xdr:rowOff>
    </xdr:from>
    <xdr:ext cx="1019175" cy="857250"/>
    <xdr:pic>
      <xdr:nvPicPr>
        <xdr:cNvPr id="0" name="image6.jpg"/>
        <xdr:cNvPicPr preferRelativeResize="0"/>
      </xdr:nvPicPr>
      <xdr:blipFill>
        <a:blip cstate="print" r:embed="rId16"/>
        <a:stretch>
          <a:fillRect/>
        </a:stretch>
      </xdr:blipFill>
      <xdr:spPr>
        <a:prstGeom prst="rect">
          <a:avLst/>
        </a:prstGeom>
        <a:noFill/>
      </xdr:spPr>
    </xdr:pic>
    <xdr:clientData fLocksWithSheet="0"/>
  </xdr:oneCellAnchor>
  <xdr:oneCellAnchor>
    <xdr:from>
      <xdr:col>6</xdr:col>
      <xdr:colOff>0</xdr:colOff>
      <xdr:row>7</xdr:row>
      <xdr:rowOff>0</xdr:rowOff>
    </xdr:from>
    <xdr:ext cx="942975" cy="857250"/>
    <xdr:pic>
      <xdr:nvPicPr>
        <xdr:cNvPr id="0" name="image13.jpg"/>
        <xdr:cNvPicPr preferRelativeResize="0"/>
      </xdr:nvPicPr>
      <xdr:blipFill>
        <a:blip cstate="print" r:embed="rId17"/>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114300</xdr:colOff>
      <xdr:row>0</xdr:row>
      <xdr:rowOff>171450</xdr:rowOff>
    </xdr:from>
    <xdr:ext cx="1123950" cy="390525"/>
    <xdr:sp>
      <xdr:nvSpPr>
        <xdr:cNvPr id="3" name="Shape 3"/>
        <xdr:cNvSpPr/>
      </xdr:nvSpPr>
      <xdr:spPr>
        <a:xfrm>
          <a:off x="343125" y="949275"/>
          <a:ext cx="1100700" cy="370200"/>
        </a:xfrm>
        <a:prstGeom prst="bevel">
          <a:avLst>
            <a:gd fmla="val 12500" name="adj"/>
          </a:avLst>
        </a:prstGeom>
        <a:solidFill>
          <a:srgbClr val="CFE2F3"/>
        </a:solid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lang="en-US" sz="1400"/>
            <a:t>更新</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C78D8"/>
    <outlinePr summaryBelow="0" summaryRight="0"/>
  </sheetPr>
  <sheetViews>
    <sheetView workbookViewId="0"/>
  </sheetViews>
  <sheetFormatPr customHeight="1" defaultColWidth="12.63" defaultRowHeight="15.75"/>
  <cols>
    <col customWidth="1" min="1" max="1" width="16.38"/>
    <col customWidth="1" min="2" max="2" width="48.88"/>
    <col customWidth="1" min="3" max="3" width="65.13"/>
  </cols>
  <sheetData>
    <row r="1" ht="22.5" customHeight="1">
      <c r="A1" s="1" t="str">
        <f>IFERROR(__xludf.DUMMYFUNCTION("IMPORTRANGE(""https://docs.google.com/spreadsheets/d/1vsTcEcugRZXGU84Ng3dXvNCAOD3CAaUTEbnnM7tyUJg/edit?usp=sharing"",""施設概要!A1"")"),"施設概要")</f>
        <v>施設概要</v>
      </c>
    </row>
    <row r="2" ht="22.5" customHeight="1">
      <c r="A2" s="2" t="str">
        <f>IFERROR(__xludf.DUMMYFUNCTION("IMPORTRANGE(""https://docs.google.com/spreadsheets/d/1vsTcEcugRZXGU84Ng3dXvNCAOD3CAaUTEbnnM7tyUJg/edit?usp=sharing"",""施設概要!A2"")"),"所在地")</f>
        <v>所在地</v>
      </c>
      <c r="B2" s="3" t="s">
        <v>0</v>
      </c>
      <c r="C2" s="4" t="s">
        <v>1</v>
      </c>
    </row>
    <row r="3" ht="22.5" customHeight="1">
      <c r="A3" s="2" t="str">
        <f>IFERROR(__xludf.DUMMYFUNCTION("IMPORTRANGE(""https://docs.google.com/spreadsheets/d/1vsTcEcugRZXGU84Ng3dXvNCAOD3CAaUTEbnnM7tyUJg/edit?usp=sharing"",""施設概要!A3"")"),"給食部門名")</f>
        <v>給食部門名</v>
      </c>
      <c r="B3" s="3" t="s">
        <v>2</v>
      </c>
      <c r="C3" s="5"/>
    </row>
    <row r="4" ht="22.5" customHeight="1">
      <c r="A4" s="2" t="str">
        <f>IFERROR(__xludf.DUMMYFUNCTION("IMPORTRANGE(""https://docs.google.com/spreadsheets/d/1vsTcEcugRZXGU84Ng3dXvNCAOD3CAaUTEbnnM7tyUJg/edit?usp=sharing"",""施設概要!A4"")"),"電話")</f>
        <v>電話</v>
      </c>
      <c r="B4" s="3" t="s">
        <v>3</v>
      </c>
      <c r="C4" s="5"/>
    </row>
    <row r="5" ht="22.5" customHeight="1">
      <c r="A5" s="2" t="str">
        <f>IFERROR(__xludf.DUMMYFUNCTION("IMPORTRANGE(""https://docs.google.com/spreadsheets/d/1vsTcEcugRZXGU84Ng3dXvNCAOD3CAaUTEbnnM7tyUJg/edit?usp=sharing"",""施設概要!A5"")"),"FAX")</f>
        <v>FAX</v>
      </c>
      <c r="B5" s="3" t="s">
        <v>4</v>
      </c>
      <c r="C5" s="5"/>
    </row>
    <row r="6" ht="22.5" customHeight="1">
      <c r="A6" s="6" t="str">
        <f>IFERROR(__xludf.DUMMYFUNCTION("IMPORTRANGE(""https://docs.google.com/spreadsheets/d/1vsTcEcugRZXGU84Ng3dXvNCAOD3CAaUTEbnnM7tyUJg/edit?usp=sharing"",""施設概要!A6"")"),"更新日")</f>
        <v>更新日</v>
      </c>
      <c r="B6" s="7">
        <v>46067.67357133102</v>
      </c>
      <c r="C6" s="8"/>
    </row>
  </sheetData>
  <mergeCells count="1">
    <mergeCell ref="C2:C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2.63" defaultRowHeight="15.75"/>
  <cols>
    <col customWidth="1" min="1" max="8" width="16.38"/>
  </cols>
  <sheetData>
    <row r="1" ht="22.5" customHeight="1">
      <c r="A1" s="137" t="str">
        <f>IFERROR(__xludf.DUMMYFUNCTION("IMPORTRANGE(""https://docs.google.com/spreadsheets/d/1vsTcEcugRZXGU84Ng3dXvNCAOD3CAaUTEbnnM7tyUJg/edit?usp=sharing"",""おかず形態一覧表!A1"")"),"1. おかず形態一覧表")</f>
        <v>1. おかず形態一覧表</v>
      </c>
      <c r="B1" s="127"/>
      <c r="C1" s="127"/>
      <c r="D1" s="127"/>
      <c r="E1" s="127"/>
      <c r="F1" s="127"/>
      <c r="G1" s="127"/>
      <c r="H1" s="127"/>
    </row>
    <row r="2" ht="22.5" customHeight="1">
      <c r="A2" s="10" t="str">
        <f>IFERROR(__xludf.DUMMYFUNCTION("IMPORTRANGE(""https://docs.google.com/spreadsheets/d/1vsTcEcugRZXGU84Ng3dXvNCAOD3CAaUTEbnnM7tyUJg/edit?usp=sharing"",""おかず形態一覧表!A2"")"),"食種名称")</f>
        <v>食種名称</v>
      </c>
      <c r="B2" s="11" t="s">
        <v>5</v>
      </c>
      <c r="C2" s="11" t="s">
        <v>6</v>
      </c>
      <c r="D2" s="11" t="s">
        <v>7</v>
      </c>
      <c r="E2" s="11" t="s">
        <v>8</v>
      </c>
      <c r="F2" s="11" t="s">
        <v>9</v>
      </c>
      <c r="G2" s="11" t="s">
        <v>10</v>
      </c>
      <c r="H2" s="11"/>
    </row>
    <row r="3" ht="18.75" customHeight="1">
      <c r="A3" s="12" t="str">
        <f>IFERROR(__xludf.DUMMYFUNCTION("IMPORTRANGE(""https://docs.google.com/spreadsheets/d/1vsTcEcugRZXGU84Ng3dXvNCAOD3CAaUTEbnnM7tyUJg/edit?usp=sharing"",""おかず形態一覧表!A3"")"),"肉のおかず")</f>
        <v>肉のおかず</v>
      </c>
      <c r="B3" s="13" t="s">
        <v>11</v>
      </c>
      <c r="C3" s="13" t="s">
        <v>11</v>
      </c>
      <c r="D3" s="13" t="s">
        <v>11</v>
      </c>
      <c r="E3" s="13" t="s">
        <v>11</v>
      </c>
      <c r="F3" s="13" t="s">
        <v>11</v>
      </c>
      <c r="G3" s="13" t="s">
        <v>11</v>
      </c>
      <c r="H3" s="13"/>
    </row>
    <row r="4" ht="67.5" customHeight="1">
      <c r="A4" s="14" t="str">
        <f>IFERROR(__xludf.DUMMYFUNCTION("IMPORTRANGE(""https://docs.google.com/spreadsheets/d/1vsTcEcugRZXGU84Ng3dXvNCAOD3CAaUTEbnnM7tyUJg/edit?usp=sharing"",""おかず形態一覧表!A4"")"),"画像")</f>
        <v>画像</v>
      </c>
      <c r="B4" s="15"/>
      <c r="C4" s="15"/>
      <c r="D4" s="15"/>
      <c r="E4" s="15"/>
      <c r="F4" s="15"/>
      <c r="G4" s="15"/>
      <c r="H4" s="15"/>
    </row>
    <row r="5" ht="18.75" customHeight="1">
      <c r="A5" s="12" t="str">
        <f>IFERROR(__xludf.DUMMYFUNCTION("IMPORTRANGE(""https://docs.google.com/spreadsheets/d/1vsTcEcugRZXGU84Ng3dXvNCAOD3CAaUTEbnnM7tyUJg/edit?usp=sharing"",""おかず形態一覧表!A5"")"),"魚のおかず")</f>
        <v>魚のおかず</v>
      </c>
      <c r="B5" s="13" t="s">
        <v>12</v>
      </c>
      <c r="C5" s="13" t="s">
        <v>12</v>
      </c>
      <c r="D5" s="13" t="s">
        <v>12</v>
      </c>
      <c r="E5" s="13" t="s">
        <v>12</v>
      </c>
      <c r="F5" s="13" t="s">
        <v>12</v>
      </c>
      <c r="G5" s="13" t="s">
        <v>12</v>
      </c>
      <c r="H5" s="13"/>
    </row>
    <row r="6" ht="67.5" customHeight="1">
      <c r="A6" s="14" t="str">
        <f>IFERROR(__xludf.DUMMYFUNCTION("IMPORTRANGE(""https://docs.google.com/spreadsheets/d/1vsTcEcugRZXGU84Ng3dXvNCAOD3CAaUTEbnnM7tyUJg/edit?usp=sharing"",""おかず形態一覧表!A6"")"),"画像")</f>
        <v>画像</v>
      </c>
      <c r="B6" s="16"/>
      <c r="C6" s="15"/>
      <c r="D6" s="15"/>
      <c r="E6" s="15"/>
      <c r="F6" s="15"/>
      <c r="G6" s="15"/>
      <c r="H6" s="15"/>
    </row>
    <row r="7" ht="18.75" customHeight="1">
      <c r="A7" s="12" t="str">
        <f>IFERROR(__xludf.DUMMYFUNCTION("IMPORTRANGE(""https://docs.google.com/spreadsheets/d/1vsTcEcugRZXGU84Ng3dXvNCAOD3CAaUTEbnnM7tyUJg/edit?usp=sharing"",""おかず形態一覧表!A7"")"),"野菜のおかず")</f>
        <v>野菜のおかず</v>
      </c>
      <c r="B7" s="13" t="s">
        <v>13</v>
      </c>
      <c r="C7" s="13" t="s">
        <v>13</v>
      </c>
      <c r="D7" s="13" t="s">
        <v>13</v>
      </c>
      <c r="E7" s="13" t="s">
        <v>13</v>
      </c>
      <c r="F7" s="13" t="s">
        <v>13</v>
      </c>
      <c r="G7" s="13" t="s">
        <v>13</v>
      </c>
      <c r="H7" s="13"/>
    </row>
    <row r="8" ht="67.5" customHeight="1">
      <c r="A8" s="17" t="str">
        <f>IFERROR(__xludf.DUMMYFUNCTION("IMPORTRANGE(""https://docs.google.com/spreadsheets/d/1vsTcEcugRZXGU84Ng3dXvNCAOD3CAaUTEbnnM7tyUJg/edit?usp=sharing"",""おかず形態一覧表!A8"")"),"画像")</f>
        <v>画像</v>
      </c>
      <c r="B8" s="18"/>
      <c r="C8" s="19"/>
      <c r="D8" s="19"/>
      <c r="E8" s="19"/>
      <c r="F8" s="19"/>
      <c r="G8" s="19"/>
      <c r="H8" s="19"/>
    </row>
    <row r="9" ht="112.5" customHeight="1">
      <c r="A9" s="17" t="str">
        <f>IFERROR(__xludf.DUMMYFUNCTION("IMPORTRANGE(""https://docs.google.com/spreadsheets/d/1vsTcEcugRZXGU84Ng3dXvNCAOD3CAaUTEbnnM7tyUJg/edit?usp=sharing"",""おかず形態一覧表!A9"")"),"内容")</f>
        <v>内容</v>
      </c>
      <c r="B9" s="20" t="s">
        <v>14</v>
      </c>
      <c r="C9" s="20" t="s">
        <v>15</v>
      </c>
      <c r="D9" s="20" t="s">
        <v>64</v>
      </c>
      <c r="E9" s="20" t="s">
        <v>65</v>
      </c>
      <c r="F9" s="20" t="s">
        <v>66</v>
      </c>
      <c r="G9" s="20" t="s">
        <v>67</v>
      </c>
      <c r="H9" s="20"/>
    </row>
    <row r="10" ht="45.0" customHeight="1">
      <c r="A10" s="21" t="str">
        <f>IFERROR(__xludf.DUMMYFUNCTION("IMPORTRANGE(""https://docs.google.com/spreadsheets/d/1vsTcEcugRZXGU84Ng3dXvNCAOD3CAaUTEbnnM7tyUJg/edit?usp=sharing"",""おかず形態一覧表!A10"")"),"大きさ・形状")</f>
        <v>大きさ・形状</v>
      </c>
      <c r="B10" s="22" t="s">
        <v>20</v>
      </c>
      <c r="C10" s="22" t="s">
        <v>21</v>
      </c>
      <c r="D10" s="22" t="s">
        <v>22</v>
      </c>
      <c r="E10" s="22" t="s">
        <v>23</v>
      </c>
      <c r="F10" s="22" t="s">
        <v>24</v>
      </c>
      <c r="G10" s="22" t="s">
        <v>25</v>
      </c>
      <c r="H10" s="22"/>
    </row>
    <row r="11" ht="45.0" customHeight="1">
      <c r="A11" s="21" t="str">
        <f>IFERROR(__xludf.DUMMYFUNCTION("IMPORTRANGE(""https://docs.google.com/spreadsheets/d/1vsTcEcugRZXGU84Ng3dXvNCAOD3CAaUTEbnnM7tyUJg/edit?usp=sharing"",""おかず形態一覧表!A11"")"),"咀嚼の必要性")</f>
        <v>咀嚼の必要性</v>
      </c>
      <c r="B11" s="23"/>
      <c r="C11" s="22"/>
      <c r="D11" s="22"/>
      <c r="E11" s="22" t="s">
        <v>26</v>
      </c>
      <c r="F11" s="22" t="s">
        <v>27</v>
      </c>
      <c r="G11" s="22" t="s">
        <v>28</v>
      </c>
      <c r="H11" s="22"/>
    </row>
    <row r="12" ht="22.5" customHeight="1">
      <c r="A12" s="21" t="str">
        <f>IFERROR(__xludf.DUMMYFUNCTION("IMPORTRANGE(""https://docs.google.com/spreadsheets/d/1vsTcEcugRZXGU84Ng3dXvNCAOD3CAaUTEbnnM7tyUJg/edit?usp=sharing"",""おかず形態一覧表!A12"")"),"学会分類2021")</f>
        <v>学会分類2021</v>
      </c>
      <c r="B12" s="138"/>
      <c r="C12" s="139"/>
      <c r="D12" s="139"/>
      <c r="E12" s="139">
        <v>4.0</v>
      </c>
      <c r="F12" s="140">
        <v>45689.0</v>
      </c>
      <c r="G12" s="139" t="s">
        <v>31</v>
      </c>
      <c r="H12" s="140"/>
    </row>
    <row r="13" ht="22.5" customHeight="1">
      <c r="A13" s="26" t="str">
        <f>IFERROR(__xludf.DUMMYFUNCTION("IMPORTRANGE(""https://docs.google.com/spreadsheets/d/1vsTcEcugRZXGU84Ng3dXvNCAOD3CAaUTEbnnM7tyUJg/edit?usp=sharing"",""おかず形態一覧表!A13"")"),"栄養量目安")</f>
        <v>栄養量目安</v>
      </c>
      <c r="B13" s="27" t="s">
        <v>32</v>
      </c>
      <c r="C13" s="27" t="s">
        <v>32</v>
      </c>
      <c r="D13" s="27" t="s">
        <v>32</v>
      </c>
      <c r="E13" s="27" t="s">
        <v>33</v>
      </c>
      <c r="F13" s="27" t="s">
        <v>34</v>
      </c>
      <c r="G13" s="27" t="s">
        <v>35</v>
      </c>
      <c r="H13" s="27"/>
    </row>
    <row r="14" ht="22.5" customHeight="1">
      <c r="A14" s="141" t="s">
        <v>68</v>
      </c>
      <c r="B14" s="142">
        <v>1400.0</v>
      </c>
      <c r="C14" s="142">
        <v>1400.0</v>
      </c>
      <c r="D14" s="142">
        <v>1400.0</v>
      </c>
      <c r="E14" s="142">
        <v>1160.0</v>
      </c>
      <c r="F14" s="142">
        <v>1160.0</v>
      </c>
      <c r="G14" s="142">
        <v>1160.0</v>
      </c>
      <c r="H14" s="142"/>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2.63" defaultRowHeight="15.75"/>
  <cols>
    <col customWidth="1" min="1" max="8" width="16.38"/>
  </cols>
  <sheetData>
    <row r="1" ht="22.5" customHeight="1">
      <c r="A1" s="143" t="str">
        <f>IFERROR(__xludf.DUMMYFUNCTION("IMPORTRANGE(""https://docs.google.com/spreadsheets/d/1vsTcEcugRZXGU84Ng3dXvNCAOD3CAaUTEbnnM7tyUJg/edit?usp=sharing"",""主食一覧!A1"")"),"2. 主食一覧")</f>
        <v>2. 主食一覧</v>
      </c>
      <c r="B1" s="127"/>
      <c r="C1" s="127"/>
      <c r="D1" s="127"/>
      <c r="E1" s="127"/>
      <c r="F1" s="127"/>
      <c r="G1" s="127"/>
      <c r="H1" s="127"/>
    </row>
    <row r="2" ht="22.5" customHeight="1">
      <c r="A2" s="31" t="str">
        <f>IFERROR(__xludf.DUMMYFUNCTION("IMPORTRANGE(""https://docs.google.com/spreadsheets/d/1vsTcEcugRZXGU84Ng3dXvNCAOD3CAaUTEbnnM7tyUJg/edit?usp=sharing"",""主食一覧!A2"")"),"主食名称")</f>
        <v>主食名称</v>
      </c>
      <c r="B2" s="32" t="s">
        <v>36</v>
      </c>
      <c r="C2" s="32" t="s">
        <v>37</v>
      </c>
      <c r="D2" s="32" t="s">
        <v>69</v>
      </c>
      <c r="E2" s="32" t="s">
        <v>70</v>
      </c>
      <c r="F2" s="32"/>
      <c r="G2" s="32"/>
      <c r="H2" s="33"/>
    </row>
    <row r="3" ht="67.5" customHeight="1">
      <c r="A3" s="31" t="str">
        <f>IFERROR(__xludf.DUMMYFUNCTION("IMPORTRANGE(""https://docs.google.com/spreadsheets/d/1vsTcEcugRZXGU84Ng3dXvNCAOD3CAaUTEbnnM7tyUJg/edit?usp=sharing"",""主食一覧!A3"")"),"画像")</f>
        <v>画像</v>
      </c>
      <c r="B3" s="34"/>
      <c r="C3" s="34"/>
      <c r="D3" s="34"/>
      <c r="E3" s="34"/>
      <c r="F3" s="34"/>
      <c r="G3" s="34"/>
      <c r="H3" s="34"/>
    </row>
    <row r="4" ht="45.0" customHeight="1">
      <c r="A4" s="31" t="str">
        <f>IFERROR(__xludf.DUMMYFUNCTION("IMPORTRANGE(""https://docs.google.com/spreadsheets/d/1vsTcEcugRZXGU84Ng3dXvNCAOD3CAaUTEbnnM7tyUJg/edit?usp=sharing"",""主食一覧!A4"")"),"内容")</f>
        <v>内容</v>
      </c>
      <c r="B4" s="35" t="s">
        <v>40</v>
      </c>
      <c r="C4" s="35" t="s">
        <v>41</v>
      </c>
      <c r="D4" s="35" t="s">
        <v>42</v>
      </c>
      <c r="E4" s="35" t="s">
        <v>71</v>
      </c>
      <c r="F4" s="35"/>
      <c r="G4" s="35"/>
      <c r="H4" s="36"/>
    </row>
    <row r="5" ht="22.5" customHeight="1">
      <c r="A5" s="31" t="str">
        <f>IFERROR(__xludf.DUMMYFUNCTION("IMPORTRANGE(""https://docs.google.com/spreadsheets/d/1vsTcEcugRZXGU84Ng3dXvNCAOD3CAaUTEbnnM7tyUJg/edit?usp=sharing"",""主食一覧!A5"")"),"学会分類2021")</f>
        <v>学会分類2021</v>
      </c>
      <c r="B5" s="144"/>
      <c r="C5" s="144"/>
      <c r="D5" s="144"/>
      <c r="E5" s="144"/>
      <c r="F5" s="144"/>
      <c r="G5" s="144"/>
      <c r="H5" s="144"/>
    </row>
  </sheetData>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2.63" defaultRowHeight="15.75"/>
  <cols>
    <col customWidth="1" min="1" max="8" width="16.38"/>
  </cols>
  <sheetData>
    <row r="1" ht="22.5" customHeight="1">
      <c r="A1" s="145" t="str">
        <f>IFERROR(__xludf.DUMMYFUNCTION("IMPORTRANGE(""https://docs.google.com/spreadsheets/d/1vsTcEcugRZXGU84Ng3dXvNCAOD3CAaUTEbnnM7tyUJg/edit?usp=sharing"",""水分とろみの基準・水分ゼリー!A1"")"),"3-1. 水分とろみの基準")</f>
        <v>3-1. 水分とろみの基準</v>
      </c>
      <c r="B1" s="127"/>
      <c r="C1" s="127"/>
      <c r="D1" s="127"/>
      <c r="E1" s="127"/>
      <c r="F1" s="146" t="str">
        <f>IFERROR(__xludf.DUMMYFUNCTION("IMPORTRANGE(""https://docs.google.com/spreadsheets/d/1vsTcEcugRZXGU84Ng3dXvNCAOD3CAaUTEbnnM7tyUJg/edit?usp=sharing"",""水分とろみの基準・水分ゼリー!F1"")"),"3-2. 水分ゼリー")</f>
        <v>3-2. 水分ゼリー</v>
      </c>
      <c r="G1" s="127"/>
      <c r="H1" s="127"/>
    </row>
    <row r="2" ht="30.0" customHeight="1">
      <c r="A2" s="40" t="str">
        <f>IFERROR(__xludf.DUMMYFUNCTION("IMPORTRANGE(""https://docs.google.com/spreadsheets/d/1vsTcEcugRZXGU84Ng3dXvNCAOD3CAaUTEbnnM7tyUJg/edit?usp=sharing"",""水分とろみの基準・水分ゼリー!A2"")"),"学会分類2021
（とろみ）")</f>
        <v>学会分類2021
（とろみ）</v>
      </c>
      <c r="B2" s="41" t="str">
        <f>IFERROR(__xludf.DUMMYFUNCTION("IMPORTRANGE(""https://docs.google.com/spreadsheets/d/1vsTcEcugRZXGU84Ng3dXvNCAOD3CAaUTEbnnM7tyUJg/edit?usp=sharing"",""水分とろみの基準・水分ゼリー!B2"")"),"薄いとろみ")</f>
        <v>薄いとろみ</v>
      </c>
      <c r="C2" s="41" t="str">
        <f>IFERROR(__xludf.DUMMYFUNCTION("IMPORTRANGE(""https://docs.google.com/spreadsheets/d/1vsTcEcugRZXGU84Ng3dXvNCAOD3CAaUTEbnnM7tyUJg/edit?usp=sharing"",""水分とろみの基準・水分ゼリー!C2"")"),"中間のとろみ")</f>
        <v>中間のとろみ</v>
      </c>
      <c r="D2" s="41" t="str">
        <f>IFERROR(__xludf.DUMMYFUNCTION("IMPORTRANGE(""https://docs.google.com/spreadsheets/d/1vsTcEcugRZXGU84Ng3dXvNCAOD3CAaUTEbnnM7tyUJg/edit?usp=sharing"",""水分とろみの基準・水分ゼリー!D2"")"),"濃いとろみ")</f>
        <v>濃いとろみ</v>
      </c>
      <c r="E2" s="41" t="str">
        <f>IFERROR(__xludf.DUMMYFUNCTION("IMPORTRANGE(""https://docs.google.com/spreadsheets/d/1vsTcEcugRZXGU84Ng3dXvNCAOD3CAaUTEbnnM7tyUJg/edit?usp=sharing"",""水分とろみの基準・水分ゼリー!E2"")"),"")</f>
        <v/>
      </c>
      <c r="F2" s="42" t="str">
        <f>IFERROR(__xludf.DUMMYFUNCTION("IMPORTRANGE(""https://docs.google.com/spreadsheets/d/1vsTcEcugRZXGU84Ng3dXvNCAOD3CAaUTEbnnM7tyUJg/edit?usp=sharing"",""水分とろみの基準・水分ゼリー!F2"")"),"名称")</f>
        <v>名称</v>
      </c>
      <c r="G2" s="43" t="s">
        <v>44</v>
      </c>
      <c r="H2" s="43" t="s">
        <v>72</v>
      </c>
    </row>
    <row r="3" ht="22.5" customHeight="1">
      <c r="A3" s="44" t="str">
        <f>IFERROR(__xludf.DUMMYFUNCTION("IMPORTRANGE(""https://docs.google.com/spreadsheets/d/1vsTcEcugRZXGU84Ng3dXvNCAOD3CAaUTEbnnM7tyUJg/edit?usp=sharing"",""水分とろみの基準・水分ゼリー!A3"")"),"とろみ調整食品")</f>
        <v>とろみ調整食品</v>
      </c>
      <c r="B3" s="45" t="s">
        <v>46</v>
      </c>
      <c r="C3" s="45" t="s">
        <v>46</v>
      </c>
      <c r="D3" s="45" t="s">
        <v>46</v>
      </c>
      <c r="E3" s="46"/>
      <c r="F3" s="44" t="str">
        <f>IFERROR(__xludf.DUMMYFUNCTION("IMPORTRANGE(""https://docs.google.com/spreadsheets/d/1vsTcEcugRZXGU84Ng3dXvNCAOD3CAaUTEbnnM7tyUJg/edit?usp=sharing"",""水分とろみの基準・水分ゼリー!F3"")"),"とろみ調整食品")</f>
        <v>とろみ調整食品</v>
      </c>
      <c r="G3" s="45" t="s">
        <v>47</v>
      </c>
      <c r="H3" s="45" t="s">
        <v>47</v>
      </c>
    </row>
    <row r="4" ht="22.5" customHeight="1">
      <c r="A4" s="47" t="str">
        <f>IFERROR(__xludf.DUMMYFUNCTION("IMPORTRANGE(""https://docs.google.com/spreadsheets/d/1vsTcEcugRZXGU84Ng3dXvNCAOD3CAaUTEbnnM7tyUJg/edit?usp=sharing"",""水分とろみの基準・水分ゼリー!A4"")"),"水100mlあたり")</f>
        <v>水100mlあたり</v>
      </c>
      <c r="B4" s="50">
        <v>0.5</v>
      </c>
      <c r="C4" s="50">
        <v>1.0</v>
      </c>
      <c r="D4" s="50">
        <v>2.0</v>
      </c>
      <c r="E4" s="50" t="s">
        <v>73</v>
      </c>
      <c r="F4" s="44" t="str">
        <f>IFERROR(__xludf.DUMMYFUNCTION("IMPORTRANGE(""https://docs.google.com/spreadsheets/d/1vsTcEcugRZXGU84Ng3dXvNCAOD3CAaUTEbnnM7tyUJg/edit?usp=sharing"",""水分とろみの基準・水分ゼリー!F4"")"),"水100mlあたり")</f>
        <v>水100mlあたり</v>
      </c>
      <c r="G4" s="50" t="s">
        <v>74</v>
      </c>
      <c r="H4" s="50">
        <v>1.5</v>
      </c>
    </row>
    <row r="5" ht="22.5" customHeight="1">
      <c r="A5" s="52" t="str">
        <f>IFERROR(__xludf.DUMMYFUNCTION("IMPORTRANGE(""https://docs.google.com/spreadsheets/d/1vsTcEcugRZXGU84Ng3dXvNCAOD3CAaUTEbnnM7tyUJg/edit?usp=sharing"",""水分とろみの基準・水分ゼリー!A5"")"),"小さじ")</f>
        <v>小さじ</v>
      </c>
      <c r="B5" s="53" t="s">
        <v>73</v>
      </c>
      <c r="C5" s="53" t="s">
        <v>73</v>
      </c>
      <c r="D5" s="53" t="s">
        <v>73</v>
      </c>
      <c r="E5" s="53" t="s">
        <v>73</v>
      </c>
      <c r="F5" s="52" t="s">
        <v>48</v>
      </c>
      <c r="G5" s="53"/>
      <c r="H5" s="54"/>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showGridLines="0" workbookViewId="0"/>
  </sheetViews>
  <sheetFormatPr customHeight="1" defaultColWidth="12.63" defaultRowHeight="15.75"/>
  <cols>
    <col customWidth="1" min="1" max="6" width="16.38"/>
    <col customWidth="1" min="7" max="7" width="32.63"/>
  </cols>
  <sheetData>
    <row r="1" ht="22.5" customHeight="1">
      <c r="A1" s="147" t="str">
        <f>IFERROR(__xludf.DUMMYFUNCTION("IMPORTRANGE(""https://docs.google.com/spreadsheets/d/1vsTcEcugRZXGU84Ng3dXvNCAOD3CAaUTEbnnM7tyUJg/edit?usp=sharing"",""濃厚流動食・補助食品!A1"")"),"4. 濃厚流動食（経管栄養）")</f>
        <v>4. 濃厚流動食（経管栄養）</v>
      </c>
      <c r="B1" s="127"/>
      <c r="C1" s="127"/>
      <c r="D1" s="127"/>
      <c r="E1" s="127"/>
      <c r="F1" s="148" t="str">
        <f>IFERROR(__xludf.DUMMYFUNCTION("IMPORTRANGE(""https://docs.google.com/spreadsheets/d/1vsTcEcugRZXGU84Ng3dXvNCAOD3CAaUTEbnnM7tyUJg/edit?usp=sharing"",""濃厚流動食・補助食品!F1"")"),"5. 補助食品、その他")</f>
        <v>5. 補助食品、その他</v>
      </c>
      <c r="G1" s="127"/>
    </row>
    <row r="2" ht="22.5" customHeight="1">
      <c r="A2" s="57" t="str">
        <f>IFERROR(__xludf.DUMMYFUNCTION("IMPORTRANGE(""https://docs.google.com/spreadsheets/d/1vsTcEcugRZXGU84Ng3dXvNCAOD3CAaUTEbnnM7tyUJg/edit?usp=sharing"",""濃厚流動食・補助食品!A2"")"),"商品名")</f>
        <v>商品名</v>
      </c>
      <c r="B2" s="58"/>
      <c r="C2" s="58"/>
      <c r="D2" s="58"/>
      <c r="E2" s="59"/>
      <c r="F2" s="60" t="s">
        <v>49</v>
      </c>
      <c r="G2" s="149"/>
    </row>
    <row r="3" ht="22.5" customHeight="1">
      <c r="A3" s="62"/>
      <c r="B3" s="58"/>
      <c r="C3" s="58"/>
      <c r="D3" s="58"/>
      <c r="E3" s="59"/>
      <c r="F3" s="63" t="s">
        <v>50</v>
      </c>
      <c r="G3" s="64"/>
    </row>
    <row r="4" ht="22.5" customHeight="1">
      <c r="A4" s="65"/>
      <c r="B4" s="58"/>
      <c r="C4" s="58"/>
      <c r="D4" s="66"/>
      <c r="E4" s="59"/>
      <c r="F4" s="67"/>
      <c r="G4" s="68"/>
    </row>
  </sheetData>
  <mergeCells count="2">
    <mergeCell ref="A2:A4"/>
    <mergeCell ref="F3:G4"/>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pageSetUpPr fitToPage="1"/>
  </sheetPr>
  <sheetViews>
    <sheetView showGridLines="0" workbookViewId="0"/>
  </sheetViews>
  <sheetFormatPr customHeight="1" defaultColWidth="12.63" defaultRowHeight="15.75"/>
  <cols>
    <col customWidth="1" min="1" max="8" width="16.38"/>
  </cols>
  <sheetData>
    <row r="1" ht="30.0" customHeight="1">
      <c r="A1" s="69" t="s">
        <v>51</v>
      </c>
      <c r="B1" s="70"/>
      <c r="C1" s="70"/>
      <c r="D1" s="70"/>
      <c r="E1" s="70" t="s">
        <v>52</v>
      </c>
      <c r="F1" s="71"/>
      <c r="G1" s="71"/>
      <c r="H1" s="71"/>
      <c r="I1" s="72"/>
      <c r="J1" s="72"/>
      <c r="K1" s="72"/>
      <c r="L1" s="72"/>
      <c r="M1" s="72"/>
      <c r="N1" s="72"/>
      <c r="O1" s="72"/>
      <c r="P1" s="72"/>
      <c r="Q1" s="72"/>
      <c r="R1" s="72"/>
      <c r="S1" s="72"/>
      <c r="T1" s="72"/>
      <c r="U1" s="72"/>
      <c r="V1" s="72"/>
      <c r="W1" s="72"/>
      <c r="X1" s="72"/>
      <c r="Y1" s="72"/>
      <c r="Z1" s="72"/>
    </row>
    <row r="2" ht="7.5" customHeight="1"/>
    <row r="3" ht="22.5" customHeight="1">
      <c r="A3" s="73" t="str">
        <f>IFERROR(__xludf.DUMMYFUNCTION("IMPORTRANGE(""https://docs.google.com/spreadsheets/d/1vsTcEcugRZXGU84Ng3dXvNCAOD3CAaUTEbnnM7tyUJg/edit?usp=sharing"",""おかず形態一覧表!A1"")"),"1. おかず形態一覧表")</f>
        <v>1. おかず形態一覧表</v>
      </c>
      <c r="B3" s="74"/>
    </row>
    <row r="4" ht="22.5" customHeight="1">
      <c r="A4" s="10" t="str">
        <f>IFERROR(__xludf.DUMMYFUNCTION("IMPORTRANGE(""https://docs.google.com/spreadsheets/d/1vsTcEcugRZXGU84Ng3dXvNCAOD3CAaUTEbnnM7tyUJg/edit?usp=sharing"",""おかず形態一覧表!A2"")"),"食種名称")</f>
        <v>食種名称</v>
      </c>
      <c r="B4" s="150" t="s">
        <v>5</v>
      </c>
      <c r="C4" s="150" t="s">
        <v>6</v>
      </c>
      <c r="D4" s="150" t="s">
        <v>7</v>
      </c>
      <c r="E4" s="150" t="s">
        <v>8</v>
      </c>
      <c r="F4" s="150" t="s">
        <v>9</v>
      </c>
      <c r="G4" s="150" t="s">
        <v>10</v>
      </c>
      <c r="H4" s="150"/>
    </row>
    <row r="5" ht="22.5" customHeight="1">
      <c r="A5" s="10" t="str">
        <f>IFERROR(__xludf.DUMMYFUNCTION("IMPORTRANGE(""https://docs.google.com/spreadsheets/d/1vsTcEcugRZXGU84Ng3dXvNCAOD3CAaUTEbnnM7tyUJg/edit?usp=sharing"",""おかず形態一覧表!A3"")"),"肉のおかず")</f>
        <v>肉のおかず</v>
      </c>
      <c r="B5" s="151" t="s">
        <v>11</v>
      </c>
      <c r="C5" s="151" t="s">
        <v>11</v>
      </c>
      <c r="D5" s="151" t="s">
        <v>11</v>
      </c>
      <c r="E5" s="151" t="s">
        <v>11</v>
      </c>
      <c r="F5" s="151" t="s">
        <v>11</v>
      </c>
      <c r="G5" s="151" t="s">
        <v>11</v>
      </c>
      <c r="H5" s="151"/>
    </row>
    <row r="6" ht="67.5" customHeight="1">
      <c r="A6" s="14" t="str">
        <f>IFERROR(__xludf.DUMMYFUNCTION("IMPORTRANGE(""https://docs.google.com/spreadsheets/d/1vsTcEcugRZXGU84Ng3dXvNCAOD3CAaUTEbnnM7tyUJg/edit?usp=sharing"",""おかず形態一覧表!A4"")"),"画像")</f>
        <v>画像</v>
      </c>
      <c r="B6" s="16" t="str">
        <f>'おかず形態一覧表'!B4</f>
        <v/>
      </c>
      <c r="C6" s="16" t="str">
        <f>'おかず形態一覧表'!C4</f>
        <v/>
      </c>
      <c r="D6" s="16" t="str">
        <f>'おかず形態一覧表'!D4</f>
        <v/>
      </c>
      <c r="E6" s="16" t="str">
        <f>'おかず形態一覧表'!E4</f>
        <v/>
      </c>
      <c r="F6" s="16" t="str">
        <f>'おかず形態一覧表'!F4</f>
        <v/>
      </c>
      <c r="G6" s="16" t="str">
        <f>'おかず形態一覧表'!G4</f>
        <v/>
      </c>
      <c r="H6" s="16" t="str">
        <f>'おかず形態一覧表'!H4</f>
        <v/>
      </c>
    </row>
    <row r="7" ht="22.5" customHeight="1">
      <c r="A7" s="10" t="str">
        <f>IFERROR(__xludf.DUMMYFUNCTION("IMPORTRANGE(""https://docs.google.com/spreadsheets/d/1vsTcEcugRZXGU84Ng3dXvNCAOD3CAaUTEbnnM7tyUJg/edit?usp=sharing"",""おかず形態一覧表!A5"")"),"魚のおかず")</f>
        <v>魚のおかず</v>
      </c>
      <c r="B7" s="151" t="s">
        <v>12</v>
      </c>
      <c r="C7" s="151" t="s">
        <v>12</v>
      </c>
      <c r="D7" s="151" t="s">
        <v>12</v>
      </c>
      <c r="E7" s="151" t="s">
        <v>12</v>
      </c>
      <c r="F7" s="151" t="s">
        <v>12</v>
      </c>
      <c r="G7" s="151" t="s">
        <v>12</v>
      </c>
      <c r="H7" s="151"/>
    </row>
    <row r="8" ht="67.5" customHeight="1">
      <c r="A8" s="14" t="str">
        <f>IFERROR(__xludf.DUMMYFUNCTION("IMPORTRANGE(""https://docs.google.com/spreadsheets/d/1vsTcEcugRZXGU84Ng3dXvNCAOD3CAaUTEbnnM7tyUJg/edit?usp=sharing"",""おかず形態一覧表!A6"")"),"画像")</f>
        <v>画像</v>
      </c>
      <c r="B8" s="16" t="str">
        <f>'おかず形態一覧表'!B6</f>
        <v/>
      </c>
      <c r="C8" s="16" t="str">
        <f>'おかず形態一覧表'!C6</f>
        <v/>
      </c>
      <c r="D8" s="16" t="str">
        <f>'おかず形態一覧表'!D6</f>
        <v/>
      </c>
      <c r="E8" s="16" t="str">
        <f>'おかず形態一覧表'!E6</f>
        <v/>
      </c>
      <c r="F8" s="16" t="str">
        <f>'おかず形態一覧表'!F6</f>
        <v/>
      </c>
      <c r="G8" s="16" t="str">
        <f>'おかず形態一覧表'!G6</f>
        <v/>
      </c>
      <c r="H8" s="16" t="str">
        <f>'おかず形態一覧表'!H6</f>
        <v/>
      </c>
    </row>
    <row r="9" ht="22.5" customHeight="1">
      <c r="A9" s="10" t="str">
        <f>IFERROR(__xludf.DUMMYFUNCTION("IMPORTRANGE(""https://docs.google.com/spreadsheets/d/1vsTcEcugRZXGU84Ng3dXvNCAOD3CAaUTEbnnM7tyUJg/edit?usp=sharing"",""おかず形態一覧表!A7"")"),"野菜のおかず")</f>
        <v>野菜のおかず</v>
      </c>
      <c r="B9" s="151" t="s">
        <v>13</v>
      </c>
      <c r="C9" s="151" t="s">
        <v>13</v>
      </c>
      <c r="D9" s="151" t="s">
        <v>13</v>
      </c>
      <c r="E9" s="151" t="s">
        <v>13</v>
      </c>
      <c r="F9" s="151" t="s">
        <v>13</v>
      </c>
      <c r="G9" s="151" t="s">
        <v>13</v>
      </c>
      <c r="H9" s="151"/>
    </row>
    <row r="10" ht="67.5" customHeight="1">
      <c r="A10" s="17" t="str">
        <f>IFERROR(__xludf.DUMMYFUNCTION("IMPORTRANGE(""https://docs.google.com/spreadsheets/d/1vsTcEcugRZXGU84Ng3dXvNCAOD3CAaUTEbnnM7tyUJg/edit?usp=sharing"",""おかず形態一覧表!A8"")"),"画像")</f>
        <v>画像</v>
      </c>
      <c r="B10" s="18" t="str">
        <f>'おかず形態一覧表'!B8</f>
        <v/>
      </c>
      <c r="C10" s="18" t="str">
        <f>'おかず形態一覧表'!C8</f>
        <v/>
      </c>
      <c r="D10" s="18" t="str">
        <f>'おかず形態一覧表'!D8</f>
        <v/>
      </c>
      <c r="E10" s="18" t="str">
        <f>'おかず形態一覧表'!E8</f>
        <v/>
      </c>
      <c r="F10" s="18" t="str">
        <f>'おかず形態一覧表'!F8</f>
        <v/>
      </c>
      <c r="G10" s="18" t="str">
        <f>'おかず形態一覧表'!G8</f>
        <v/>
      </c>
      <c r="H10" s="18" t="str">
        <f>'おかず形態一覧表'!H8</f>
        <v/>
      </c>
    </row>
    <row r="11" ht="112.5" customHeight="1">
      <c r="A11" s="17" t="str">
        <f>IFERROR(__xludf.DUMMYFUNCTION("IMPORTRANGE(""https://docs.google.com/spreadsheets/d/1vsTcEcugRZXGU84Ng3dXvNCAOD3CAaUTEbnnM7tyUJg/edit?usp=sharing"",""おかず形態一覧表!A9"")"),"内容")</f>
        <v>内容</v>
      </c>
      <c r="B11" s="152" t="s">
        <v>14</v>
      </c>
      <c r="C11" s="152" t="s">
        <v>15</v>
      </c>
      <c r="D11" s="152" t="s">
        <v>16</v>
      </c>
      <c r="E11" s="152" t="s">
        <v>17</v>
      </c>
      <c r="F11" s="152" t="s">
        <v>18</v>
      </c>
      <c r="G11" s="152" t="s">
        <v>19</v>
      </c>
      <c r="H11" s="152"/>
    </row>
    <row r="12" ht="45.0" customHeight="1">
      <c r="A12" s="21" t="str">
        <f>IFERROR(__xludf.DUMMYFUNCTION("IMPORTRANGE(""https://docs.google.com/spreadsheets/d/1vsTcEcugRZXGU84Ng3dXvNCAOD3CAaUTEbnnM7tyUJg/edit?usp=sharing"",""おかず形態一覧表!A10"")"),"大きさ・形状")</f>
        <v>大きさ・形状</v>
      </c>
      <c r="B12" s="22" t="s">
        <v>20</v>
      </c>
      <c r="C12" s="22" t="s">
        <v>21</v>
      </c>
      <c r="D12" s="22" t="s">
        <v>22</v>
      </c>
      <c r="E12" s="22" t="s">
        <v>23</v>
      </c>
      <c r="F12" s="22" t="s">
        <v>24</v>
      </c>
      <c r="G12" s="22" t="s">
        <v>25</v>
      </c>
      <c r="H12" s="22"/>
    </row>
    <row r="13" ht="45.0" customHeight="1">
      <c r="A13" s="21" t="str">
        <f>IFERROR(__xludf.DUMMYFUNCTION("IMPORTRANGE(""https://docs.google.com/spreadsheets/d/1vsTcEcugRZXGU84Ng3dXvNCAOD3CAaUTEbnnM7tyUJg/edit?usp=sharing"",""おかず形態一覧表!A11"")"),"咀嚼の必要性")</f>
        <v>咀嚼の必要性</v>
      </c>
      <c r="B13" s="23"/>
      <c r="C13" s="22"/>
      <c r="D13" s="22"/>
      <c r="E13" s="22" t="s">
        <v>26</v>
      </c>
      <c r="F13" s="22" t="s">
        <v>27</v>
      </c>
      <c r="G13" s="22" t="s">
        <v>28</v>
      </c>
      <c r="H13" s="22"/>
    </row>
    <row r="14" ht="22.5" customHeight="1">
      <c r="A14" s="21" t="str">
        <f>IFERROR(__xludf.DUMMYFUNCTION("IMPORTRANGE(""https://docs.google.com/spreadsheets/d/1vsTcEcugRZXGU84Ng3dXvNCAOD3CAaUTEbnnM7tyUJg/edit?usp=sharing"",""おかず形態一覧表!A12"")"),"学会分類2021")</f>
        <v>学会分類2021</v>
      </c>
      <c r="B14" s="153"/>
      <c r="C14" s="154"/>
      <c r="D14" s="154"/>
      <c r="E14" s="154" t="s">
        <v>29</v>
      </c>
      <c r="F14" s="154" t="s">
        <v>30</v>
      </c>
      <c r="G14" s="154" t="s">
        <v>31</v>
      </c>
      <c r="H14" s="154"/>
    </row>
    <row r="15" ht="22.5" customHeight="1">
      <c r="A15" s="26" t="str">
        <f>IFERROR(__xludf.DUMMYFUNCTION("IMPORTRANGE(""https://docs.google.com/spreadsheets/d/1vsTcEcugRZXGU84Ng3dXvNCAOD3CAaUTEbnnM7tyUJg/edit?usp=sharing"",""おかず形態一覧表!A13"")"),"栄養量目安")</f>
        <v>栄養量目安</v>
      </c>
      <c r="B15" s="155" t="s">
        <v>32</v>
      </c>
      <c r="C15" s="155" t="s">
        <v>32</v>
      </c>
      <c r="D15" s="155" t="s">
        <v>32</v>
      </c>
      <c r="E15" s="155" t="s">
        <v>33</v>
      </c>
      <c r="F15" s="155" t="s">
        <v>34</v>
      </c>
      <c r="G15" s="155" t="s">
        <v>35</v>
      </c>
      <c r="H15" s="155"/>
    </row>
    <row r="16" ht="22.5" customHeight="1">
      <c r="A16" s="28"/>
      <c r="B16" s="142">
        <v>1400.0</v>
      </c>
      <c r="C16" s="142">
        <v>1400.0</v>
      </c>
      <c r="D16" s="142">
        <v>1400.0</v>
      </c>
      <c r="E16" s="142">
        <v>1160.0</v>
      </c>
      <c r="F16" s="142">
        <v>1160.0</v>
      </c>
      <c r="G16" s="142">
        <v>1160.0</v>
      </c>
      <c r="H16" s="142"/>
    </row>
    <row r="17" ht="7.5" customHeight="1"/>
    <row r="18" ht="22.5" customHeight="1">
      <c r="A18" s="80" t="str">
        <f>IFERROR(__xludf.DUMMYFUNCTION("IMPORTRANGE(""https://docs.google.com/spreadsheets/d/1vsTcEcugRZXGU84Ng3dXvNCAOD3CAaUTEbnnM7tyUJg/edit?usp=sharing"",""主食一覧!A1"")"),"2. 主食一覧")</f>
        <v>2. 主食一覧</v>
      </c>
      <c r="B18" s="81"/>
    </row>
    <row r="19" ht="22.5" customHeight="1">
      <c r="A19" s="31" t="str">
        <f>IFERROR(__xludf.DUMMYFUNCTION("IMPORTRANGE(""https://docs.google.com/spreadsheets/d/1vsTcEcugRZXGU84Ng3dXvNCAOD3CAaUTEbnnM7tyUJg/edit?usp=sharing"",""主食一覧!A2"")"),"主食名称")</f>
        <v>主食名称</v>
      </c>
      <c r="B19" s="32" t="s">
        <v>36</v>
      </c>
      <c r="C19" s="32" t="s">
        <v>37</v>
      </c>
      <c r="D19" s="32" t="s">
        <v>38</v>
      </c>
      <c r="E19" s="32" t="s">
        <v>39</v>
      </c>
      <c r="F19" s="32"/>
      <c r="G19" s="32"/>
      <c r="H19" s="33"/>
    </row>
    <row r="20" ht="67.5" customHeight="1">
      <c r="A20" s="31" t="str">
        <f>IFERROR(__xludf.DUMMYFUNCTION("IMPORTRANGE(""https://docs.google.com/spreadsheets/d/1vsTcEcugRZXGU84Ng3dXvNCAOD3CAaUTEbnnM7tyUJg/edit?usp=sharing"",""主食一覧!A3"")"),"画像")</f>
        <v>画像</v>
      </c>
      <c r="B20" s="34" t="str">
        <f>'主食一覧'!B3</f>
        <v/>
      </c>
      <c r="C20" s="34" t="str">
        <f>'主食一覧'!C3</f>
        <v/>
      </c>
      <c r="D20" s="34" t="str">
        <f>'主食一覧'!D3</f>
        <v/>
      </c>
      <c r="E20" s="34" t="str">
        <f>'主食一覧'!E3</f>
        <v/>
      </c>
      <c r="F20" s="34" t="str">
        <f>'主食一覧'!F3</f>
        <v/>
      </c>
      <c r="G20" s="34" t="str">
        <f>'主食一覧'!G3</f>
        <v/>
      </c>
      <c r="H20" s="34" t="str">
        <f>'主食一覧'!H3</f>
        <v/>
      </c>
    </row>
    <row r="21" ht="45.0" customHeight="1">
      <c r="A21" s="31" t="str">
        <f>IFERROR(__xludf.DUMMYFUNCTION("IMPORTRANGE(""https://docs.google.com/spreadsheets/d/1vsTcEcugRZXGU84Ng3dXvNCAOD3CAaUTEbnnM7tyUJg/edit?usp=sharing"",""主食一覧!A4"")"),"内容")</f>
        <v>内容</v>
      </c>
      <c r="B21" s="156" t="s">
        <v>40</v>
      </c>
      <c r="C21" s="156" t="s">
        <v>41</v>
      </c>
      <c r="D21" s="156" t="s">
        <v>42</v>
      </c>
      <c r="E21" s="156" t="s">
        <v>43</v>
      </c>
      <c r="F21" s="156"/>
      <c r="G21" s="156"/>
      <c r="H21" s="82"/>
    </row>
    <row r="22" ht="22.5" customHeight="1">
      <c r="A22" s="31" t="str">
        <f>IFERROR(__xludf.DUMMYFUNCTION("IMPORTRANGE(""https://docs.google.com/spreadsheets/d/1vsTcEcugRZXGU84Ng3dXvNCAOD3CAaUTEbnnM7tyUJg/edit?usp=sharing"",""主食一覧!A5"")"),"学会分類2021")</f>
        <v>学会分類2021</v>
      </c>
      <c r="B22" s="144"/>
      <c r="C22" s="144"/>
      <c r="D22" s="144"/>
      <c r="E22" s="144"/>
      <c r="F22" s="144"/>
      <c r="G22" s="144"/>
      <c r="H22" s="144"/>
    </row>
    <row r="23" ht="7.5" customHeight="1"/>
    <row r="24" ht="22.5" customHeight="1">
      <c r="A24" s="39" t="str">
        <f>IFERROR(__xludf.DUMMYFUNCTION("IMPORTRANGE(""https://docs.google.com/spreadsheets/d/1vsTcEcugRZXGU84Ng3dXvNCAOD3CAaUTEbnnM7tyUJg/edit?usp=sharing"",""水分とろみの基準・水分ゼリー!A1"")"),"3-1. 水分とろみの基準")</f>
        <v>3-1. 水分とろみの基準</v>
      </c>
      <c r="B24" s="84"/>
      <c r="F24" s="39" t="str">
        <f>IFERROR(__xludf.DUMMYFUNCTION("IMPORTRANGE(""https://docs.google.com/spreadsheets/d/1vsTcEcugRZXGU84Ng3dXvNCAOD3CAaUTEbnnM7tyUJg/edit?usp=sharing"",""水分とろみの基準・水分ゼリー!F1"")"),"3-2. 水分ゼリー")</f>
        <v>3-2. 水分ゼリー</v>
      </c>
      <c r="G24" s="84"/>
    </row>
    <row r="25" ht="30.0" customHeight="1">
      <c r="A25" s="40" t="str">
        <f>IFERROR(__xludf.DUMMYFUNCTION("IMPORTRANGE(""https://docs.google.com/spreadsheets/d/1vsTcEcugRZXGU84Ng3dXvNCAOD3CAaUTEbnnM7tyUJg/edit?usp=sharing"",""水分とろみの基準・水分ゼリー!A2"")"),"学会分類2021
（とろみ）")</f>
        <v>学会分類2021
（とろみ）</v>
      </c>
      <c r="B25" s="41" t="str">
        <f>IFERROR(__xludf.DUMMYFUNCTION("IMPORTRANGE(""https://docs.google.com/spreadsheets/d/1vsTcEcugRZXGU84Ng3dXvNCAOD3CAaUTEbnnM7tyUJg/edit?usp=sharing"",""水分とろみの基準・水分ゼリー!B2"")"),"薄いとろみ")</f>
        <v>薄いとろみ</v>
      </c>
      <c r="C25" s="41" t="str">
        <f>IFERROR(__xludf.DUMMYFUNCTION("IMPORTRANGE(""https://docs.google.com/spreadsheets/d/1vsTcEcugRZXGU84Ng3dXvNCAOD3CAaUTEbnnM7tyUJg/edit?usp=sharing"",""水分とろみの基準・水分ゼリー!C2"")"),"中間のとろみ")</f>
        <v>中間のとろみ</v>
      </c>
      <c r="D25" s="41" t="str">
        <f>IFERROR(__xludf.DUMMYFUNCTION("IMPORTRANGE(""https://docs.google.com/spreadsheets/d/1vsTcEcugRZXGU84Ng3dXvNCAOD3CAaUTEbnnM7tyUJg/edit?usp=sharing"",""水分とろみの基準・水分ゼリー!D2"")"),"濃いとろみ")</f>
        <v>濃いとろみ</v>
      </c>
      <c r="E25" s="41" t="str">
        <f>IFERROR(__xludf.DUMMYFUNCTION("IMPORTRANGE(""https://docs.google.com/spreadsheets/d/1vsTcEcugRZXGU84Ng3dXvNCAOD3CAaUTEbnnM7tyUJg/edit?usp=sharing"",""水分とろみの基準・水分ゼリー!E2"")"),"")</f>
        <v/>
      </c>
      <c r="F25" s="42" t="str">
        <f>IFERROR(__xludf.DUMMYFUNCTION("IMPORTRANGE(""https://docs.google.com/spreadsheets/d/1vsTcEcugRZXGU84Ng3dXvNCAOD3CAaUTEbnnM7tyUJg/edit?usp=sharing"",""水分とろみの基準・水分ゼリー!F2"")"),"名称")</f>
        <v>名称</v>
      </c>
      <c r="G25" s="43" t="s">
        <v>44</v>
      </c>
      <c r="H25" s="43" t="s">
        <v>45</v>
      </c>
    </row>
    <row r="26" ht="22.5" customHeight="1">
      <c r="A26" s="44" t="str">
        <f>IFERROR(__xludf.DUMMYFUNCTION("IMPORTRANGE(""https://docs.google.com/spreadsheets/d/1vsTcEcugRZXGU84Ng3dXvNCAOD3CAaUTEbnnM7tyUJg/edit?usp=sharing"",""水分とろみの基準・水分ゼリー!A3"")"),"とろみ調整食品")</f>
        <v>とろみ調整食品</v>
      </c>
      <c r="B26" s="45" t="s">
        <v>46</v>
      </c>
      <c r="C26" s="45" t="s">
        <v>46</v>
      </c>
      <c r="D26" s="45" t="s">
        <v>46</v>
      </c>
      <c r="E26" s="46"/>
      <c r="F26" s="47" t="s">
        <v>75</v>
      </c>
      <c r="G26" s="45" t="s">
        <v>47</v>
      </c>
      <c r="H26" s="45" t="s">
        <v>47</v>
      </c>
    </row>
    <row r="27" ht="22.5" customHeight="1">
      <c r="A27" s="47" t="str">
        <f>IFERROR(__xludf.DUMMYFUNCTION("IMPORTRANGE(""https://docs.google.com/spreadsheets/d/1vsTcEcugRZXGU84Ng3dXvNCAOD3CAaUTEbnnM7tyUJg/edit?usp=sharing"",""水分とろみの基準・水分ゼリー!A4"")"),"水100mlあたり")</f>
        <v>水100mlあたり</v>
      </c>
      <c r="B27" s="50">
        <v>0.5</v>
      </c>
      <c r="C27" s="50">
        <v>1.0</v>
      </c>
      <c r="D27" s="50">
        <v>2.0</v>
      </c>
      <c r="E27" s="51"/>
      <c r="F27" s="47" t="s">
        <v>76</v>
      </c>
      <c r="G27" s="50"/>
      <c r="H27" s="51"/>
    </row>
    <row r="28" ht="22.5" customHeight="1">
      <c r="A28" s="52" t="str">
        <f>IFERROR(__xludf.DUMMYFUNCTION("IMPORTRANGE(""https://docs.google.com/spreadsheets/d/1vsTcEcugRZXGU84Ng3dXvNCAOD3CAaUTEbnnM7tyUJg/edit?usp=sharing"",""水分とろみの基準・水分ゼリー!A5"")"),"小さじ")</f>
        <v>小さじ</v>
      </c>
      <c r="B28" s="157"/>
      <c r="C28" s="158"/>
      <c r="D28" s="157"/>
      <c r="E28" s="158"/>
      <c r="F28" s="52" t="s">
        <v>48</v>
      </c>
      <c r="G28" s="159"/>
      <c r="H28" s="160"/>
    </row>
    <row r="29" ht="7.5" customHeight="1"/>
    <row r="30" ht="22.5" customHeight="1">
      <c r="A30" s="86" t="str">
        <f>IFERROR(__xludf.DUMMYFUNCTION("IMPORTRANGE(""https://docs.google.com/spreadsheets/d/1vsTcEcugRZXGU84Ng3dXvNCAOD3CAaUTEbnnM7tyUJg/edit?usp=sharing"",""濃厚流動食・補助食品!A1"")"),"4. 濃厚流動食（経管栄養）")</f>
        <v>4. 濃厚流動食（経管栄養）</v>
      </c>
      <c r="B30" s="87"/>
      <c r="F30" s="88" t="str">
        <f>IFERROR(__xludf.DUMMYFUNCTION("IMPORTRANGE(""https://docs.google.com/spreadsheets/d/1vsTcEcugRZXGU84Ng3dXvNCAOD3CAaUTEbnnM7tyUJg/edit?usp=sharing"",""濃厚流動食・補助食品!F1"")"),"5. 補助食品、その他")</f>
        <v>5. 補助食品、その他</v>
      </c>
      <c r="G30" s="89"/>
    </row>
    <row r="31" ht="22.5" customHeight="1">
      <c r="A31" s="57" t="str">
        <f>IFERROR(__xludf.DUMMYFUNCTION("IMPORTRANGE(""https://docs.google.com/spreadsheets/d/1vsTcEcugRZXGU84Ng3dXvNCAOD3CAaUTEbnnM7tyUJg/edit?usp=sharing"",""濃厚流動食・補助食品!A2"")"),"商品名")</f>
        <v>商品名</v>
      </c>
      <c r="B31" s="58"/>
      <c r="C31" s="58"/>
      <c r="D31" s="58"/>
      <c r="E31" s="59"/>
      <c r="F31" s="161" t="s">
        <v>49</v>
      </c>
      <c r="G31" s="162"/>
      <c r="H31" s="92"/>
    </row>
    <row r="32" ht="22.5" customHeight="1">
      <c r="A32" s="62"/>
      <c r="B32" s="58"/>
      <c r="C32" s="58"/>
      <c r="D32" s="58"/>
      <c r="E32" s="66"/>
      <c r="F32" s="63" t="s">
        <v>50</v>
      </c>
      <c r="G32" s="94"/>
      <c r="H32" s="64"/>
    </row>
    <row r="33" ht="22.5" customHeight="1">
      <c r="A33" s="65"/>
      <c r="B33" s="58"/>
      <c r="C33" s="58"/>
      <c r="D33" s="66"/>
      <c r="E33" s="66"/>
      <c r="F33" s="67"/>
      <c r="G33" s="95"/>
      <c r="H33" s="68"/>
    </row>
    <row r="34" ht="7.5" customHeight="1"/>
    <row r="35" ht="22.5" customHeight="1">
      <c r="A35" s="96" t="str">
        <f>IFERROR(__xludf.DUMMYFUNCTION("IMPORTRANGE(""https://docs.google.com/spreadsheets/d/1vsTcEcugRZXGU84Ng3dXvNCAOD3CAaUTEbnnM7tyUJg/edit?usp=sharing"",""施設概要!A1"")"),"施設概要")</f>
        <v>施設概要</v>
      </c>
      <c r="B35" s="97"/>
    </row>
    <row r="36" ht="22.5" customHeight="1">
      <c r="A36" s="2" t="str">
        <f>IFERROR(__xludf.DUMMYFUNCTION("IMPORTRANGE(""https://docs.google.com/spreadsheets/d/1vsTcEcugRZXGU84Ng3dXvNCAOD3CAaUTEbnnM7tyUJg/edit?usp=sharing"",""施設概要!A2"")"),"所在地")</f>
        <v>所在地</v>
      </c>
      <c r="B36" s="133" t="s">
        <v>0</v>
      </c>
      <c r="C36" s="99"/>
      <c r="D36" s="100"/>
      <c r="E36" s="163" t="s">
        <v>1</v>
      </c>
      <c r="F36" s="102"/>
      <c r="G36" s="102"/>
      <c r="H36" s="103"/>
    </row>
    <row r="37" ht="22.5" customHeight="1">
      <c r="A37" s="2" t="str">
        <f>IFERROR(__xludf.DUMMYFUNCTION("IMPORTRANGE(""https://docs.google.com/spreadsheets/d/1vsTcEcugRZXGU84Ng3dXvNCAOD3CAaUTEbnnM7tyUJg/edit?usp=sharing"",""施設概要!A3"")"),"給食部門名")</f>
        <v>給食部門名</v>
      </c>
      <c r="B37" s="133" t="s">
        <v>2</v>
      </c>
      <c r="C37" s="99"/>
      <c r="D37" s="100"/>
      <c r="E37" s="104"/>
      <c r="H37" s="105"/>
    </row>
    <row r="38" ht="22.5" customHeight="1">
      <c r="A38" s="2" t="str">
        <f>IFERROR(__xludf.DUMMYFUNCTION("IMPORTRANGE(""https://docs.google.com/spreadsheets/d/1vsTcEcugRZXGU84Ng3dXvNCAOD3CAaUTEbnnM7tyUJg/edit?usp=sharing"",""施設概要!A4"")"),"電話")</f>
        <v>電話</v>
      </c>
      <c r="B38" s="133" t="s">
        <v>3</v>
      </c>
      <c r="C38" s="99"/>
      <c r="D38" s="100"/>
      <c r="E38" s="104"/>
      <c r="H38" s="105"/>
    </row>
    <row r="39" ht="22.5" customHeight="1">
      <c r="A39" s="106" t="str">
        <f>IFERROR(__xludf.DUMMYFUNCTION("IMPORTRANGE(""https://docs.google.com/spreadsheets/d/1vsTcEcugRZXGU84Ng3dXvNCAOD3CAaUTEbnnM7tyUJg/edit?usp=sharing"",""施設概要!A5"")"),"FAX")</f>
        <v>FAX</v>
      </c>
      <c r="B39" s="133" t="s">
        <v>4</v>
      </c>
      <c r="C39" s="99"/>
      <c r="D39" s="100"/>
      <c r="E39" s="104"/>
      <c r="H39" s="105"/>
    </row>
    <row r="40" ht="22.5" customHeight="1">
      <c r="A40" s="107" t="str">
        <f>IFERROR(__xludf.DUMMYFUNCTION("IMPORTRANGE(""https://docs.google.com/spreadsheets/d/1vsTcEcugRZXGU84Ng3dXvNCAOD3CAaUTEbnnM7tyUJg/edit?usp=sharing"",""施設概要!A6"")"),"更新日")</f>
        <v>更新日</v>
      </c>
      <c r="B40" s="164">
        <v>45775.74960137732</v>
      </c>
      <c r="C40" s="99"/>
      <c r="D40" s="100"/>
      <c r="E40" s="109"/>
      <c r="F40" s="110"/>
      <c r="G40" s="110"/>
      <c r="H40" s="111"/>
    </row>
  </sheetData>
  <mergeCells count="10">
    <mergeCell ref="B38:D38"/>
    <mergeCell ref="B39:D39"/>
    <mergeCell ref="A15:A16"/>
    <mergeCell ref="A31:A33"/>
    <mergeCell ref="G31:H31"/>
    <mergeCell ref="F32:H33"/>
    <mergeCell ref="B36:D36"/>
    <mergeCell ref="E36:H40"/>
    <mergeCell ref="B37:D37"/>
    <mergeCell ref="B40:D40"/>
  </mergeCells>
  <printOptions gridLines="1" horizontalCentered="1"/>
  <pageMargins bottom="0.75" footer="0.0" header="0.0" left="0.25" right="0.25" top="0.75"/>
  <pageSetup paperSize="9" cellComments="atEnd" orientation="portrait"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C78D8"/>
    <outlinePr summaryBelow="0" summaryRight="0"/>
  </sheetPr>
  <sheetViews>
    <sheetView showGridLines="0" workbookViewId="0"/>
  </sheetViews>
  <sheetFormatPr customHeight="1" defaultColWidth="12.63" defaultRowHeight="15.75"/>
  <cols>
    <col customWidth="1" min="1" max="8" width="16.38"/>
  </cols>
  <sheetData>
    <row r="1" ht="22.5" customHeight="1">
      <c r="A1" s="9" t="str">
        <f>IFERROR(__xludf.DUMMYFUNCTION("IMPORTRANGE(""https://docs.google.com/spreadsheets/d/1vsTcEcugRZXGU84Ng3dXvNCAOD3CAaUTEbnnM7tyUJg/edit?usp=sharing"",""おかず形態一覧表!A1"")"),"1. おかず形態一覧表")</f>
        <v>1. おかず形態一覧表</v>
      </c>
    </row>
    <row r="2" ht="22.5" customHeight="1">
      <c r="A2" s="10" t="str">
        <f>IFERROR(__xludf.DUMMYFUNCTION("IMPORTRANGE(""https://docs.google.com/spreadsheets/d/1vsTcEcugRZXGU84Ng3dXvNCAOD3CAaUTEbnnM7tyUJg/edit?usp=sharing"",""おかず形態一覧表!A2"")"),"食種名称")</f>
        <v>食種名称</v>
      </c>
      <c r="B2" s="11" t="s">
        <v>5</v>
      </c>
      <c r="C2" s="11" t="s">
        <v>6</v>
      </c>
      <c r="D2" s="11" t="s">
        <v>7</v>
      </c>
      <c r="E2" s="11" t="s">
        <v>8</v>
      </c>
      <c r="F2" s="11" t="s">
        <v>9</v>
      </c>
      <c r="G2" s="11" t="s">
        <v>10</v>
      </c>
      <c r="H2" s="11"/>
    </row>
    <row r="3" ht="18.75" customHeight="1">
      <c r="A3" s="12" t="str">
        <f>IFERROR(__xludf.DUMMYFUNCTION("IMPORTRANGE(""https://docs.google.com/spreadsheets/d/1vsTcEcugRZXGU84Ng3dXvNCAOD3CAaUTEbnnM7tyUJg/edit?usp=sharing"",""おかず形態一覧表!A3"")"),"肉のおかず")</f>
        <v>肉のおかず</v>
      </c>
      <c r="B3" s="13" t="s">
        <v>11</v>
      </c>
      <c r="C3" s="13" t="s">
        <v>11</v>
      </c>
      <c r="D3" s="13" t="s">
        <v>11</v>
      </c>
      <c r="E3" s="13" t="s">
        <v>11</v>
      </c>
      <c r="F3" s="13" t="s">
        <v>11</v>
      </c>
      <c r="G3" s="13" t="s">
        <v>11</v>
      </c>
      <c r="H3" s="13"/>
    </row>
    <row r="4" ht="67.5" customHeight="1">
      <c r="A4" s="14" t="str">
        <f>IFERROR(__xludf.DUMMYFUNCTION("IMPORTRANGE(""https://docs.google.com/spreadsheets/d/1vsTcEcugRZXGU84Ng3dXvNCAOD3CAaUTEbnnM7tyUJg/edit?usp=sharing"",""おかず形態一覧表!A4"")"),"画像")</f>
        <v>画像</v>
      </c>
      <c r="B4" s="15"/>
      <c r="C4" s="15"/>
      <c r="D4" s="15"/>
      <c r="E4" s="15"/>
      <c r="F4" s="15"/>
      <c r="G4" s="15"/>
      <c r="H4" s="15"/>
    </row>
    <row r="5" ht="18.75" customHeight="1">
      <c r="A5" s="12" t="str">
        <f>IFERROR(__xludf.DUMMYFUNCTION("IMPORTRANGE(""https://docs.google.com/spreadsheets/d/1vsTcEcugRZXGU84Ng3dXvNCAOD3CAaUTEbnnM7tyUJg/edit?usp=sharing"",""おかず形態一覧表!A5"")"),"魚のおかず")</f>
        <v>魚のおかず</v>
      </c>
      <c r="B5" s="13" t="s">
        <v>12</v>
      </c>
      <c r="C5" s="13" t="s">
        <v>12</v>
      </c>
      <c r="D5" s="13" t="s">
        <v>12</v>
      </c>
      <c r="E5" s="13" t="s">
        <v>12</v>
      </c>
      <c r="F5" s="13" t="s">
        <v>12</v>
      </c>
      <c r="G5" s="13" t="s">
        <v>12</v>
      </c>
      <c r="H5" s="13"/>
    </row>
    <row r="6" ht="67.5" customHeight="1">
      <c r="A6" s="14" t="str">
        <f>IFERROR(__xludf.DUMMYFUNCTION("IMPORTRANGE(""https://docs.google.com/spreadsheets/d/1vsTcEcugRZXGU84Ng3dXvNCAOD3CAaUTEbnnM7tyUJg/edit?usp=sharing"",""おかず形態一覧表!A6"")"),"画像")</f>
        <v>画像</v>
      </c>
      <c r="B6" s="16"/>
      <c r="C6" s="15"/>
      <c r="D6" s="15"/>
      <c r="E6" s="15"/>
      <c r="F6" s="15"/>
      <c r="G6" s="15"/>
      <c r="H6" s="15"/>
    </row>
    <row r="7" ht="18.75" customHeight="1">
      <c r="A7" s="12" t="str">
        <f>IFERROR(__xludf.DUMMYFUNCTION("IMPORTRANGE(""https://docs.google.com/spreadsheets/d/1vsTcEcugRZXGU84Ng3dXvNCAOD3CAaUTEbnnM7tyUJg/edit?usp=sharing"",""おかず形態一覧表!A7"")"),"野菜のおかず")</f>
        <v>野菜のおかず</v>
      </c>
      <c r="B7" s="13" t="s">
        <v>13</v>
      </c>
      <c r="C7" s="13" t="s">
        <v>13</v>
      </c>
      <c r="D7" s="13" t="s">
        <v>13</v>
      </c>
      <c r="E7" s="13" t="s">
        <v>13</v>
      </c>
      <c r="F7" s="13" t="s">
        <v>13</v>
      </c>
      <c r="G7" s="13" t="s">
        <v>13</v>
      </c>
      <c r="H7" s="13"/>
    </row>
    <row r="8" ht="67.5" customHeight="1">
      <c r="A8" s="17" t="str">
        <f>IFERROR(__xludf.DUMMYFUNCTION("IMPORTRANGE(""https://docs.google.com/spreadsheets/d/1vsTcEcugRZXGU84Ng3dXvNCAOD3CAaUTEbnnM7tyUJg/edit?usp=sharing"",""おかず形態一覧表!A8"")"),"画像")</f>
        <v>画像</v>
      </c>
      <c r="B8" s="18"/>
      <c r="C8" s="19"/>
      <c r="D8" s="19"/>
      <c r="E8" s="19"/>
      <c r="F8" s="19"/>
      <c r="G8" s="19"/>
      <c r="H8" s="19"/>
    </row>
    <row r="9" ht="112.5" customHeight="1">
      <c r="A9" s="17" t="str">
        <f>IFERROR(__xludf.DUMMYFUNCTION("IMPORTRANGE(""https://docs.google.com/spreadsheets/d/1vsTcEcugRZXGU84Ng3dXvNCAOD3CAaUTEbnnM7tyUJg/edit?usp=sharing"",""おかず形態一覧表!A9"")"),"内容")</f>
        <v>内容</v>
      </c>
      <c r="B9" s="20" t="s">
        <v>14</v>
      </c>
      <c r="C9" s="20" t="s">
        <v>15</v>
      </c>
      <c r="D9" s="20" t="s">
        <v>16</v>
      </c>
      <c r="E9" s="20" t="s">
        <v>17</v>
      </c>
      <c r="F9" s="20" t="s">
        <v>18</v>
      </c>
      <c r="G9" s="20" t="s">
        <v>19</v>
      </c>
      <c r="H9" s="20"/>
    </row>
    <row r="10" ht="45.0" customHeight="1">
      <c r="A10" s="21" t="str">
        <f>IFERROR(__xludf.DUMMYFUNCTION("IMPORTRANGE(""https://docs.google.com/spreadsheets/d/1vsTcEcugRZXGU84Ng3dXvNCAOD3CAaUTEbnnM7tyUJg/edit?usp=sharing"",""おかず形態一覧表!A10"")"),"大きさ・形状")</f>
        <v>大きさ・形状</v>
      </c>
      <c r="B10" s="22" t="s">
        <v>20</v>
      </c>
      <c r="C10" s="22" t="s">
        <v>21</v>
      </c>
      <c r="D10" s="22" t="s">
        <v>22</v>
      </c>
      <c r="E10" s="22" t="s">
        <v>23</v>
      </c>
      <c r="F10" s="22" t="s">
        <v>24</v>
      </c>
      <c r="G10" s="22" t="s">
        <v>25</v>
      </c>
      <c r="H10" s="22"/>
    </row>
    <row r="11" ht="45.0" customHeight="1">
      <c r="A11" s="21" t="str">
        <f>IFERROR(__xludf.DUMMYFUNCTION("IMPORTRANGE(""https://docs.google.com/spreadsheets/d/1vsTcEcugRZXGU84Ng3dXvNCAOD3CAaUTEbnnM7tyUJg/edit?usp=sharing"",""おかず形態一覧表!A11"")"),"咀嚼の必要性")</f>
        <v>咀嚼の必要性</v>
      </c>
      <c r="B11" s="23"/>
      <c r="C11" s="22"/>
      <c r="D11" s="22"/>
      <c r="E11" s="22" t="s">
        <v>26</v>
      </c>
      <c r="F11" s="22" t="s">
        <v>27</v>
      </c>
      <c r="G11" s="22" t="s">
        <v>28</v>
      </c>
      <c r="H11" s="22"/>
    </row>
    <row r="12" ht="22.5" customHeight="1">
      <c r="A12" s="21" t="str">
        <f>IFERROR(__xludf.DUMMYFUNCTION("IMPORTRANGE(""https://docs.google.com/spreadsheets/d/1vsTcEcugRZXGU84Ng3dXvNCAOD3CAaUTEbnnM7tyUJg/edit?usp=sharing"",""おかず形態一覧表!A12"")"),"学会分類2021")</f>
        <v>学会分類2021</v>
      </c>
      <c r="B12" s="24"/>
      <c r="C12" s="25"/>
      <c r="D12" s="25"/>
      <c r="E12" s="25" t="s">
        <v>29</v>
      </c>
      <c r="F12" s="25" t="s">
        <v>30</v>
      </c>
      <c r="G12" s="25" t="s">
        <v>31</v>
      </c>
      <c r="H12" s="25"/>
    </row>
    <row r="13" ht="22.5" customHeight="1">
      <c r="A13" s="26" t="str">
        <f>IFERROR(__xludf.DUMMYFUNCTION("IMPORTRANGE(""https://docs.google.com/spreadsheets/d/1vsTcEcugRZXGU84Ng3dXvNCAOD3CAaUTEbnnM7tyUJg/edit?usp=sharing"",""おかず形態一覧表!A13"")"),"栄養量目安")</f>
        <v>栄養量目安</v>
      </c>
      <c r="B13" s="27" t="s">
        <v>32</v>
      </c>
      <c r="C13" s="27" t="s">
        <v>32</v>
      </c>
      <c r="D13" s="27" t="s">
        <v>32</v>
      </c>
      <c r="E13" s="27" t="s">
        <v>33</v>
      </c>
      <c r="F13" s="27" t="s">
        <v>34</v>
      </c>
      <c r="G13" s="27" t="s">
        <v>35</v>
      </c>
      <c r="H13" s="27"/>
    </row>
    <row r="14" ht="22.5" customHeight="1">
      <c r="A14" s="28"/>
      <c r="B14" s="29">
        <v>1400.0</v>
      </c>
      <c r="C14" s="29">
        <v>1400.0</v>
      </c>
      <c r="D14" s="29">
        <v>1400.0</v>
      </c>
      <c r="E14" s="29">
        <v>1160.0</v>
      </c>
      <c r="F14" s="29">
        <v>1160.0</v>
      </c>
      <c r="G14" s="29">
        <v>1160.0</v>
      </c>
      <c r="H14" s="29"/>
    </row>
  </sheetData>
  <mergeCells count="1">
    <mergeCell ref="A13:A14"/>
  </mergeCell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C78D8"/>
    <outlinePr summaryBelow="0" summaryRight="0"/>
  </sheetPr>
  <sheetViews>
    <sheetView showGridLines="0" workbookViewId="0"/>
  </sheetViews>
  <sheetFormatPr customHeight="1" defaultColWidth="12.63" defaultRowHeight="15.75"/>
  <cols>
    <col customWidth="1" min="1" max="8" width="16.38"/>
  </cols>
  <sheetData>
    <row r="1" ht="22.5" customHeight="1">
      <c r="A1" s="30" t="str">
        <f>IFERROR(__xludf.DUMMYFUNCTION("IMPORTRANGE(""https://docs.google.com/spreadsheets/d/1vsTcEcugRZXGU84Ng3dXvNCAOD3CAaUTEbnnM7tyUJg/edit?usp=sharing"",""主食一覧!A1"")"),"2. 主食一覧")</f>
        <v>2. 主食一覧</v>
      </c>
    </row>
    <row r="2" ht="22.5" customHeight="1">
      <c r="A2" s="31" t="str">
        <f>IFERROR(__xludf.DUMMYFUNCTION("IMPORTRANGE(""https://docs.google.com/spreadsheets/d/1vsTcEcugRZXGU84Ng3dXvNCAOD3CAaUTEbnnM7tyUJg/edit?usp=sharing"",""主食一覧!A2"")"),"主食名称")</f>
        <v>主食名称</v>
      </c>
      <c r="B2" s="32" t="s">
        <v>36</v>
      </c>
      <c r="C2" s="32" t="s">
        <v>37</v>
      </c>
      <c r="D2" s="32" t="s">
        <v>38</v>
      </c>
      <c r="E2" s="32" t="s">
        <v>39</v>
      </c>
      <c r="F2" s="32"/>
      <c r="G2" s="32"/>
      <c r="H2" s="33"/>
    </row>
    <row r="3" ht="67.5" customHeight="1">
      <c r="A3" s="31" t="str">
        <f>IFERROR(__xludf.DUMMYFUNCTION("IMPORTRANGE(""https://docs.google.com/spreadsheets/d/1vsTcEcugRZXGU84Ng3dXvNCAOD3CAaUTEbnnM7tyUJg/edit?usp=sharing"",""主食一覧!A3"")"),"画像")</f>
        <v>画像</v>
      </c>
      <c r="B3" s="34"/>
      <c r="C3" s="34"/>
      <c r="D3" s="34"/>
      <c r="E3" s="34"/>
      <c r="F3" s="34"/>
      <c r="G3" s="34"/>
      <c r="H3" s="34"/>
    </row>
    <row r="4" ht="45.0" customHeight="1">
      <c r="A4" s="31" t="str">
        <f>IFERROR(__xludf.DUMMYFUNCTION("IMPORTRANGE(""https://docs.google.com/spreadsheets/d/1vsTcEcugRZXGU84Ng3dXvNCAOD3CAaUTEbnnM7tyUJg/edit?usp=sharing"",""主食一覧!A4"")"),"内容")</f>
        <v>内容</v>
      </c>
      <c r="B4" s="35" t="s">
        <v>40</v>
      </c>
      <c r="C4" s="35" t="s">
        <v>41</v>
      </c>
      <c r="D4" s="35" t="s">
        <v>42</v>
      </c>
      <c r="E4" s="35" t="s">
        <v>43</v>
      </c>
      <c r="F4" s="35"/>
      <c r="G4" s="35"/>
      <c r="H4" s="36"/>
    </row>
    <row r="5" ht="22.5" customHeight="1">
      <c r="A5" s="31" t="str">
        <f>IFERROR(__xludf.DUMMYFUNCTION("IMPORTRANGE(""https://docs.google.com/spreadsheets/d/1vsTcEcugRZXGU84Ng3dXvNCAOD3CAaUTEbnnM7tyUJg/edit?usp=sharing"",""主食一覧!A5"")"),"学会分類2021")</f>
        <v>学会分類2021</v>
      </c>
      <c r="B5" s="37"/>
      <c r="C5" s="37"/>
      <c r="D5" s="37"/>
      <c r="E5" s="37"/>
      <c r="F5" s="37"/>
      <c r="G5" s="37"/>
      <c r="H5" s="37"/>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C78D8"/>
    <outlinePr summaryBelow="0" summaryRight="0"/>
  </sheetPr>
  <sheetViews>
    <sheetView showGridLines="0" workbookViewId="0"/>
  </sheetViews>
  <sheetFormatPr customHeight="1" defaultColWidth="12.63" defaultRowHeight="15.75"/>
  <cols>
    <col customWidth="1" min="1" max="8" width="16.38"/>
  </cols>
  <sheetData>
    <row r="1" ht="22.5" customHeight="1">
      <c r="A1" s="38" t="str">
        <f>IFERROR(__xludf.DUMMYFUNCTION("IMPORTRANGE(""https://docs.google.com/spreadsheets/d/1vsTcEcugRZXGU84Ng3dXvNCAOD3CAaUTEbnnM7tyUJg/edit?usp=sharing"",""水分とろみの基準・水分ゼリー!A1"")"),"3-1. 水分とろみの基準")</f>
        <v>3-1. 水分とろみの基準</v>
      </c>
      <c r="F1" s="39" t="str">
        <f>IFERROR(__xludf.DUMMYFUNCTION("IMPORTRANGE(""https://docs.google.com/spreadsheets/d/1vsTcEcugRZXGU84Ng3dXvNCAOD3CAaUTEbnnM7tyUJg/edit?usp=sharing"",""水分とろみの基準・水分ゼリー!F1"")"),"3-2. 水分ゼリー")</f>
        <v>3-2. 水分ゼリー</v>
      </c>
    </row>
    <row r="2" ht="30.0" customHeight="1">
      <c r="A2" s="40" t="str">
        <f>IFERROR(__xludf.DUMMYFUNCTION("IMPORTRANGE(""https://docs.google.com/spreadsheets/d/1vsTcEcugRZXGU84Ng3dXvNCAOD3CAaUTEbnnM7tyUJg/edit?usp=sharing"",""水分とろみの基準・水分ゼリー!A2"")"),"学会分類2021
（とろみ）")</f>
        <v>学会分類2021
（とろみ）</v>
      </c>
      <c r="B2" s="41" t="str">
        <f>IFERROR(__xludf.DUMMYFUNCTION("IMPORTRANGE(""https://docs.google.com/spreadsheets/d/1vsTcEcugRZXGU84Ng3dXvNCAOD3CAaUTEbnnM7tyUJg/edit?usp=sharing"",""水分とろみの基準・水分ゼリー!B2"")"),"薄いとろみ")</f>
        <v>薄いとろみ</v>
      </c>
      <c r="C2" s="41" t="str">
        <f>IFERROR(__xludf.DUMMYFUNCTION("IMPORTRANGE(""https://docs.google.com/spreadsheets/d/1vsTcEcugRZXGU84Ng3dXvNCAOD3CAaUTEbnnM7tyUJg/edit?usp=sharing"",""水分とろみの基準・水分ゼリー!C2"")"),"中間のとろみ")</f>
        <v>中間のとろみ</v>
      </c>
      <c r="D2" s="41" t="str">
        <f>IFERROR(__xludf.DUMMYFUNCTION("IMPORTRANGE(""https://docs.google.com/spreadsheets/d/1vsTcEcugRZXGU84Ng3dXvNCAOD3CAaUTEbnnM7tyUJg/edit?usp=sharing"",""水分とろみの基準・水分ゼリー!D2"")"),"濃いとろみ")</f>
        <v>濃いとろみ</v>
      </c>
      <c r="E2" s="41" t="str">
        <f>IFERROR(__xludf.DUMMYFUNCTION("IMPORTRANGE(""https://docs.google.com/spreadsheets/d/1vsTcEcugRZXGU84Ng3dXvNCAOD3CAaUTEbnnM7tyUJg/edit?usp=sharing"",""水分とろみの基準・水分ゼリー!E2"")"),"")</f>
        <v/>
      </c>
      <c r="F2" s="42" t="str">
        <f>IFERROR(__xludf.DUMMYFUNCTION("IMPORTRANGE(""https://docs.google.com/spreadsheets/d/1vsTcEcugRZXGU84Ng3dXvNCAOD3CAaUTEbnnM7tyUJg/edit?usp=sharing"",""水分とろみの基準・水分ゼリー!F2"")"),"名称")</f>
        <v>名称</v>
      </c>
      <c r="G2" s="43" t="s">
        <v>44</v>
      </c>
      <c r="H2" s="43" t="s">
        <v>45</v>
      </c>
    </row>
    <row r="3" ht="22.5" customHeight="1">
      <c r="A3" s="44" t="str">
        <f>IFERROR(__xludf.DUMMYFUNCTION("IMPORTRANGE(""https://docs.google.com/spreadsheets/d/1vsTcEcugRZXGU84Ng3dXvNCAOD3CAaUTEbnnM7tyUJg/edit?usp=sharing"",""水分とろみの基準・水分ゼリー!A3"")"),"とろみ調整食品")</f>
        <v>とろみ調整食品</v>
      </c>
      <c r="B3" s="45" t="s">
        <v>46</v>
      </c>
      <c r="C3" s="45" t="s">
        <v>46</v>
      </c>
      <c r="D3" s="45" t="s">
        <v>46</v>
      </c>
      <c r="E3" s="46"/>
      <c r="F3" s="44" t="str">
        <f>IFERROR(__xludf.DUMMYFUNCTION("IMPORTRANGE(""https://docs.google.com/spreadsheets/d/1vsTcEcugRZXGU84Ng3dXvNCAOD3CAaUTEbnnM7tyUJg/edit?usp=sharing"",""水分とろみの基準・水分ゼリー!F3"")"),"とろみ調整食品")</f>
        <v>とろみ調整食品</v>
      </c>
      <c r="G3" s="45" t="s">
        <v>47</v>
      </c>
      <c r="H3" s="45" t="s">
        <v>47</v>
      </c>
    </row>
    <row r="4" ht="22.5" customHeight="1">
      <c r="A4" s="47" t="str">
        <f>IFERROR(__xludf.DUMMYFUNCTION("IMPORTRANGE(""https://docs.google.com/spreadsheets/d/1vsTcEcugRZXGU84Ng3dXvNCAOD3CAaUTEbnnM7tyUJg/edit?usp=sharing"",""水分とろみの基準・水分ゼリー!A4"")"),"水100mlあたり")</f>
        <v>水100mlあたり</v>
      </c>
      <c r="B4" s="48">
        <v>0.5</v>
      </c>
      <c r="C4" s="48">
        <v>1.0</v>
      </c>
      <c r="D4" s="48">
        <v>2.0</v>
      </c>
      <c r="E4" s="49"/>
      <c r="F4" s="44" t="str">
        <f>IFERROR(__xludf.DUMMYFUNCTION("IMPORTRANGE(""https://docs.google.com/spreadsheets/d/1vsTcEcugRZXGU84Ng3dXvNCAOD3CAaUTEbnnM7tyUJg/edit?usp=sharing"",""水分とろみの基準・水分ゼリー!F4"")"),"水100mlあたり")</f>
        <v>水100mlあたり</v>
      </c>
      <c r="G4" s="50"/>
      <c r="H4" s="51"/>
    </row>
    <row r="5" ht="22.5" customHeight="1">
      <c r="A5" s="52" t="str">
        <f>IFERROR(__xludf.DUMMYFUNCTION("IMPORTRANGE(""https://docs.google.com/spreadsheets/d/1vsTcEcugRZXGU84Ng3dXvNCAOD3CAaUTEbnnM7tyUJg/edit?usp=sharing"",""水分とろみの基準・水分ゼリー!A5"")"),"小さじ")</f>
        <v>小さじ</v>
      </c>
      <c r="B5" s="53"/>
      <c r="C5" s="54"/>
      <c r="D5" s="53"/>
      <c r="E5" s="54"/>
      <c r="F5" s="52" t="s">
        <v>48</v>
      </c>
      <c r="G5" s="53"/>
      <c r="H5" s="54"/>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C78D8"/>
    <outlinePr summaryBelow="0" summaryRight="0"/>
  </sheetPr>
  <sheetViews>
    <sheetView showGridLines="0" workbookViewId="0"/>
  </sheetViews>
  <sheetFormatPr customHeight="1" defaultColWidth="12.63" defaultRowHeight="15.75"/>
  <cols>
    <col customWidth="1" min="1" max="6" width="16.38"/>
    <col customWidth="1" min="7" max="7" width="32.63"/>
  </cols>
  <sheetData>
    <row r="1" ht="22.5" customHeight="1">
      <c r="A1" s="55" t="str">
        <f>IFERROR(__xludf.DUMMYFUNCTION("IMPORTRANGE(""https://docs.google.com/spreadsheets/d/1vsTcEcugRZXGU84Ng3dXvNCAOD3CAaUTEbnnM7tyUJg/edit?usp=sharing"",""濃厚流動食・補助食品!A1"")"),"4. 濃厚流動食（経管栄養）")</f>
        <v>4. 濃厚流動食（経管栄養）</v>
      </c>
      <c r="F1" s="56" t="str">
        <f>IFERROR(__xludf.DUMMYFUNCTION("IMPORTRANGE(""https://docs.google.com/spreadsheets/d/1vsTcEcugRZXGU84Ng3dXvNCAOD3CAaUTEbnnM7tyUJg/edit?usp=sharing"",""濃厚流動食・補助食品!F1"")"),"5. 補助食品、その他")</f>
        <v>5. 補助食品、その他</v>
      </c>
    </row>
    <row r="2" ht="22.5" customHeight="1">
      <c r="A2" s="57" t="str">
        <f>IFERROR(__xludf.DUMMYFUNCTION("IMPORTRANGE(""https://docs.google.com/spreadsheets/d/1vsTcEcugRZXGU84Ng3dXvNCAOD3CAaUTEbnnM7tyUJg/edit?usp=sharing"",""濃厚流動食・補助食品!A2"")"),"商品名")</f>
        <v>商品名</v>
      </c>
      <c r="B2" s="58"/>
      <c r="C2" s="58"/>
      <c r="D2" s="58"/>
      <c r="E2" s="59"/>
      <c r="F2" s="60" t="s">
        <v>49</v>
      </c>
      <c r="G2" s="61"/>
    </row>
    <row r="3" ht="22.5" customHeight="1">
      <c r="A3" s="62"/>
      <c r="B3" s="58"/>
      <c r="C3" s="58"/>
      <c r="D3" s="58"/>
      <c r="E3" s="59"/>
      <c r="F3" s="63" t="s">
        <v>50</v>
      </c>
      <c r="G3" s="64"/>
    </row>
    <row r="4" ht="22.5" customHeight="1">
      <c r="A4" s="65"/>
      <c r="B4" s="58"/>
      <c r="C4" s="58"/>
      <c r="D4" s="66"/>
      <c r="E4" s="59"/>
      <c r="F4" s="67"/>
      <c r="G4" s="68"/>
    </row>
  </sheetData>
  <mergeCells count="2">
    <mergeCell ref="A2:A4"/>
    <mergeCell ref="F3:G4"/>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C78D8"/>
    <outlinePr summaryBelow="0" summaryRight="0"/>
  </sheetPr>
  <sheetViews>
    <sheetView showGridLines="0" workbookViewId="0"/>
  </sheetViews>
  <sheetFormatPr customHeight="1" defaultColWidth="12.63" defaultRowHeight="15.75"/>
  <cols>
    <col customWidth="1" min="1" max="8" width="16.38"/>
  </cols>
  <sheetData>
    <row r="1" ht="30.0" customHeight="1">
      <c r="A1" s="69" t="s">
        <v>51</v>
      </c>
      <c r="B1" s="70"/>
      <c r="C1" s="70"/>
      <c r="D1" s="70"/>
      <c r="E1" s="70" t="s">
        <v>52</v>
      </c>
      <c r="F1" s="71"/>
      <c r="G1" s="71"/>
      <c r="H1" s="71"/>
      <c r="I1" s="72"/>
      <c r="J1" s="72"/>
      <c r="K1" s="72"/>
      <c r="L1" s="72"/>
      <c r="M1" s="72"/>
      <c r="N1" s="72"/>
      <c r="O1" s="72"/>
      <c r="P1" s="72"/>
      <c r="Q1" s="72"/>
      <c r="R1" s="72"/>
      <c r="S1" s="72"/>
      <c r="T1" s="72"/>
      <c r="U1" s="72"/>
      <c r="V1" s="72"/>
      <c r="W1" s="72"/>
      <c r="X1" s="72"/>
      <c r="Y1" s="72"/>
      <c r="Z1" s="72"/>
    </row>
    <row r="2" ht="7.5" customHeight="1"/>
    <row r="3" ht="22.5" customHeight="1">
      <c r="A3" s="73" t="str">
        <f>IFERROR(__xludf.DUMMYFUNCTION("IMPORTRANGE(""https://docs.google.com/spreadsheets/d/1vsTcEcugRZXGU84Ng3dXvNCAOD3CAaUTEbnnM7tyUJg/edit?usp=sharing"",""おかず形態一覧表!A1"")"),"1. おかず形態一覧表")</f>
        <v>1. おかず形態一覧表</v>
      </c>
      <c r="B3" s="74"/>
    </row>
    <row r="4" ht="22.5" customHeight="1">
      <c r="A4" s="10" t="str">
        <f>IFERROR(__xludf.DUMMYFUNCTION("IMPORTRANGE(""https://docs.google.com/spreadsheets/d/1vsTcEcugRZXGU84Ng3dXvNCAOD3CAaUTEbnnM7tyUJg/edit?usp=sharing"",""おかず形態一覧表!A2"")"),"食種名称")</f>
        <v>食種名称</v>
      </c>
      <c r="B4" s="75" t="str">
        <f>'おかず形態一覧表'!B2</f>
        <v>常食</v>
      </c>
      <c r="C4" s="75" t="str">
        <f>'おかず形態一覧表'!C2</f>
        <v>一口大</v>
      </c>
      <c r="D4" s="75" t="str">
        <f>'おかず形態一覧表'!D2</f>
        <v>刻み</v>
      </c>
      <c r="E4" s="75" t="str">
        <f>'おかず形態一覧表'!E2</f>
        <v>極刻み</v>
      </c>
      <c r="F4" s="75" t="str">
        <f>'おかず形態一覧表'!F2</f>
        <v>ミキサー食</v>
      </c>
      <c r="G4" s="75" t="str">
        <f>'おかず形態一覧表'!G2</f>
        <v>ムース食</v>
      </c>
      <c r="H4" s="75" t="str">
        <f>'おかず形態一覧表'!H2</f>
        <v/>
      </c>
    </row>
    <row r="5" ht="22.5" customHeight="1">
      <c r="A5" s="10" t="str">
        <f>IFERROR(__xludf.DUMMYFUNCTION("IMPORTRANGE(""https://docs.google.com/spreadsheets/d/1vsTcEcugRZXGU84Ng3dXvNCAOD3CAaUTEbnnM7tyUJg/edit?usp=sharing"",""おかず形態一覧表!A3"")"),"肉のおかず")</f>
        <v>肉のおかず</v>
      </c>
      <c r="B5" s="76" t="str">
        <f>'おかず形態一覧表'!B3</f>
        <v>松風焼き</v>
      </c>
      <c r="C5" s="76" t="str">
        <f>'おかず形態一覧表'!C3</f>
        <v>松風焼き</v>
      </c>
      <c r="D5" s="76" t="str">
        <f>'おかず形態一覧表'!D3</f>
        <v>松風焼き</v>
      </c>
      <c r="E5" s="76" t="str">
        <f>'おかず形態一覧表'!E3</f>
        <v>松風焼き</v>
      </c>
      <c r="F5" s="76" t="str">
        <f>'おかず形態一覧表'!F3</f>
        <v>松風焼き</v>
      </c>
      <c r="G5" s="76" t="str">
        <f>'おかず形態一覧表'!G3</f>
        <v>松風焼き</v>
      </c>
      <c r="H5" s="76" t="str">
        <f>'おかず形態一覧表'!H3</f>
        <v/>
      </c>
    </row>
    <row r="6" ht="67.5" customHeight="1">
      <c r="A6" s="14" t="str">
        <f>IFERROR(__xludf.DUMMYFUNCTION("IMPORTRANGE(""https://docs.google.com/spreadsheets/d/1vsTcEcugRZXGU84Ng3dXvNCAOD3CAaUTEbnnM7tyUJg/edit?usp=sharing"",""おかず形態一覧表!A4"")"),"画像")</f>
        <v>画像</v>
      </c>
      <c r="B6" s="16" t="str">
        <f>'おかず形態一覧表'!B4</f>
        <v/>
      </c>
      <c r="C6" s="16" t="str">
        <f>'おかず形態一覧表'!C4</f>
        <v/>
      </c>
      <c r="D6" s="16" t="str">
        <f>'おかず形態一覧表'!D4</f>
        <v/>
      </c>
      <c r="E6" s="16" t="str">
        <f>'おかず形態一覧表'!E4</f>
        <v/>
      </c>
      <c r="F6" s="16" t="str">
        <f>'おかず形態一覧表'!F4</f>
        <v/>
      </c>
      <c r="G6" s="16" t="str">
        <f>'おかず形態一覧表'!G4</f>
        <v/>
      </c>
      <c r="H6" s="16" t="str">
        <f>'おかず形態一覧表'!H4</f>
        <v/>
      </c>
    </row>
    <row r="7" ht="22.5" customHeight="1">
      <c r="A7" s="10" t="str">
        <f>IFERROR(__xludf.DUMMYFUNCTION("IMPORTRANGE(""https://docs.google.com/spreadsheets/d/1vsTcEcugRZXGU84Ng3dXvNCAOD3CAaUTEbnnM7tyUJg/edit?usp=sharing"",""おかず形態一覧表!A5"")"),"魚のおかず")</f>
        <v>魚のおかず</v>
      </c>
      <c r="B7" s="76" t="str">
        <f>'おかず形態一覧表'!B5</f>
        <v>鮭の塩焼き</v>
      </c>
      <c r="C7" s="76" t="str">
        <f>'おかず形態一覧表'!C5</f>
        <v>鮭の塩焼き</v>
      </c>
      <c r="D7" s="76" t="str">
        <f>'おかず形態一覧表'!D5</f>
        <v>鮭の塩焼き</v>
      </c>
      <c r="E7" s="76" t="str">
        <f>'おかず形態一覧表'!E5</f>
        <v>鮭の塩焼き</v>
      </c>
      <c r="F7" s="76" t="str">
        <f>'おかず形態一覧表'!F5</f>
        <v>鮭の塩焼き</v>
      </c>
      <c r="G7" s="76" t="str">
        <f>'おかず形態一覧表'!G5</f>
        <v>鮭の塩焼き</v>
      </c>
      <c r="H7" s="76" t="str">
        <f>'おかず形態一覧表'!H5</f>
        <v/>
      </c>
    </row>
    <row r="8" ht="67.5" customHeight="1">
      <c r="A8" s="14" t="str">
        <f>IFERROR(__xludf.DUMMYFUNCTION("IMPORTRANGE(""https://docs.google.com/spreadsheets/d/1vsTcEcugRZXGU84Ng3dXvNCAOD3CAaUTEbnnM7tyUJg/edit?usp=sharing"",""おかず形態一覧表!A6"")"),"画像")</f>
        <v>画像</v>
      </c>
      <c r="B8" s="16" t="str">
        <f>'おかず形態一覧表'!B6</f>
        <v/>
      </c>
      <c r="C8" s="16" t="str">
        <f>'おかず形態一覧表'!C6</f>
        <v/>
      </c>
      <c r="D8" s="16" t="str">
        <f>'おかず形態一覧表'!D6</f>
        <v/>
      </c>
      <c r="E8" s="16" t="str">
        <f>'おかず形態一覧表'!E6</f>
        <v/>
      </c>
      <c r="F8" s="16" t="str">
        <f>'おかず形態一覧表'!F6</f>
        <v/>
      </c>
      <c r="G8" s="16" t="str">
        <f>'おかず形態一覧表'!G6</f>
        <v/>
      </c>
      <c r="H8" s="16" t="str">
        <f>'おかず形態一覧表'!H6</f>
        <v/>
      </c>
    </row>
    <row r="9" ht="22.5" customHeight="1">
      <c r="A9" s="10" t="str">
        <f>IFERROR(__xludf.DUMMYFUNCTION("IMPORTRANGE(""https://docs.google.com/spreadsheets/d/1vsTcEcugRZXGU84Ng3dXvNCAOD3CAaUTEbnnM7tyUJg/edit?usp=sharing"",""おかず形態一覧表!A7"")"),"野菜のおかず")</f>
        <v>野菜のおかず</v>
      </c>
      <c r="B9" s="76" t="str">
        <f>'おかず形態一覧表'!B7</f>
        <v>のっぺい</v>
      </c>
      <c r="C9" s="76" t="str">
        <f>'おかず形態一覧表'!C7</f>
        <v>のっぺい</v>
      </c>
      <c r="D9" s="76" t="str">
        <f>'おかず形態一覧表'!D7</f>
        <v>のっぺい</v>
      </c>
      <c r="E9" s="76" t="str">
        <f>'おかず形態一覧表'!E7</f>
        <v>のっぺい</v>
      </c>
      <c r="F9" s="76" t="str">
        <f>'おかず形態一覧表'!F7</f>
        <v>のっぺい</v>
      </c>
      <c r="G9" s="76" t="str">
        <f>'おかず形態一覧表'!G7</f>
        <v>のっぺい</v>
      </c>
      <c r="H9" s="76" t="str">
        <f>'おかず形態一覧表'!H7</f>
        <v/>
      </c>
    </row>
    <row r="10" ht="67.5" customHeight="1">
      <c r="A10" s="17" t="str">
        <f>IFERROR(__xludf.DUMMYFUNCTION("IMPORTRANGE(""https://docs.google.com/spreadsheets/d/1vsTcEcugRZXGU84Ng3dXvNCAOD3CAaUTEbnnM7tyUJg/edit?usp=sharing"",""おかず形態一覧表!A8"")"),"画像")</f>
        <v>画像</v>
      </c>
      <c r="B10" s="18" t="str">
        <f>'おかず形態一覧表'!B8</f>
        <v/>
      </c>
      <c r="C10" s="18" t="str">
        <f>'おかず形態一覧表'!C8</f>
        <v/>
      </c>
      <c r="D10" s="18" t="str">
        <f>'おかず形態一覧表'!D8</f>
        <v/>
      </c>
      <c r="E10" s="18" t="str">
        <f>'おかず形態一覧表'!E8</f>
        <v/>
      </c>
      <c r="F10" s="18" t="str">
        <f>'おかず形態一覧表'!F8</f>
        <v/>
      </c>
      <c r="G10" s="18" t="str">
        <f>'おかず形態一覧表'!G8</f>
        <v/>
      </c>
      <c r="H10" s="18" t="str">
        <f>'おかず形態一覧表'!H8</f>
        <v/>
      </c>
    </row>
    <row r="11" ht="112.5" customHeight="1">
      <c r="A11" s="17" t="str">
        <f>IFERROR(__xludf.DUMMYFUNCTION("IMPORTRANGE(""https://docs.google.com/spreadsheets/d/1vsTcEcugRZXGU84Ng3dXvNCAOD3CAaUTEbnnM7tyUJg/edit?usp=sharing"",""おかず形態一覧表!A9"")"),"内容")</f>
        <v>内容</v>
      </c>
      <c r="B11" s="77" t="str">
        <f>'おかず形態一覧表'!B9</f>
        <v>一般的な食事</v>
      </c>
      <c r="C11" s="77" t="str">
        <f>'おかず形態一覧表'!C9</f>
        <v>常食を一口大で食べられる大きさにカットしたもの</v>
      </c>
      <c r="D11" s="77" t="str">
        <f>'おかず形態一覧表'!D9</f>
        <v>調理後0.5～1cm程度に小さく刻んだものまとまりにくいものにはトロミをつける</v>
      </c>
      <c r="E11" s="77" t="str">
        <f>'おかず形態一覧表'!E9</f>
        <v>調理後0.2～0.5ｃｍ程度に細かく刻んだものまとまりにくいものにはトロミをつける</v>
      </c>
      <c r="F11" s="77" t="str">
        <f>'おかず形態一覧表'!F9</f>
        <v>調理後の食材をミキサーにかけ、とろみ剤(トロメリン）を加えたもの噛まなくても飲み込みやすいペースト状のもの</v>
      </c>
      <c r="G11" s="77" t="str">
        <f>'おかず形態一覧表'!G9</f>
        <v>調理後の食材をミキサーにかけ、凝固剤(ソフティアG)を１％加えて加熱、冷却しムース状に固めたもの舌で押しつぶせる程度の軟らかさのもの</v>
      </c>
      <c r="H11" s="77" t="str">
        <f>'おかず形態一覧表'!H9</f>
        <v/>
      </c>
    </row>
    <row r="12" ht="45.0" customHeight="1">
      <c r="A12" s="21" t="str">
        <f>IFERROR(__xludf.DUMMYFUNCTION("IMPORTRANGE(""https://docs.google.com/spreadsheets/d/1vsTcEcugRZXGU84Ng3dXvNCAOD3CAaUTEbnnM7tyUJg/edit?usp=sharing"",""おかず形態一覧表!A10"")"),"大きさ・形状")</f>
        <v>大きさ・形状</v>
      </c>
      <c r="B12" s="23" t="str">
        <f>'おかず形態一覧表'!B10</f>
        <v>通常の大きさ</v>
      </c>
      <c r="C12" s="23" t="str">
        <f>'おかず形態一覧表'!C10</f>
        <v>一口大(1.5～2ｃｍ)</v>
      </c>
      <c r="D12" s="23" t="str">
        <f>'おかず形態一覧表'!D10</f>
        <v>0.5～1cm程度</v>
      </c>
      <c r="E12" s="23" t="str">
        <f>'おかず形態一覧表'!E10</f>
        <v>0.2～0.5ｃｍ程度</v>
      </c>
      <c r="F12" s="23" t="str">
        <f>'おかず形態一覧表'!F10</f>
        <v>ペースト状</v>
      </c>
      <c r="G12" s="23" t="str">
        <f>'おかず形態一覧表'!G10</f>
        <v>ムース状
ゼリー状</v>
      </c>
      <c r="H12" s="23" t="str">
        <f>'おかず形態一覧表'!H10</f>
        <v/>
      </c>
    </row>
    <row r="13" ht="45.0" customHeight="1">
      <c r="A13" s="21" t="str">
        <f>IFERROR(__xludf.DUMMYFUNCTION("IMPORTRANGE(""https://docs.google.com/spreadsheets/d/1vsTcEcugRZXGU84Ng3dXvNCAOD3CAaUTEbnnM7tyUJg/edit?usp=sharing"",""おかず形態一覧表!A11"")"),"咀嚼の必要性")</f>
        <v>咀嚼の必要性</v>
      </c>
      <c r="B13" s="23" t="str">
        <f>'おかず形態一覧表'!B11</f>
        <v/>
      </c>
      <c r="C13" s="23" t="str">
        <f>'おかず形態一覧表'!C11</f>
        <v/>
      </c>
      <c r="D13" s="23" t="str">
        <f>'おかず形態一覧表'!D11</f>
        <v/>
      </c>
      <c r="E13" s="23" t="str">
        <f>'おかず形態一覧表'!E11</f>
        <v>歯茎でつぶせる</v>
      </c>
      <c r="F13" s="23" t="str">
        <f>'おかず形態一覧表'!F11</f>
        <v>噛まなくてよい</v>
      </c>
      <c r="G13" s="23" t="str">
        <f>'おかず形態一覧表'!G11</f>
        <v>舌でつぶせる</v>
      </c>
      <c r="H13" s="23" t="str">
        <f>'おかず形態一覧表'!H11</f>
        <v/>
      </c>
    </row>
    <row r="14" ht="22.5" customHeight="1">
      <c r="A14" s="21" t="str">
        <f>IFERROR(__xludf.DUMMYFUNCTION("IMPORTRANGE(""https://docs.google.com/spreadsheets/d/1vsTcEcugRZXGU84Ng3dXvNCAOD3CAaUTEbnnM7tyUJg/edit?usp=sharing"",""おかず形態一覧表!A12"")"),"学会分類2021")</f>
        <v>学会分類2021</v>
      </c>
      <c r="B14" s="24" t="str">
        <f>'おかず形態一覧表'!B12</f>
        <v/>
      </c>
      <c r="C14" s="24" t="str">
        <f>'おかず形態一覧表'!C12</f>
        <v/>
      </c>
      <c r="D14" s="24" t="str">
        <f>'おかず形態一覧表'!D12</f>
        <v/>
      </c>
      <c r="E14" s="24" t="str">
        <f>'おかず形態一覧表'!E12</f>
        <v>4</v>
      </c>
      <c r="F14" s="24" t="str">
        <f>'おかず形態一覧表'!F12</f>
        <v>2-1</v>
      </c>
      <c r="G14" s="24" t="str">
        <f>'おかず形態一覧表'!G12</f>
        <v>1j</v>
      </c>
      <c r="H14" s="24" t="str">
        <f>'おかず形態一覧表'!H12</f>
        <v/>
      </c>
    </row>
    <row r="15" ht="22.5" customHeight="1">
      <c r="A15" s="26" t="str">
        <f>IFERROR(__xludf.DUMMYFUNCTION("IMPORTRANGE(""https://docs.google.com/spreadsheets/d/1vsTcEcugRZXGU84Ng3dXvNCAOD3CAaUTEbnnM7tyUJg/edit?usp=sharing"",""おかず形態一覧表!A13"")"),"栄養量目安")</f>
        <v>栄養量目安</v>
      </c>
      <c r="B15" s="78" t="str">
        <f>'おかず形態一覧表'!B13</f>
        <v>米飯140</v>
      </c>
      <c r="C15" s="78" t="str">
        <f>'おかず形態一覧表'!C13</f>
        <v>米飯140</v>
      </c>
      <c r="D15" s="78" t="str">
        <f>'おかず形態一覧表'!D13</f>
        <v>米飯140</v>
      </c>
      <c r="E15" s="78" t="str">
        <f>'おかず形態一覧表'!E13</f>
        <v>全粥220</v>
      </c>
      <c r="F15" s="78" t="str">
        <f>'おかず形態一覧表'!F13</f>
        <v>ミキサー粥220</v>
      </c>
      <c r="G15" s="78" t="str">
        <f>'おかず形態一覧表'!G13</f>
        <v>ゼリー粥220</v>
      </c>
      <c r="H15" s="78" t="str">
        <f>'おかず形態一覧表'!H13</f>
        <v/>
      </c>
    </row>
    <row r="16" ht="22.5" customHeight="1">
      <c r="A16" s="28"/>
      <c r="B16" s="79">
        <f>'おかず形態一覧表'!B14</f>
        <v>1400</v>
      </c>
      <c r="C16" s="79">
        <f>'おかず形態一覧表'!C14</f>
        <v>1400</v>
      </c>
      <c r="D16" s="79">
        <f>'おかず形態一覧表'!D14</f>
        <v>1400</v>
      </c>
      <c r="E16" s="79">
        <f>'おかず形態一覧表'!E14</f>
        <v>1160</v>
      </c>
      <c r="F16" s="79">
        <f>'おかず形態一覧表'!F14</f>
        <v>1160</v>
      </c>
      <c r="G16" s="79">
        <f>'おかず形態一覧表'!G14</f>
        <v>1160</v>
      </c>
      <c r="H16" s="79" t="str">
        <f>'おかず形態一覧表'!H14</f>
        <v/>
      </c>
    </row>
    <row r="17" ht="7.5" customHeight="1"/>
    <row r="18" ht="22.5" customHeight="1">
      <c r="A18" s="80" t="str">
        <f>IFERROR(__xludf.DUMMYFUNCTION("IMPORTRANGE(""https://docs.google.com/spreadsheets/d/1vsTcEcugRZXGU84Ng3dXvNCAOD3CAaUTEbnnM7tyUJg/edit?usp=sharing"",""主食一覧!A1"")"),"2. 主食一覧")</f>
        <v>2. 主食一覧</v>
      </c>
      <c r="B18" s="81"/>
    </row>
    <row r="19" ht="22.5" customHeight="1">
      <c r="A19" s="31" t="str">
        <f>IFERROR(__xludf.DUMMYFUNCTION("IMPORTRANGE(""https://docs.google.com/spreadsheets/d/1vsTcEcugRZXGU84Ng3dXvNCAOD3CAaUTEbnnM7tyUJg/edit?usp=sharing"",""主食一覧!A2"")"),"主食名称")</f>
        <v>主食名称</v>
      </c>
      <c r="B19" s="33" t="str">
        <f>'主食一覧'!B2</f>
        <v>米飯</v>
      </c>
      <c r="C19" s="33" t="str">
        <f>'主食一覧'!C2</f>
        <v>全粥</v>
      </c>
      <c r="D19" s="33" t="str">
        <f>'主食一覧'!D2</f>
        <v>粥ミキサー</v>
      </c>
      <c r="E19" s="33" t="str">
        <f>'主食一覧'!E2</f>
        <v>粥ゼリー</v>
      </c>
      <c r="F19" s="33" t="str">
        <f>'主食一覧'!F2</f>
        <v/>
      </c>
      <c r="G19" s="33" t="str">
        <f>'主食一覧'!G2</f>
        <v/>
      </c>
      <c r="H19" s="33" t="str">
        <f>'主食一覧'!H2</f>
        <v/>
      </c>
    </row>
    <row r="20" ht="67.5" customHeight="1">
      <c r="A20" s="31" t="str">
        <f>IFERROR(__xludf.DUMMYFUNCTION("IMPORTRANGE(""https://docs.google.com/spreadsheets/d/1vsTcEcugRZXGU84Ng3dXvNCAOD3CAaUTEbnnM7tyUJg/edit?usp=sharing"",""主食一覧!A3"")"),"画像")</f>
        <v>画像</v>
      </c>
      <c r="B20" s="34" t="str">
        <f>'主食一覧'!B3</f>
        <v/>
      </c>
      <c r="C20" s="34" t="str">
        <f>'主食一覧'!C3</f>
        <v/>
      </c>
      <c r="D20" s="34" t="str">
        <f>'主食一覧'!D3</f>
        <v/>
      </c>
      <c r="E20" s="34" t="str">
        <f>'主食一覧'!E3</f>
        <v/>
      </c>
      <c r="F20" s="34" t="str">
        <f>'主食一覧'!F3</f>
        <v/>
      </c>
      <c r="G20" s="34" t="str">
        <f>'主食一覧'!G3</f>
        <v/>
      </c>
      <c r="H20" s="34" t="str">
        <f>'主食一覧'!H3</f>
        <v/>
      </c>
    </row>
    <row r="21" ht="45.0" customHeight="1">
      <c r="A21" s="31" t="str">
        <f>IFERROR(__xludf.DUMMYFUNCTION("IMPORTRANGE(""https://docs.google.com/spreadsheets/d/1vsTcEcugRZXGU84Ng3dXvNCAOD3CAaUTEbnnM7tyUJg/edit?usp=sharing"",""主食一覧!A4"")"),"内容")</f>
        <v>内容</v>
      </c>
      <c r="B21" s="82" t="str">
        <f>'主食一覧'!B4</f>
        <v>通常のご飯</v>
      </c>
      <c r="C21" s="82" t="str">
        <f>'主食一覧'!C4</f>
        <v>通常の全粥</v>
      </c>
      <c r="D21" s="82" t="str">
        <f>'主食一覧'!D4</f>
        <v>全粥をミキサーにかけてペースト状にしたもの</v>
      </c>
      <c r="E21" s="82" t="str">
        <f>'主食一覧'!E4</f>
        <v>全粥にスベラカーゼ3％を加えてミキサーにかけ固めたもの</v>
      </c>
      <c r="F21" s="82" t="str">
        <f>'主食一覧'!F4</f>
        <v/>
      </c>
      <c r="G21" s="82" t="str">
        <f>'主食一覧'!G4</f>
        <v/>
      </c>
      <c r="H21" s="82" t="str">
        <f>'主食一覧'!H4</f>
        <v/>
      </c>
    </row>
    <row r="22" ht="22.5" customHeight="1">
      <c r="A22" s="31" t="str">
        <f>IFERROR(__xludf.DUMMYFUNCTION("IMPORTRANGE(""https://docs.google.com/spreadsheets/d/1vsTcEcugRZXGU84Ng3dXvNCAOD3CAaUTEbnnM7tyUJg/edit?usp=sharing"",""主食一覧!A5"")"),"学会分類2021")</f>
        <v>学会分類2021</v>
      </c>
      <c r="B22" s="83" t="str">
        <f>'主食一覧'!B5</f>
        <v/>
      </c>
      <c r="C22" s="83" t="str">
        <f>'主食一覧'!C5</f>
        <v/>
      </c>
      <c r="D22" s="83" t="str">
        <f>'主食一覧'!D5</f>
        <v/>
      </c>
      <c r="E22" s="83" t="str">
        <f>'主食一覧'!E5</f>
        <v/>
      </c>
      <c r="F22" s="83" t="str">
        <f>'主食一覧'!F5</f>
        <v/>
      </c>
      <c r="G22" s="83" t="str">
        <f>'主食一覧'!G5</f>
        <v/>
      </c>
      <c r="H22" s="83" t="str">
        <f>'主食一覧'!H5</f>
        <v/>
      </c>
    </row>
    <row r="23" ht="7.5" customHeight="1"/>
    <row r="24" ht="22.5" customHeight="1">
      <c r="A24" s="39" t="str">
        <f>IFERROR(__xludf.DUMMYFUNCTION("IMPORTRANGE(""https://docs.google.com/spreadsheets/d/1vsTcEcugRZXGU84Ng3dXvNCAOD3CAaUTEbnnM7tyUJg/edit?usp=sharing"",""水分とろみの基準・水分ゼリー!A1"")"),"3-1. 水分とろみの基準")</f>
        <v>3-1. 水分とろみの基準</v>
      </c>
      <c r="B24" s="84"/>
      <c r="F24" s="39" t="str">
        <f>IFERROR(__xludf.DUMMYFUNCTION("IMPORTRANGE(""https://docs.google.com/spreadsheets/d/1vsTcEcugRZXGU84Ng3dXvNCAOD3CAaUTEbnnM7tyUJg/edit?usp=sharing"",""水分とろみの基準・水分ゼリー!F1"")"),"3-2. 水分ゼリー")</f>
        <v>3-2. 水分ゼリー</v>
      </c>
      <c r="G24" s="84"/>
    </row>
    <row r="25" ht="30.0" customHeight="1">
      <c r="A25" s="40" t="str">
        <f>IFERROR(__xludf.DUMMYFUNCTION("IMPORTRANGE(""https://docs.google.com/spreadsheets/d/1vsTcEcugRZXGU84Ng3dXvNCAOD3CAaUTEbnnM7tyUJg/edit?usp=sharing"",""水分とろみの基準・水分ゼリー!A2"")"),"学会分類2021
（とろみ）")</f>
        <v>学会分類2021
（とろみ）</v>
      </c>
      <c r="B25" s="41" t="str">
        <f>IFERROR(__xludf.DUMMYFUNCTION("IMPORTRANGE(""https://docs.google.com/spreadsheets/d/1vsTcEcugRZXGU84Ng3dXvNCAOD3CAaUTEbnnM7tyUJg/edit?usp=sharing"",""水分とろみの基準・水分ゼリー!B2"")"),"薄いとろみ")</f>
        <v>薄いとろみ</v>
      </c>
      <c r="C25" s="41" t="str">
        <f>IFERROR(__xludf.DUMMYFUNCTION("IMPORTRANGE(""https://docs.google.com/spreadsheets/d/1vsTcEcugRZXGU84Ng3dXvNCAOD3CAaUTEbnnM7tyUJg/edit?usp=sharing"",""水分とろみの基準・水分ゼリー!C2"")"),"中間のとろみ")</f>
        <v>中間のとろみ</v>
      </c>
      <c r="D25" s="41" t="str">
        <f>IFERROR(__xludf.DUMMYFUNCTION("IMPORTRANGE(""https://docs.google.com/spreadsheets/d/1vsTcEcugRZXGU84Ng3dXvNCAOD3CAaUTEbnnM7tyUJg/edit?usp=sharing"",""水分とろみの基準・水分ゼリー!D2"")"),"濃いとろみ")</f>
        <v>濃いとろみ</v>
      </c>
      <c r="E25" s="41" t="str">
        <f>IFERROR(__xludf.DUMMYFUNCTION("IMPORTRANGE(""https://docs.google.com/spreadsheets/d/1vsTcEcugRZXGU84Ng3dXvNCAOD3CAaUTEbnnM7tyUJg/edit?usp=sharing"",""水分とろみの基準・水分ゼリー!E2"")"),"")</f>
        <v/>
      </c>
      <c r="F25" s="42" t="str">
        <f>IFERROR(__xludf.DUMMYFUNCTION("IMPORTRANGE(""https://docs.google.com/spreadsheets/d/1vsTcEcugRZXGU84Ng3dXvNCAOD3CAaUTEbnnM7tyUJg/edit?usp=sharing"",""水分とろみの基準・水分ゼリー!F2"")"),"名称")</f>
        <v>名称</v>
      </c>
      <c r="G25" s="85" t="str">
        <f>'水分とろみの基準・水分ゼリー'!G2</f>
        <v>ポカリゼリー</v>
      </c>
      <c r="H25" s="85" t="str">
        <f>'水分とろみの基準・水分ゼリー'!H2</f>
        <v>お茶ゼリー</v>
      </c>
    </row>
    <row r="26" ht="22.5" customHeight="1">
      <c r="A26" s="44" t="str">
        <f>IFERROR(__xludf.DUMMYFUNCTION("IMPORTRANGE(""https://docs.google.com/spreadsheets/d/1vsTcEcugRZXGU84Ng3dXvNCAOD3CAaUTEbnnM7tyUJg/edit?usp=sharing"",""水分とろみの基準・水分ゼリー!A3"")"),"とろみ調整食品")</f>
        <v>とろみ調整食品</v>
      </c>
      <c r="B26" s="46" t="str">
        <f>'水分とろみの基準・水分ゼリー'!B3</f>
        <v>トロメリンⅤ</v>
      </c>
      <c r="C26" s="46" t="str">
        <f>'水分とろみの基準・水分ゼリー'!C3</f>
        <v>トロメリンⅤ</v>
      </c>
      <c r="D26" s="46" t="str">
        <f>'水分とろみの基準・水分ゼリー'!D3</f>
        <v>トロメリンⅤ</v>
      </c>
      <c r="E26" s="46" t="str">
        <f>'水分とろみの基準・水分ゼリー'!E3</f>
        <v/>
      </c>
      <c r="F26" s="44" t="str">
        <f>IFERROR(__xludf.DUMMYFUNCTION("IMPORTRANGE(""https://docs.google.com/spreadsheets/d/1vsTcEcugRZXGU84Ng3dXvNCAOD3CAaUTEbnnM7tyUJg/edit?usp=sharing"",""水分とろみの基準・水分ゼリー!F3"")"),"とろみ調整食品")</f>
        <v>とろみ調整食品</v>
      </c>
      <c r="G26" s="46" t="str">
        <f>'水分とろみの基準・水分ゼリー'!G3</f>
        <v>ゼラチン</v>
      </c>
      <c r="H26" s="46" t="str">
        <f>'水分とろみの基準・水分ゼリー'!H3</f>
        <v>ゼラチン</v>
      </c>
    </row>
    <row r="27" ht="22.5" customHeight="1">
      <c r="A27" s="47" t="str">
        <f>IFERROR(__xludf.DUMMYFUNCTION("IMPORTRANGE(""https://docs.google.com/spreadsheets/d/1vsTcEcugRZXGU84Ng3dXvNCAOD3CAaUTEbnnM7tyUJg/edit?usp=sharing"",""水分とろみの基準・水分ゼリー!A4"")"),"水100mlあたり")</f>
        <v>水100mlあたり</v>
      </c>
      <c r="B27" s="51">
        <f>'水分とろみの基準・水分ゼリー'!B4</f>
        <v>0.5</v>
      </c>
      <c r="C27" s="51">
        <f>'水分とろみの基準・水分ゼリー'!C4</f>
        <v>1</v>
      </c>
      <c r="D27" s="51">
        <f>'水分とろみの基準・水分ゼリー'!D4</f>
        <v>2</v>
      </c>
      <c r="E27" s="51" t="str">
        <f>'水分とろみの基準・水分ゼリー'!E4</f>
        <v/>
      </c>
      <c r="F27" s="44" t="str">
        <f>IFERROR(__xludf.DUMMYFUNCTION("IMPORTRANGE(""https://docs.google.com/spreadsheets/d/1vsTcEcugRZXGU84Ng3dXvNCAOD3CAaUTEbnnM7tyUJg/edit?usp=sharing"",""水分とろみの基準・水分ゼリー!F4"")"),"水100mlあたり")</f>
        <v>水100mlあたり</v>
      </c>
      <c r="G27" s="51" t="str">
        <f>'水分とろみの基準・水分ゼリー'!G4</f>
        <v/>
      </c>
      <c r="H27" s="51" t="str">
        <f>'水分とろみの基準・水分ゼリー'!H4</f>
        <v/>
      </c>
    </row>
    <row r="28" ht="22.5" customHeight="1">
      <c r="A28" s="52" t="str">
        <f>IFERROR(__xludf.DUMMYFUNCTION("IMPORTRANGE(""https://docs.google.com/spreadsheets/d/1vsTcEcugRZXGU84Ng3dXvNCAOD3CAaUTEbnnM7tyUJg/edit?usp=sharing"",""水分とろみの基準・水分ゼリー!A5"")"),"小さじ")</f>
        <v>小さじ</v>
      </c>
      <c r="B28" s="54" t="str">
        <f>'水分とろみの基準・水分ゼリー'!B5</f>
        <v/>
      </c>
      <c r="C28" s="54" t="str">
        <f>'水分とろみの基準・水分ゼリー'!C5</f>
        <v/>
      </c>
      <c r="D28" s="54" t="str">
        <f>'水分とろみの基準・水分ゼリー'!D5</f>
        <v/>
      </c>
      <c r="E28" s="54" t="str">
        <f>'水分とろみの基準・水分ゼリー'!E5</f>
        <v/>
      </c>
      <c r="F28" s="52" t="s">
        <v>48</v>
      </c>
      <c r="G28" s="54" t="str">
        <f>'水分とろみの基準・水分ゼリー'!G5</f>
        <v/>
      </c>
      <c r="H28" s="54" t="str">
        <f>'水分とろみの基準・水分ゼリー'!H5</f>
        <v/>
      </c>
    </row>
    <row r="29" ht="7.5" customHeight="1"/>
    <row r="30" ht="22.5" customHeight="1">
      <c r="A30" s="86" t="str">
        <f>IFERROR(__xludf.DUMMYFUNCTION("IMPORTRANGE(""https://docs.google.com/spreadsheets/d/1vsTcEcugRZXGU84Ng3dXvNCAOD3CAaUTEbnnM7tyUJg/edit?usp=sharing"",""濃厚流動食・補助食品!A1"")"),"4. 濃厚流動食（経管栄養）")</f>
        <v>4. 濃厚流動食（経管栄養）</v>
      </c>
      <c r="B30" s="87"/>
      <c r="F30" s="88" t="str">
        <f>IFERROR(__xludf.DUMMYFUNCTION("IMPORTRANGE(""https://docs.google.com/spreadsheets/d/1vsTcEcugRZXGU84Ng3dXvNCAOD3CAaUTEbnnM7tyUJg/edit?usp=sharing"",""濃厚流動食・補助食品!F1"")"),"5. 補助食品、その他")</f>
        <v>5. 補助食品、その他</v>
      </c>
      <c r="G30" s="89"/>
    </row>
    <row r="31" ht="22.5" customHeight="1">
      <c r="A31" s="57" t="str">
        <f>IFERROR(__xludf.DUMMYFUNCTION("IMPORTRANGE(""https://docs.google.com/spreadsheets/d/1vsTcEcugRZXGU84Ng3dXvNCAOD3CAaUTEbnnM7tyUJg/edit?usp=sharing"",""濃厚流動食・補助食品!A2"")"),"商品名")</f>
        <v>商品名</v>
      </c>
      <c r="B31" s="66" t="str">
        <f>'濃厚流動食・補助食品'!B2</f>
        <v/>
      </c>
      <c r="C31" s="66" t="str">
        <f>'濃厚流動食・補助食品'!C2</f>
        <v/>
      </c>
      <c r="D31" s="66" t="str">
        <f>'濃厚流動食・補助食品'!D2</f>
        <v/>
      </c>
      <c r="E31" s="59" t="str">
        <f>'濃厚流動食・補助食品'!E2</f>
        <v/>
      </c>
      <c r="F31" s="90" t="str">
        <f>'濃厚流動食・補助食品'!F2</f>
        <v>Ｏｊ・１ｊ対応：可</v>
      </c>
      <c r="G31" s="91" t="str">
        <f>'濃厚流動食・補助食品'!G2</f>
        <v/>
      </c>
      <c r="H31" s="92"/>
    </row>
    <row r="32" ht="22.5" customHeight="1">
      <c r="A32" s="62"/>
      <c r="B32" s="66" t="str">
        <f>'濃厚流動食・補助食品'!B3</f>
        <v/>
      </c>
      <c r="C32" s="66" t="str">
        <f>'濃厚流動食・補助食品'!C3</f>
        <v/>
      </c>
      <c r="D32" s="66" t="str">
        <f>'濃厚流動食・補助食品'!D3</f>
        <v/>
      </c>
      <c r="E32" s="66" t="str">
        <f>'濃厚流動食・補助食品'!E3</f>
        <v/>
      </c>
      <c r="F32" s="93" t="str">
        <f>'濃厚流動食・補助食品'!F3</f>
        <v>アイソカルゼリー、クリミール、メイバランス</v>
      </c>
      <c r="G32" s="94"/>
      <c r="H32" s="64"/>
    </row>
    <row r="33" ht="22.5" customHeight="1">
      <c r="A33" s="65"/>
      <c r="B33" s="66" t="str">
        <f>'濃厚流動食・補助食品'!B4</f>
        <v/>
      </c>
      <c r="C33" s="66" t="str">
        <f>'濃厚流動食・補助食品'!C4</f>
        <v/>
      </c>
      <c r="D33" s="66" t="str">
        <f>'濃厚流動食・補助食品'!D4</f>
        <v/>
      </c>
      <c r="E33" s="66" t="str">
        <f>'濃厚流動食・補助食品'!E4</f>
        <v/>
      </c>
      <c r="F33" s="67"/>
      <c r="G33" s="95"/>
      <c r="H33" s="68"/>
    </row>
    <row r="34" ht="7.5" customHeight="1"/>
    <row r="35" ht="22.5" customHeight="1">
      <c r="A35" s="96" t="str">
        <f>IFERROR(__xludf.DUMMYFUNCTION("IMPORTRANGE(""https://docs.google.com/spreadsheets/d/1vsTcEcugRZXGU84Ng3dXvNCAOD3CAaUTEbnnM7tyUJg/edit?usp=sharing"",""施設概要!A1"")"),"施設概要")</f>
        <v>施設概要</v>
      </c>
      <c r="B35" s="97"/>
    </row>
    <row r="36" ht="22.5" customHeight="1">
      <c r="A36" s="2" t="str">
        <f>IFERROR(__xludf.DUMMYFUNCTION("IMPORTRANGE(""https://docs.google.com/spreadsheets/d/1vsTcEcugRZXGU84Ng3dXvNCAOD3CAaUTEbnnM7tyUJg/edit?usp=sharing"",""施設概要!A2"")"),"所在地")</f>
        <v>所在地</v>
      </c>
      <c r="B36" s="98" t="str">
        <f>'施設概要'!B2</f>
        <v>〒959-1704 五泉市村松甲5551番地1</v>
      </c>
      <c r="C36" s="99"/>
      <c r="D36" s="100"/>
      <c r="E36" s="101" t="str">
        <f>'施設概要'!C2</f>
        <v>平成27年開所の地域密着型のユニット型の特別養護老人ホームです。小規模多機能ホームと併設。看護職員、介護職員と連携し、入所者様・利用者様一人一人に合った個別対応食の提供に努めています。また、毎日の食事を楽しんで頂けるように季節に合わせた食事や誕生日会などの行事食の提供を行っています。</v>
      </c>
      <c r="F36" s="102"/>
      <c r="G36" s="102"/>
      <c r="H36" s="103"/>
    </row>
    <row r="37" ht="22.5" customHeight="1">
      <c r="A37" s="2" t="str">
        <f>IFERROR(__xludf.DUMMYFUNCTION("IMPORTRANGE(""https://docs.google.com/spreadsheets/d/1vsTcEcugRZXGU84Ng3dXvNCAOD3CAaUTEbnnM7tyUJg/edit?usp=sharing"",""施設概要!A3"")"),"給食部門名")</f>
        <v>給食部門名</v>
      </c>
      <c r="B37" s="98" t="str">
        <f>'施設概要'!B3</f>
        <v>給食部門</v>
      </c>
      <c r="C37" s="99"/>
      <c r="D37" s="100"/>
      <c r="E37" s="104"/>
      <c r="H37" s="105"/>
    </row>
    <row r="38" ht="22.5" customHeight="1">
      <c r="A38" s="2" t="str">
        <f>IFERROR(__xludf.DUMMYFUNCTION("IMPORTRANGE(""https://docs.google.com/spreadsheets/d/1vsTcEcugRZXGU84Ng3dXvNCAOD3CAaUTEbnnM7tyUJg/edit?usp=sharing"",""施設概要!A4"")"),"電話")</f>
        <v>電話</v>
      </c>
      <c r="B38" s="98" t="str">
        <f>'施設概要'!B4</f>
        <v>0250（47）5700</v>
      </c>
      <c r="C38" s="99"/>
      <c r="D38" s="100"/>
      <c r="E38" s="104"/>
      <c r="H38" s="105"/>
    </row>
    <row r="39" ht="22.5" customHeight="1">
      <c r="A39" s="106" t="str">
        <f>IFERROR(__xludf.DUMMYFUNCTION("IMPORTRANGE(""https://docs.google.com/spreadsheets/d/1vsTcEcugRZXGU84Ng3dXvNCAOD3CAaUTEbnnM7tyUJg/edit?usp=sharing"",""施設概要!A5"")"),"FAX")</f>
        <v>FAX</v>
      </c>
      <c r="B39" s="98" t="str">
        <f>'施設概要'!B5</f>
        <v>0250（47）5711</v>
      </c>
      <c r="C39" s="99"/>
      <c r="D39" s="100"/>
      <c r="E39" s="104"/>
      <c r="H39" s="105"/>
    </row>
    <row r="40" ht="22.5" customHeight="1">
      <c r="A40" s="107" t="str">
        <f>IFERROR(__xludf.DUMMYFUNCTION("IMPORTRANGE(""https://docs.google.com/spreadsheets/d/1vsTcEcugRZXGU84Ng3dXvNCAOD3CAaUTEbnnM7tyUJg/edit?usp=sharing"",""施設概要!A6"")"),"更新日")</f>
        <v>更新日</v>
      </c>
      <c r="B40" s="108">
        <f>'施設概要'!B6</f>
        <v>46067.67357</v>
      </c>
      <c r="C40" s="99"/>
      <c r="D40" s="100"/>
      <c r="E40" s="109"/>
      <c r="F40" s="110"/>
      <c r="G40" s="110"/>
      <c r="H40" s="111"/>
    </row>
  </sheetData>
  <mergeCells count="10">
    <mergeCell ref="B38:D38"/>
    <mergeCell ref="B39:D39"/>
    <mergeCell ref="A15:A16"/>
    <mergeCell ref="A31:A33"/>
    <mergeCell ref="G31:H31"/>
    <mergeCell ref="F32:H33"/>
    <mergeCell ref="B36:D36"/>
    <mergeCell ref="E36:H40"/>
    <mergeCell ref="B37:D37"/>
    <mergeCell ref="B40:D40"/>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2" width="16.38"/>
    <col customWidth="1" min="3" max="3" width="10.13"/>
    <col customWidth="1" min="4" max="4" width="15.13"/>
  </cols>
  <sheetData>
    <row r="1">
      <c r="A1" s="112" t="s">
        <v>53</v>
      </c>
      <c r="B1" s="113"/>
      <c r="C1" s="113"/>
      <c r="D1" s="113"/>
    </row>
    <row r="2">
      <c r="A2" s="114" t="s">
        <v>54</v>
      </c>
      <c r="B2" s="115"/>
      <c r="C2" s="116" t="s">
        <v>55</v>
      </c>
      <c r="D2" s="117" t="s">
        <v>56</v>
      </c>
    </row>
    <row r="3">
      <c r="A3" s="118" t="s">
        <v>57</v>
      </c>
      <c r="B3" s="119"/>
      <c r="C3" s="120" t="b">
        <v>1</v>
      </c>
      <c r="D3" s="121" t="s">
        <v>58</v>
      </c>
    </row>
    <row r="4">
      <c r="A4" s="122"/>
      <c r="B4" s="122"/>
      <c r="C4" s="122"/>
      <c r="D4" s="122"/>
    </row>
    <row r="5">
      <c r="A5" s="123" t="s">
        <v>59</v>
      </c>
      <c r="B5" s="123" t="s">
        <v>60</v>
      </c>
      <c r="C5" s="122"/>
      <c r="D5" s="122"/>
    </row>
    <row r="6">
      <c r="A6" s="124" t="s">
        <v>61</v>
      </c>
      <c r="B6" s="124" t="s">
        <v>58</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AA84F"/>
    <outlinePr summaryBelow="0" summaryRight="0"/>
  </sheetPr>
  <sheetViews>
    <sheetView workbookViewId="0"/>
  </sheetViews>
  <sheetFormatPr customHeight="1" defaultColWidth="12.63" defaultRowHeight="15.75"/>
  <cols>
    <col customWidth="1" min="1" max="1" width="18.88"/>
  </cols>
  <sheetData>
    <row r="1">
      <c r="A1" s="122" t="s">
        <v>62</v>
      </c>
      <c r="B1" s="122"/>
    </row>
    <row r="2">
      <c r="A2" s="122" t="s">
        <v>59</v>
      </c>
      <c r="B2" s="122" t="s">
        <v>63</v>
      </c>
    </row>
    <row r="3">
      <c r="A3" s="125"/>
    </row>
    <row r="4">
      <c r="A4" s="125"/>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1C232"/>
    <outlinePr summaryBelow="0" summaryRight="0"/>
  </sheetPr>
  <sheetViews>
    <sheetView workbookViewId="0"/>
  </sheetViews>
  <sheetFormatPr customHeight="1" defaultColWidth="12.63" defaultRowHeight="15.75"/>
  <cols>
    <col customWidth="1" min="1" max="1" width="16.38"/>
    <col customWidth="1" min="2" max="2" width="48.88"/>
    <col customWidth="1" min="3" max="3" width="65.13"/>
  </cols>
  <sheetData>
    <row r="1" ht="22.5" customHeight="1">
      <c r="A1" s="126" t="str">
        <f>IFERROR(__xludf.DUMMYFUNCTION("IMPORTRANGE(""https://docs.google.com/spreadsheets/d/1vsTcEcugRZXGU84Ng3dXvNCAOD3CAaUTEbnnM7tyUJg/edit?usp=sharing"",""施設概要!A1"")"),"施設概要")</f>
        <v>施設概要</v>
      </c>
      <c r="B1" s="127"/>
      <c r="C1" s="127"/>
    </row>
    <row r="2" ht="22.5" customHeight="1">
      <c r="A2" s="128" t="str">
        <f>IFERROR(__xludf.DUMMYFUNCTION("IMPORTRANGE(""https://docs.google.com/spreadsheets/d/1vsTcEcugRZXGU84Ng3dXvNCAOD3CAaUTEbnnM7tyUJg/edit?usp=sharing"",""施設概要!A2"")"),"所在地")</f>
        <v>所在地</v>
      </c>
      <c r="B2" s="129" t="s">
        <v>0</v>
      </c>
      <c r="C2" s="130" t="s">
        <v>1</v>
      </c>
    </row>
    <row r="3" ht="22.5" customHeight="1">
      <c r="A3" s="2" t="str">
        <f>IFERROR(__xludf.DUMMYFUNCTION("IMPORTRANGE(""https://docs.google.com/spreadsheets/d/1vsTcEcugRZXGU84Ng3dXvNCAOD3CAaUTEbnnM7tyUJg/edit?usp=sharing"",""施設概要!A3"")"),"給食部門名")</f>
        <v>給食部門名</v>
      </c>
      <c r="B3" s="131" t="s">
        <v>2</v>
      </c>
      <c r="C3" s="132"/>
    </row>
    <row r="4" ht="22.5" customHeight="1">
      <c r="A4" s="2" t="str">
        <f>IFERROR(__xludf.DUMMYFUNCTION("IMPORTRANGE(""https://docs.google.com/spreadsheets/d/1vsTcEcugRZXGU84Ng3dXvNCAOD3CAaUTEbnnM7tyUJg/edit?usp=sharing"",""施設概要!A4"")"),"電話")</f>
        <v>電話</v>
      </c>
      <c r="B4" s="133" t="s">
        <v>3</v>
      </c>
      <c r="C4" s="132"/>
    </row>
    <row r="5" ht="22.5" customHeight="1">
      <c r="A5" s="106" t="str">
        <f>IFERROR(__xludf.DUMMYFUNCTION("IMPORTRANGE(""https://docs.google.com/spreadsheets/d/1vsTcEcugRZXGU84Ng3dXvNCAOD3CAaUTEbnnM7tyUJg/edit?usp=sharing"",""施設概要!A5"")"),"FAX")</f>
        <v>FAX</v>
      </c>
      <c r="B5" s="134" t="s">
        <v>4</v>
      </c>
      <c r="C5" s="132"/>
    </row>
    <row r="6" ht="22.5" customHeight="1">
      <c r="A6" s="107" t="str">
        <f>IFERROR(__xludf.DUMMYFUNCTION("IMPORTRANGE(""https://docs.google.com/spreadsheets/d/1vsTcEcugRZXGU84Ng3dXvNCAOD3CAaUTEbnnM7tyUJg/edit?usp=sharing"",""施設概要!A6"")"),"更新日")</f>
        <v>更新日</v>
      </c>
      <c r="B6" s="135">
        <v>45775.74960137732</v>
      </c>
      <c r="C6" s="136"/>
    </row>
  </sheetData>
  <mergeCells count="1">
    <mergeCell ref="C2:C6"/>
  </mergeCells>
  <drawing r:id="rId1"/>
</worksheet>
</file>