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18\BANGTINH\"/>
    </mc:Choice>
  </mc:AlternateContent>
  <xr:revisionPtr revIDLastSave="0" documentId="13_ncr:1_{A9CC7874-8F58-4F66-9798-62521B68757C}" xr6:coauthVersionLast="45" xr6:coauthVersionMax="45" xr10:uidLastSave="{00000000-0000-0000-0000-000000000000}"/>
  <bookViews>
    <workbookView xWindow="28680" yWindow="-120" windowWidth="15600" windowHeight="11160" xr2:uid="{00000000-000D-0000-FFFF-FFFF00000000}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6" i="1" l="1"/>
  <c r="M36" i="1"/>
  <c r="K36" i="1"/>
  <c r="L37" i="1" l="1"/>
  <c r="M37" i="1" s="1"/>
  <c r="J16" i="1"/>
  <c r="J15" i="1"/>
  <c r="J14" i="1"/>
  <c r="J13" i="1"/>
  <c r="J12" i="1"/>
  <c r="J11" i="1"/>
  <c r="P29" i="1" l="1"/>
  <c r="P28" i="1"/>
  <c r="P27" i="1"/>
  <c r="P26" i="1"/>
  <c r="P22" i="1"/>
  <c r="P21" i="1"/>
  <c r="P20" i="1"/>
  <c r="P19" i="1"/>
  <c r="J30" i="1" l="1"/>
  <c r="M30" i="1" s="1"/>
  <c r="J29" i="1"/>
  <c r="J28" i="1"/>
  <c r="J27" i="1"/>
  <c r="J26" i="1"/>
  <c r="S28" i="1" l="1"/>
  <c r="S26" i="1"/>
  <c r="M15" i="1"/>
  <c r="P11" i="1"/>
  <c r="S11" i="1" s="1"/>
  <c r="S27" i="1" l="1"/>
  <c r="S29" i="1"/>
  <c r="J23" i="1"/>
  <c r="M23" i="1" s="1"/>
  <c r="J22" i="1"/>
  <c r="J21" i="1"/>
  <c r="J20" i="1"/>
  <c r="J19" i="1"/>
  <c r="S21" i="1" s="1"/>
  <c r="S19" i="1" l="1"/>
  <c r="S20" i="1" l="1"/>
  <c r="S22" i="1"/>
</calcChain>
</file>

<file path=xl/sharedStrings.xml><?xml version="1.0" encoding="utf-8"?>
<sst xmlns="http://schemas.openxmlformats.org/spreadsheetml/2006/main" count="244" uniqueCount="126">
  <si>
    <t>CONCRETE</t>
  </si>
  <si>
    <t>NAME</t>
  </si>
  <si>
    <t>Concrete</t>
  </si>
  <si>
    <t>B5</t>
  </si>
  <si>
    <t>B10</t>
  </si>
  <si>
    <t>B15</t>
  </si>
  <si>
    <t>B20</t>
  </si>
  <si>
    <t>Steel</t>
  </si>
  <si>
    <t>B25</t>
  </si>
  <si>
    <t>B30</t>
  </si>
  <si>
    <t>B35</t>
  </si>
  <si>
    <t>B40</t>
  </si>
  <si>
    <t>B45</t>
  </si>
  <si>
    <t>B50</t>
  </si>
  <si>
    <t>B55</t>
  </si>
  <si>
    <t>B60</t>
  </si>
  <si>
    <t>M50</t>
  </si>
  <si>
    <t>M75</t>
  </si>
  <si>
    <t>M100</t>
  </si>
  <si>
    <t>M125</t>
  </si>
  <si>
    <t>M150</t>
  </si>
  <si>
    <t>M200</t>
  </si>
  <si>
    <t>M250</t>
  </si>
  <si>
    <t>M300</t>
  </si>
  <si>
    <t>M350</t>
  </si>
  <si>
    <t>M400</t>
  </si>
  <si>
    <t>M450</t>
  </si>
  <si>
    <t>M500</t>
  </si>
  <si>
    <t>M600</t>
  </si>
  <si>
    <t>M650</t>
  </si>
  <si>
    <t>M700</t>
  </si>
  <si>
    <t>M800</t>
  </si>
  <si>
    <t>STEEL</t>
  </si>
  <si>
    <t>AI</t>
  </si>
  <si>
    <t>AII</t>
  </si>
  <si>
    <t>AIV</t>
  </si>
  <si>
    <t>AV</t>
  </si>
  <si>
    <t>AVI</t>
  </si>
  <si>
    <t>CB300V</t>
  </si>
  <si>
    <t>CB400V</t>
  </si>
  <si>
    <t>CB500V</t>
  </si>
  <si>
    <t>AT-VII</t>
  </si>
  <si>
    <t>A-IIIB</t>
  </si>
  <si>
    <t>CI</t>
  </si>
  <si>
    <t>CII</t>
  </si>
  <si>
    <t>CIV</t>
  </si>
  <si>
    <t>AIII (ϕ10-ϕ40)</t>
  </si>
  <si>
    <t>B3,5</t>
  </si>
  <si>
    <t>B22,5</t>
  </si>
  <si>
    <t>B7,5</t>
  </si>
  <si>
    <t>B12,5</t>
  </si>
  <si>
    <t>-</t>
  </si>
  <si>
    <t>Bê tông</t>
  </si>
  <si>
    <t>Thép dọc</t>
  </si>
  <si>
    <t>Thép đai</t>
  </si>
  <si>
    <t>=</t>
  </si>
  <si>
    <t>CB240T</t>
  </si>
  <si>
    <t>Design</t>
  </si>
  <si>
    <t>AIII (ϕ6-ϕ8)</t>
  </si>
  <si>
    <t>CIII (ϕ6-ϕ8)</t>
  </si>
  <si>
    <t>CIII (ϕ10-ϕ40)</t>
  </si>
  <si>
    <r>
      <t>R</t>
    </r>
    <r>
      <rPr>
        <b/>
        <vertAlign val="subscript"/>
        <sz val="13"/>
        <color theme="1"/>
        <rFont val="Times New Roman"/>
        <family val="1"/>
      </rPr>
      <t>b</t>
    </r>
  </si>
  <si>
    <r>
      <t>R</t>
    </r>
    <r>
      <rPr>
        <b/>
        <vertAlign val="subscript"/>
        <sz val="13"/>
        <color theme="1"/>
        <rFont val="Times New Roman"/>
        <family val="1"/>
      </rPr>
      <t>bt</t>
    </r>
  </si>
  <si>
    <r>
      <t>R</t>
    </r>
    <r>
      <rPr>
        <b/>
        <vertAlign val="subscript"/>
        <sz val="13"/>
        <color theme="1"/>
        <rFont val="Times New Roman"/>
        <family val="1"/>
      </rPr>
      <t>b,ser</t>
    </r>
  </si>
  <si>
    <r>
      <t>R</t>
    </r>
    <r>
      <rPr>
        <b/>
        <vertAlign val="subscript"/>
        <sz val="13"/>
        <color theme="1"/>
        <rFont val="Times New Roman"/>
        <family val="1"/>
      </rPr>
      <t>bt,ser</t>
    </r>
  </si>
  <si>
    <r>
      <t>E</t>
    </r>
    <r>
      <rPr>
        <b/>
        <vertAlign val="subscript"/>
        <sz val="13"/>
        <color theme="1"/>
        <rFont val="Times New Roman"/>
        <family val="1"/>
      </rPr>
      <t>b</t>
    </r>
  </si>
  <si>
    <r>
      <t>f</t>
    </r>
    <r>
      <rPr>
        <b/>
        <vertAlign val="subscript"/>
        <sz val="13"/>
        <color theme="1"/>
        <rFont val="Times New Roman"/>
        <family val="1"/>
      </rPr>
      <t>ctm</t>
    </r>
  </si>
  <si>
    <r>
      <t>(daN/cm</t>
    </r>
    <r>
      <rPr>
        <i/>
        <vertAlign val="superscript"/>
        <sz val="13"/>
        <color theme="1"/>
        <rFont val="Times New Roman"/>
        <family val="1"/>
      </rPr>
      <t>2</t>
    </r>
    <r>
      <rPr>
        <i/>
        <sz val="13"/>
        <color theme="1"/>
        <rFont val="Times New Roman"/>
        <family val="1"/>
      </rPr>
      <t>)</t>
    </r>
  </si>
  <si>
    <r>
      <t>(N/mm</t>
    </r>
    <r>
      <rPr>
        <i/>
        <vertAlign val="superscript"/>
        <sz val="13"/>
        <color theme="1"/>
        <rFont val="Times New Roman"/>
        <family val="1"/>
      </rPr>
      <t>2</t>
    </r>
    <r>
      <rPr>
        <i/>
        <sz val="13"/>
        <color theme="1"/>
        <rFont val="Times New Roman"/>
        <family val="1"/>
      </rPr>
      <t>)</t>
    </r>
  </si>
  <si>
    <r>
      <t>R</t>
    </r>
    <r>
      <rPr>
        <b/>
        <vertAlign val="subscript"/>
        <sz val="13"/>
        <color theme="1"/>
        <rFont val="Times New Roman"/>
        <family val="1"/>
      </rPr>
      <t>b</t>
    </r>
    <r>
      <rPr>
        <b/>
        <sz val="13"/>
        <color theme="1"/>
        <rFont val="Times New Roman"/>
        <family val="1"/>
      </rPr>
      <t xml:space="preserve"> = </t>
    </r>
  </si>
  <si>
    <r>
      <t>f</t>
    </r>
    <r>
      <rPr>
        <vertAlign val="subscript"/>
        <sz val="13"/>
        <color theme="1"/>
        <rFont val="Times New Roman"/>
        <family val="1"/>
      </rPr>
      <t>cu</t>
    </r>
    <r>
      <rPr>
        <sz val="13"/>
        <color theme="1"/>
        <rFont val="Times New Roman"/>
        <family val="1"/>
      </rPr>
      <t xml:space="preserve"> = </t>
    </r>
  </si>
  <si>
    <r>
      <t>(daN/m</t>
    </r>
    <r>
      <rPr>
        <i/>
        <vertAlign val="superscript"/>
        <sz val="13"/>
        <color theme="1"/>
        <rFont val="Times New Roman"/>
        <family val="1"/>
      </rPr>
      <t>2</t>
    </r>
    <r>
      <rPr>
        <i/>
        <sz val="13"/>
        <color theme="1"/>
        <rFont val="Times New Roman"/>
        <family val="1"/>
      </rPr>
      <t>)</t>
    </r>
  </si>
  <si>
    <r>
      <t>(KN/m</t>
    </r>
    <r>
      <rPr>
        <i/>
        <vertAlign val="superscript"/>
        <sz val="13"/>
        <color theme="1"/>
        <rFont val="Times New Roman"/>
        <family val="1"/>
      </rPr>
      <t>2</t>
    </r>
    <r>
      <rPr>
        <i/>
        <sz val="13"/>
        <color theme="1"/>
        <rFont val="Times New Roman"/>
        <family val="1"/>
      </rPr>
      <t>)</t>
    </r>
  </si>
  <si>
    <r>
      <t>R</t>
    </r>
    <r>
      <rPr>
        <b/>
        <vertAlign val="subscript"/>
        <sz val="13"/>
        <color theme="1"/>
        <rFont val="Times New Roman"/>
        <family val="1"/>
      </rPr>
      <t>bt</t>
    </r>
    <r>
      <rPr>
        <b/>
        <sz val="13"/>
        <color theme="1"/>
        <rFont val="Times New Roman"/>
        <family val="1"/>
      </rPr>
      <t xml:space="preserve"> = </t>
    </r>
  </si>
  <si>
    <r>
      <t>R</t>
    </r>
    <r>
      <rPr>
        <b/>
        <vertAlign val="subscript"/>
        <sz val="13"/>
        <color theme="1"/>
        <rFont val="Times New Roman"/>
        <family val="1"/>
      </rPr>
      <t>b,ser</t>
    </r>
    <r>
      <rPr>
        <b/>
        <sz val="13"/>
        <color theme="1"/>
        <rFont val="Times New Roman"/>
        <family val="1"/>
      </rPr>
      <t xml:space="preserve"> = </t>
    </r>
  </si>
  <si>
    <r>
      <t>R</t>
    </r>
    <r>
      <rPr>
        <b/>
        <vertAlign val="subscript"/>
        <sz val="13"/>
        <color theme="1"/>
        <rFont val="Times New Roman"/>
        <family val="1"/>
      </rPr>
      <t>bt,ser</t>
    </r>
    <r>
      <rPr>
        <b/>
        <sz val="13"/>
        <color theme="1"/>
        <rFont val="Times New Roman"/>
        <family val="1"/>
      </rPr>
      <t xml:space="preserve"> = </t>
    </r>
  </si>
  <si>
    <r>
      <t>E</t>
    </r>
    <r>
      <rPr>
        <b/>
        <vertAlign val="subscript"/>
        <sz val="13"/>
        <color theme="1"/>
        <rFont val="Times New Roman"/>
        <family val="1"/>
      </rPr>
      <t>b</t>
    </r>
    <r>
      <rPr>
        <b/>
        <sz val="13"/>
        <color theme="1"/>
        <rFont val="Times New Roman"/>
        <family val="1"/>
      </rPr>
      <t xml:space="preserve"> = </t>
    </r>
  </si>
  <si>
    <r>
      <t>f</t>
    </r>
    <r>
      <rPr>
        <b/>
        <vertAlign val="subscript"/>
        <sz val="13"/>
        <color theme="1"/>
        <rFont val="Times New Roman"/>
        <family val="1"/>
      </rPr>
      <t>ctm</t>
    </r>
    <r>
      <rPr>
        <b/>
        <sz val="13"/>
        <color theme="1"/>
        <rFont val="Times New Roman"/>
        <family val="1"/>
      </rPr>
      <t xml:space="preserve"> = </t>
    </r>
  </si>
  <si>
    <r>
      <t>R</t>
    </r>
    <r>
      <rPr>
        <b/>
        <vertAlign val="subscript"/>
        <sz val="13"/>
        <color theme="1"/>
        <rFont val="Times New Roman"/>
        <family val="1"/>
      </rPr>
      <t>s</t>
    </r>
    <r>
      <rPr>
        <b/>
        <sz val="13"/>
        <color theme="1"/>
        <rFont val="Times New Roman"/>
        <family val="1"/>
      </rPr>
      <t xml:space="preserve"> = </t>
    </r>
  </si>
  <si>
    <r>
      <t>F</t>
    </r>
    <r>
      <rPr>
        <vertAlign val="subscript"/>
        <sz val="13"/>
        <color theme="1"/>
        <rFont val="Times New Roman"/>
        <family val="1"/>
      </rPr>
      <t>y</t>
    </r>
    <r>
      <rPr>
        <sz val="13"/>
        <color theme="1"/>
        <rFont val="Times New Roman"/>
        <family val="1"/>
      </rPr>
      <t xml:space="preserve"> = </t>
    </r>
  </si>
  <si>
    <r>
      <t>R</t>
    </r>
    <r>
      <rPr>
        <b/>
        <vertAlign val="subscript"/>
        <sz val="13"/>
        <color theme="1"/>
        <rFont val="Times New Roman"/>
        <family val="1"/>
      </rPr>
      <t>sc</t>
    </r>
    <r>
      <rPr>
        <b/>
        <sz val="13"/>
        <color theme="1"/>
        <rFont val="Times New Roman"/>
        <family val="1"/>
      </rPr>
      <t xml:space="preserve"> = </t>
    </r>
  </si>
  <si>
    <r>
      <t>F</t>
    </r>
    <r>
      <rPr>
        <vertAlign val="subscript"/>
        <sz val="13"/>
        <color theme="1"/>
        <rFont val="Times New Roman"/>
        <family val="1"/>
      </rPr>
      <t>u</t>
    </r>
    <r>
      <rPr>
        <sz val="13"/>
        <color theme="1"/>
        <rFont val="Times New Roman"/>
        <family val="1"/>
      </rPr>
      <t xml:space="preserve"> = </t>
    </r>
  </si>
  <si>
    <r>
      <t>R</t>
    </r>
    <r>
      <rPr>
        <b/>
        <vertAlign val="subscript"/>
        <sz val="13"/>
        <color theme="1"/>
        <rFont val="Times New Roman"/>
        <family val="1"/>
      </rPr>
      <t>sw</t>
    </r>
    <r>
      <rPr>
        <b/>
        <sz val="13"/>
        <color theme="1"/>
        <rFont val="Times New Roman"/>
        <family val="1"/>
      </rPr>
      <t xml:space="preserve"> = </t>
    </r>
  </si>
  <si>
    <r>
      <t>F</t>
    </r>
    <r>
      <rPr>
        <vertAlign val="subscript"/>
        <sz val="13"/>
        <color theme="1"/>
        <rFont val="Times New Roman"/>
        <family val="1"/>
      </rPr>
      <t>ye</t>
    </r>
    <r>
      <rPr>
        <sz val="13"/>
        <color theme="1"/>
        <rFont val="Times New Roman"/>
        <family val="1"/>
      </rPr>
      <t xml:space="preserve"> = </t>
    </r>
  </si>
  <si>
    <r>
      <t>R</t>
    </r>
    <r>
      <rPr>
        <b/>
        <vertAlign val="subscript"/>
        <sz val="13"/>
        <color theme="1"/>
        <rFont val="Times New Roman"/>
        <family val="1"/>
      </rPr>
      <t>s,ser</t>
    </r>
    <r>
      <rPr>
        <b/>
        <sz val="13"/>
        <color theme="1"/>
        <rFont val="Times New Roman"/>
        <family val="1"/>
      </rPr>
      <t xml:space="preserve"> = </t>
    </r>
  </si>
  <si>
    <r>
      <t>F</t>
    </r>
    <r>
      <rPr>
        <vertAlign val="subscript"/>
        <sz val="13"/>
        <color theme="1"/>
        <rFont val="Times New Roman"/>
        <family val="1"/>
      </rPr>
      <t>ue</t>
    </r>
    <r>
      <rPr>
        <sz val="13"/>
        <color theme="1"/>
        <rFont val="Times New Roman"/>
        <family val="1"/>
      </rPr>
      <t xml:space="preserve"> = </t>
    </r>
  </si>
  <si>
    <r>
      <t>E</t>
    </r>
    <r>
      <rPr>
        <b/>
        <vertAlign val="subscript"/>
        <sz val="13"/>
        <color theme="1"/>
        <rFont val="Times New Roman"/>
        <family val="1"/>
      </rPr>
      <t>s</t>
    </r>
    <r>
      <rPr>
        <b/>
        <sz val="13"/>
        <color theme="1"/>
        <rFont val="Times New Roman"/>
        <family val="1"/>
      </rPr>
      <t xml:space="preserve"> = </t>
    </r>
  </si>
  <si>
    <r>
      <t>R</t>
    </r>
    <r>
      <rPr>
        <b/>
        <vertAlign val="subscript"/>
        <sz val="13"/>
        <color theme="1"/>
        <rFont val="Times New Roman"/>
        <family val="1"/>
      </rPr>
      <t>s</t>
    </r>
  </si>
  <si>
    <r>
      <t>R</t>
    </r>
    <r>
      <rPr>
        <b/>
        <vertAlign val="subscript"/>
        <sz val="13"/>
        <color theme="1"/>
        <rFont val="Times New Roman"/>
        <family val="1"/>
      </rPr>
      <t>sc</t>
    </r>
  </si>
  <si>
    <r>
      <t>R</t>
    </r>
    <r>
      <rPr>
        <b/>
        <vertAlign val="subscript"/>
        <sz val="13"/>
        <color theme="1"/>
        <rFont val="Times New Roman"/>
        <family val="1"/>
      </rPr>
      <t>sw</t>
    </r>
  </si>
  <si>
    <r>
      <t>R</t>
    </r>
    <r>
      <rPr>
        <b/>
        <vertAlign val="subscript"/>
        <sz val="13"/>
        <color theme="1"/>
        <rFont val="Times New Roman"/>
        <family val="1"/>
      </rPr>
      <t>s,ser</t>
    </r>
  </si>
  <si>
    <r>
      <t>E</t>
    </r>
    <r>
      <rPr>
        <b/>
        <vertAlign val="subscript"/>
        <sz val="13"/>
        <color theme="1"/>
        <rFont val="Times New Roman"/>
        <family val="1"/>
      </rPr>
      <t>s</t>
    </r>
  </si>
  <si>
    <t>CB300T</t>
  </si>
  <si>
    <r>
      <t>F</t>
    </r>
    <r>
      <rPr>
        <vertAlign val="subscript"/>
        <sz val="13"/>
        <color theme="1"/>
        <rFont val="Times New Roman"/>
        <family val="1"/>
      </rPr>
      <t>y</t>
    </r>
  </si>
  <si>
    <r>
      <t>F</t>
    </r>
    <r>
      <rPr>
        <vertAlign val="subscript"/>
        <sz val="13"/>
        <color theme="1"/>
        <rFont val="Times New Roman"/>
        <family val="1"/>
      </rPr>
      <t>u</t>
    </r>
  </si>
  <si>
    <r>
      <t>F</t>
    </r>
    <r>
      <rPr>
        <vertAlign val="subscript"/>
        <sz val="13"/>
        <color theme="1"/>
        <rFont val="Times New Roman"/>
        <family val="1"/>
      </rPr>
      <t>ye</t>
    </r>
  </si>
  <si>
    <r>
      <t>F</t>
    </r>
    <r>
      <rPr>
        <vertAlign val="subscript"/>
        <sz val="13"/>
        <color theme="1"/>
        <rFont val="Times New Roman"/>
        <family val="1"/>
      </rPr>
      <t>ue</t>
    </r>
  </si>
  <si>
    <t>TCVN</t>
  </si>
  <si>
    <t>Eurocode</t>
  </si>
  <si>
    <r>
      <t>f</t>
    </r>
    <r>
      <rPr>
        <vertAlign val="subscript"/>
        <sz val="11"/>
        <color theme="1"/>
        <rFont val="Times New Roman"/>
        <family val="1"/>
        <charset val="163"/>
      </rPr>
      <t>ctm</t>
    </r>
  </si>
  <si>
    <r>
      <t>N/mm</t>
    </r>
    <r>
      <rPr>
        <i/>
        <vertAlign val="superscript"/>
        <sz val="11"/>
        <color theme="1"/>
        <rFont val="Times New Roman"/>
        <family val="1"/>
      </rPr>
      <t>2</t>
    </r>
  </si>
  <si>
    <t>B12.5</t>
  </si>
  <si>
    <t>C8/10</t>
  </si>
  <si>
    <t>C12/15</t>
  </si>
  <si>
    <t>C16/20</t>
  </si>
  <si>
    <t>B22.5</t>
  </si>
  <si>
    <t>C20/25</t>
  </si>
  <si>
    <t>C25/30</t>
  </si>
  <si>
    <t>C30/37</t>
  </si>
  <si>
    <t>C35/45</t>
  </si>
  <si>
    <t>C40/50</t>
  </si>
  <si>
    <t>C45/55</t>
  </si>
  <si>
    <t>C50/60</t>
  </si>
  <si>
    <r>
      <t>f</t>
    </r>
    <r>
      <rPr>
        <vertAlign val="subscript"/>
        <sz val="11"/>
        <color theme="1"/>
        <rFont val="Times New Roman"/>
        <family val="1"/>
      </rPr>
      <t>ck</t>
    </r>
  </si>
  <si>
    <t>B70</t>
  </si>
  <si>
    <t>B80</t>
  </si>
  <si>
    <t>B90</t>
  </si>
  <si>
    <t>B100</t>
  </si>
  <si>
    <t>B65</t>
  </si>
  <si>
    <t>C70/85</t>
  </si>
  <si>
    <t>C80/95</t>
  </si>
  <si>
    <t>C18/22</t>
  </si>
  <si>
    <t>C32/40</t>
  </si>
  <si>
    <t>C55/67</t>
  </si>
  <si>
    <t>C60/75</t>
  </si>
  <si>
    <t>C90/105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</si>
</sst>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$&quot;#,##0;[Red]\-&quot;$&quot;#,##0"/>
    <numFmt numFmtId="165" formatCode="_-&quot;$&quot;* #,##0_-;\-&quot;$&quot;* #,##0_-;_-&quot;$&quot;* &quot;-&quot;_-;_-@_-"/>
    <numFmt numFmtId="166" formatCode="_-* #,##0_-;\-* #,##0_-;_-* &quot;-&quot;_-;_-@_-"/>
    <numFmt numFmtId="167" formatCode="_-&quot;$&quot;* #,##0.00_-;\-&quot;$&quot;* #,##0.00_-;_-&quot;$&quot;* &quot;-&quot;??_-;_-@_-"/>
    <numFmt numFmtId="168" formatCode="0.000%"/>
    <numFmt numFmtId="169" formatCode="#,##0\ &quot;$&quot;_);[Red]\(#,##0\ &quot;$&quot;\)"/>
    <numFmt numFmtId="170" formatCode="_(* #,##0.00000_);_(* \(#,##0.00000\);_(* &quot;-&quot;??_);_(@_)"/>
    <numFmt numFmtId="171" formatCode="_(* #,##0.000000_);_(* \(#,##0.000000\);_(* &quot;-&quot;??_);_(@_)"/>
    <numFmt numFmtId="172" formatCode="_(* #,##0.0000000_);_(* \(#,##0.0000000\);_(* &quot;-&quot;??_);_(@_)"/>
    <numFmt numFmtId="173" formatCode="&quot;$&quot;###,0&quot;.&quot;00_);[Red]\(&quot;$&quot;###,0&quot;.&quot;00\)"/>
    <numFmt numFmtId="174" formatCode="0.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b/>
      <sz val="9"/>
      <name val="Arial"/>
      <family val="2"/>
    </font>
    <font>
      <sz val="12"/>
      <name val="新細明體"/>
      <charset val="136"/>
    </font>
    <font>
      <sz val="12"/>
      <name val="Courier"/>
      <family val="3"/>
    </font>
    <font>
      <sz val="12"/>
      <name val="VNI-Times"/>
    </font>
    <font>
      <sz val="11"/>
      <name val="돋움"/>
      <family val="3"/>
    </font>
    <font>
      <sz val="10"/>
      <name val="굴림체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0"/>
      <name val=".VnArial"/>
      <family val="2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vertAlign val="subscript"/>
      <sz val="13"/>
      <color theme="1"/>
      <name val="Times New Roman"/>
      <family val="1"/>
    </font>
    <font>
      <i/>
      <sz val="13"/>
      <color theme="1"/>
      <name val="Times New Roman"/>
      <family val="1"/>
    </font>
    <font>
      <i/>
      <vertAlign val="superscript"/>
      <sz val="13"/>
      <color theme="1"/>
      <name val="Times New Roman"/>
      <family val="1"/>
    </font>
    <font>
      <vertAlign val="subscript"/>
      <sz val="13"/>
      <color theme="1"/>
      <name val="Times New Roman"/>
      <family val="1"/>
    </font>
    <font>
      <sz val="11"/>
      <color theme="1"/>
      <name val="Times New Roman"/>
      <family val="1"/>
    </font>
    <font>
      <vertAlign val="subscript"/>
      <sz val="11"/>
      <color theme="1"/>
      <name val="Times New Roman"/>
      <family val="1"/>
      <charset val="163"/>
    </font>
    <font>
      <i/>
      <sz val="11"/>
      <color theme="1"/>
      <name val="Times New Roman"/>
      <family val="1"/>
    </font>
    <font>
      <i/>
      <vertAlign val="superscript"/>
      <sz val="11"/>
      <color theme="1"/>
      <name val="Times New Roman"/>
      <family val="1"/>
    </font>
    <font>
      <vertAlign val="subscript"/>
      <sz val="11"/>
      <color theme="1"/>
      <name val="Times New Roman"/>
      <family val="1"/>
    </font>
    <font>
      <sz val="13"/>
      <color rgb="FFFF0000"/>
      <name val="Times New Roman"/>
      <family val="1"/>
    </font>
    <font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9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11" applyNumberFormat="0" applyAlignment="0" applyProtection="0">
      <alignment horizontal="left" vertical="center"/>
    </xf>
    <xf numFmtId="0" fontId="4" fillId="0" borderId="21">
      <alignment horizontal="left" vertical="center"/>
    </xf>
    <xf numFmtId="38" fontId="5" fillId="0" borderId="0" applyFont="0" applyFill="0" applyBorder="0" applyAlignment="0" applyProtection="0"/>
    <xf numFmtId="40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6" fillId="0" borderId="0" applyNumberFormat="0" applyFont="0" applyFill="0" applyAlignment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7" fillId="0" borderId="0">
      <alignment vertical="center"/>
    </xf>
    <xf numFmtId="40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172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5" fillId="0" borderId="0"/>
    <xf numFmtId="0" fontId="10" fillId="0" borderId="0" applyProtection="0"/>
    <xf numFmtId="166" fontId="11" fillId="0" borderId="0" applyFont="0" applyFill="0" applyBorder="0" applyAlignment="0" applyProtection="0"/>
    <xf numFmtId="40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5">
    <xf numFmtId="0" fontId="0" fillId="0" borderId="0" xfId="0"/>
    <xf numFmtId="0" fontId="20" fillId="0" borderId="0" xfId="0" applyFont="1"/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0" fillId="0" borderId="0" xfId="0" applyFont="1" applyBorder="1"/>
    <xf numFmtId="0" fontId="20" fillId="0" borderId="0" xfId="0" applyFont="1" applyAlignment="1">
      <alignment horizont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174" fontId="20" fillId="0" borderId="4" xfId="0" quotePrefix="1" applyNumberFormat="1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174" fontId="20" fillId="0" borderId="6" xfId="0" quotePrefix="1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/>
    </xf>
    <xf numFmtId="0" fontId="20" fillId="0" borderId="26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0" fillId="0" borderId="26" xfId="0" quotePrefix="1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11" fontId="20" fillId="0" borderId="0" xfId="0" applyNumberFormat="1" applyFont="1"/>
    <xf numFmtId="174" fontId="20" fillId="0" borderId="6" xfId="0" applyNumberFormat="1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0" fillId="0" borderId="25" xfId="0" quotePrefix="1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wrapText="1"/>
    </xf>
    <xf numFmtId="0" fontId="20" fillId="0" borderId="7" xfId="0" applyFont="1" applyBorder="1" applyAlignment="1">
      <alignment horizontal="center" vertical="center"/>
    </xf>
    <xf numFmtId="174" fontId="20" fillId="0" borderId="9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11" fontId="20" fillId="0" borderId="6" xfId="0" applyNumberFormat="1" applyFont="1" applyBorder="1" applyAlignment="1">
      <alignment horizontal="center" vertical="center"/>
    </xf>
    <xf numFmtId="11" fontId="20" fillId="0" borderId="0" xfId="0" applyNumberFormat="1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11" fontId="20" fillId="0" borderId="9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20" fillId="0" borderId="1" xfId="0" quotePrefix="1" applyFont="1" applyBorder="1" applyAlignment="1">
      <alignment horizontal="center" vertical="center"/>
    </xf>
    <xf numFmtId="0" fontId="20" fillId="0" borderId="5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8" xfId="0" quotePrefix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/>
    </xf>
    <xf numFmtId="0" fontId="20" fillId="0" borderId="9" xfId="0" applyFont="1" applyBorder="1" applyAlignment="1">
      <alignment horizontal="center" vertical="center"/>
    </xf>
    <xf numFmtId="2" fontId="20" fillId="0" borderId="6" xfId="0" applyNumberFormat="1" applyFont="1" applyBorder="1" applyAlignment="1">
      <alignment horizontal="center" vertical="center"/>
    </xf>
    <xf numFmtId="2" fontId="20" fillId="0" borderId="6" xfId="0" quotePrefix="1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2" fontId="25" fillId="0" borderId="6" xfId="0" applyNumberFormat="1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30" fillId="0" borderId="5" xfId="0" applyFont="1" applyBorder="1" applyAlignment="1">
      <alignment horizontal="center" vertical="center"/>
    </xf>
    <xf numFmtId="174" fontId="30" fillId="0" borderId="6" xfId="0" applyNumberFormat="1" applyFont="1" applyBorder="1" applyAlignment="1">
      <alignment horizontal="center" vertical="center"/>
    </xf>
    <xf numFmtId="174" fontId="31" fillId="0" borderId="6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19" fillId="0" borderId="0" xfId="0" quotePrefix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11" fontId="30" fillId="0" borderId="0" xfId="0" applyNumberFormat="1" applyFont="1" applyBorder="1" applyAlignment="1">
      <alignment horizontal="center" vertical="center"/>
    </xf>
    <xf numFmtId="174" fontId="20" fillId="0" borderId="0" xfId="0" applyNumberFormat="1" applyFont="1" applyBorder="1" applyAlignment="1">
      <alignment horizontal="center" vertical="center"/>
    </xf>
    <xf numFmtId="174" fontId="30" fillId="0" borderId="6" xfId="0" quotePrefix="1" applyNumberFormat="1" applyFont="1" applyBorder="1" applyAlignment="1">
      <alignment horizontal="center" vertical="center"/>
    </xf>
    <xf numFmtId="0" fontId="19" fillId="0" borderId="30" xfId="0" quotePrefix="1" applyFont="1" applyBorder="1" applyAlignment="1">
      <alignment horizontal="center" vertical="center"/>
    </xf>
    <xf numFmtId="0" fontId="19" fillId="0" borderId="31" xfId="0" quotePrefix="1" applyFont="1" applyBorder="1" applyAlignment="1">
      <alignment horizontal="center" vertical="center"/>
    </xf>
    <xf numFmtId="0" fontId="19" fillId="0" borderId="32" xfId="0" quotePrefix="1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11" fontId="20" fillId="0" borderId="1" xfId="0" applyNumberFormat="1" applyFont="1" applyBorder="1" applyAlignment="1">
      <alignment horizontal="center" vertical="center"/>
    </xf>
    <xf numFmtId="11" fontId="30" fillId="0" borderId="1" xfId="0" applyNumberFormat="1" applyFont="1" applyBorder="1" applyAlignment="1">
      <alignment horizontal="center" vertical="center"/>
    </xf>
    <xf numFmtId="11" fontId="20" fillId="0" borderId="3" xfId="0" applyNumberFormat="1" applyFont="1" applyBorder="1" applyAlignment="1">
      <alignment horizontal="center" vertical="center"/>
    </xf>
    <xf numFmtId="11" fontId="30" fillId="0" borderId="8" xfId="0" applyNumberFormat="1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11" fontId="31" fillId="0" borderId="1" xfId="0" applyNumberFormat="1" applyFont="1" applyBorder="1" applyAlignment="1">
      <alignment horizontal="center" vertical="center"/>
    </xf>
    <xf numFmtId="174" fontId="31" fillId="0" borderId="6" xfId="0" quotePrefix="1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</cellXfs>
  <cellStyles count="39">
    <cellStyle name="Header1" xfId="5" xr:uid="{00000000-0005-0000-0000-000000000000}"/>
    <cellStyle name="Header2" xfId="6" xr:uid="{00000000-0005-0000-0000-000001000000}"/>
    <cellStyle name="Millares [0]_Well Timing" xfId="7" xr:uid="{00000000-0005-0000-0000-000002000000}"/>
    <cellStyle name="Millares_Well Timing" xfId="8" xr:uid="{00000000-0005-0000-0000-000003000000}"/>
    <cellStyle name="Moneda [0]_Well Timing" xfId="9" xr:uid="{00000000-0005-0000-0000-000004000000}"/>
    <cellStyle name="Moneda_Well Timing" xfId="10" xr:uid="{00000000-0005-0000-0000-000005000000}"/>
    <cellStyle name="n" xfId="11" xr:uid="{00000000-0005-0000-0000-000006000000}"/>
    <cellStyle name="Normal" xfId="0" builtinId="0"/>
    <cellStyle name="Normal 18" xfId="33" xr:uid="{00000000-0005-0000-0000-000008000000}"/>
    <cellStyle name="Normal 2" xfId="2" xr:uid="{00000000-0005-0000-0000-000009000000}"/>
    <cellStyle name="Normal 20" xfId="34" xr:uid="{00000000-0005-0000-0000-00000A000000}"/>
    <cellStyle name="Normal 3" xfId="3" xr:uid="{00000000-0005-0000-0000-00000B000000}"/>
    <cellStyle name="Normal 38" xfId="35" xr:uid="{00000000-0005-0000-0000-00000C000000}"/>
    <cellStyle name="Normal 39" xfId="36" xr:uid="{00000000-0005-0000-0000-00000D000000}"/>
    <cellStyle name="Normal 4" xfId="4" xr:uid="{00000000-0005-0000-0000-00000E000000}"/>
    <cellStyle name="Normal 40" xfId="37" xr:uid="{00000000-0005-0000-0000-00000F000000}"/>
    <cellStyle name="Normal 41" xfId="38" xr:uid="{00000000-0005-0000-0000-000010000000}"/>
    <cellStyle name="Normal 5" xfId="1" xr:uid="{00000000-0005-0000-0000-000011000000}"/>
    <cellStyle name="Normal 6" xfId="32" xr:uid="{00000000-0005-0000-0000-000012000000}"/>
    <cellStyle name=" [0.00]_ Att. 1- Cover" xfId="12" xr:uid="{00000000-0005-0000-0000-000013000000}"/>
    <cellStyle name="_ Att. 1- Cover" xfId="13" xr:uid="{00000000-0005-0000-0000-000014000000}"/>
    <cellStyle name="?_ Att. 1- Cover" xfId="14" xr:uid="{00000000-0005-0000-0000-000015000000}"/>
    <cellStyle name="똿뗦먛귟 [0.00]_PRODUCT DETAIL Q1" xfId="15" xr:uid="{00000000-0005-0000-0000-000016000000}"/>
    <cellStyle name="똿뗦먛귟_PRODUCT DETAIL Q1" xfId="16" xr:uid="{00000000-0005-0000-0000-000017000000}"/>
    <cellStyle name="믅됞 [0.00]_PRODUCT DETAIL Q1" xfId="17" xr:uid="{00000000-0005-0000-0000-000018000000}"/>
    <cellStyle name="믅됞_PRODUCT DETAIL Q1" xfId="18" xr:uid="{00000000-0005-0000-0000-000019000000}"/>
    <cellStyle name="백분율_95" xfId="19" xr:uid="{00000000-0005-0000-0000-00001A000000}"/>
    <cellStyle name="뷭?_BOOKSHIP" xfId="20" xr:uid="{00000000-0005-0000-0000-00001B000000}"/>
    <cellStyle name="콤마 [0]_1202" xfId="21" xr:uid="{00000000-0005-0000-0000-00001C000000}"/>
    <cellStyle name="콤마_1202" xfId="22" xr:uid="{00000000-0005-0000-0000-00001D000000}"/>
    <cellStyle name="통화 [0]_1202" xfId="23" xr:uid="{00000000-0005-0000-0000-00001E000000}"/>
    <cellStyle name="통화_1202" xfId="24" xr:uid="{00000000-0005-0000-0000-00001F000000}"/>
    <cellStyle name="표준_(정보부문)월별인원계획" xfId="25" xr:uid="{00000000-0005-0000-0000-000020000000}"/>
    <cellStyle name="一般_99Q3647-ALL-CAS2" xfId="26" xr:uid="{00000000-0005-0000-0000-000021000000}"/>
    <cellStyle name="千分位[0]_Book1" xfId="27" xr:uid="{00000000-0005-0000-0000-000022000000}"/>
    <cellStyle name="千分位_99Q3647-ALL-CAS2" xfId="28" xr:uid="{00000000-0005-0000-0000-000023000000}"/>
    <cellStyle name="貨幣 [0]_Book1" xfId="29" xr:uid="{00000000-0005-0000-0000-000024000000}"/>
    <cellStyle name="貨幣[0]_BRE" xfId="30" xr:uid="{00000000-0005-0000-0000-000025000000}"/>
    <cellStyle name="貨幣_Book1" xfId="31" xr:uid="{00000000-0005-0000-0000-000026000000}"/>
  </cellStyles>
  <dxfs count="0"/>
  <tableStyles count="0" defaultTableStyle="TableStyleMedium2" defaultPivotStyle="PivotStyleLight16"/>
  <colors>
    <mruColors>
      <color rgb="FF0000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7"/>
  <sheetViews>
    <sheetView tabSelected="1" topLeftCell="A13" zoomScale="85" zoomScaleNormal="85" workbookViewId="0">
      <selection activeCell="H29" sqref="H29"/>
    </sheetView>
  </sheetViews>
  <sheetFormatPr defaultColWidth="12.7109375" defaultRowHeight="18" customHeight="1"/>
  <cols>
    <col min="1" max="16384" width="12.7109375" style="1"/>
  </cols>
  <sheetData>
    <row r="1" spans="1:25" ht="18" customHeight="1" thickBot="1">
      <c r="A1" s="104" t="s">
        <v>0</v>
      </c>
      <c r="B1" s="105"/>
      <c r="C1" s="105"/>
      <c r="D1" s="105"/>
      <c r="E1" s="105"/>
      <c r="F1" s="105"/>
      <c r="G1" s="106"/>
      <c r="W1" s="69"/>
      <c r="X1" s="69"/>
      <c r="Y1" s="69"/>
    </row>
    <row r="2" spans="1:25" ht="18" customHeight="1">
      <c r="A2" s="113" t="s">
        <v>1</v>
      </c>
      <c r="B2" s="2" t="s">
        <v>61</v>
      </c>
      <c r="C2" s="3" t="s">
        <v>62</v>
      </c>
      <c r="D2" s="3" t="s">
        <v>63</v>
      </c>
      <c r="E2" s="3" t="s">
        <v>64</v>
      </c>
      <c r="F2" s="4" t="s">
        <v>65</v>
      </c>
      <c r="G2" s="5" t="s">
        <v>66</v>
      </c>
      <c r="S2" s="6"/>
      <c r="T2" s="6"/>
      <c r="W2" s="69"/>
      <c r="X2" s="69"/>
      <c r="Y2" s="69"/>
    </row>
    <row r="3" spans="1:25" ht="18" customHeight="1" thickBot="1">
      <c r="A3" s="114"/>
      <c r="B3" s="85" t="s">
        <v>67</v>
      </c>
      <c r="C3" s="86" t="s">
        <v>67</v>
      </c>
      <c r="D3" s="86" t="s">
        <v>67</v>
      </c>
      <c r="E3" s="86" t="s">
        <v>67</v>
      </c>
      <c r="F3" s="28" t="s">
        <v>67</v>
      </c>
      <c r="G3" s="87" t="s">
        <v>68</v>
      </c>
      <c r="Y3" s="69"/>
    </row>
    <row r="4" spans="1:25" ht="18" customHeight="1">
      <c r="A4" s="82" t="s">
        <v>47</v>
      </c>
      <c r="B4" s="65">
        <v>21</v>
      </c>
      <c r="C4" s="66">
        <v>2.6</v>
      </c>
      <c r="D4" s="66">
        <v>27</v>
      </c>
      <c r="E4" s="66">
        <v>3.9</v>
      </c>
      <c r="F4" s="90">
        <v>95000</v>
      </c>
      <c r="G4" s="14" t="s">
        <v>51</v>
      </c>
    </row>
    <row r="5" spans="1:25" ht="18" customHeight="1">
      <c r="A5" s="83" t="s">
        <v>3</v>
      </c>
      <c r="B5" s="15">
        <v>28</v>
      </c>
      <c r="C5" s="16">
        <v>3.7</v>
      </c>
      <c r="D5" s="67">
        <v>35</v>
      </c>
      <c r="E5" s="16">
        <v>5.5</v>
      </c>
      <c r="F5" s="88">
        <v>130000</v>
      </c>
      <c r="G5" s="17" t="s">
        <v>51</v>
      </c>
    </row>
    <row r="6" spans="1:25" ht="18" customHeight="1">
      <c r="A6" s="83" t="s">
        <v>49</v>
      </c>
      <c r="B6" s="15">
        <v>45</v>
      </c>
      <c r="C6" s="16">
        <v>4.8</v>
      </c>
      <c r="D6" s="16">
        <v>55</v>
      </c>
      <c r="E6" s="16">
        <v>7</v>
      </c>
      <c r="F6" s="88">
        <v>160000</v>
      </c>
      <c r="G6" s="17" t="s">
        <v>51</v>
      </c>
    </row>
    <row r="7" spans="1:25" ht="18" customHeight="1">
      <c r="A7" s="83" t="s">
        <v>4</v>
      </c>
      <c r="B7" s="15">
        <v>60</v>
      </c>
      <c r="C7" s="67">
        <v>5.6</v>
      </c>
      <c r="D7" s="16">
        <v>75</v>
      </c>
      <c r="E7" s="16">
        <v>8.5</v>
      </c>
      <c r="F7" s="89">
        <v>190000</v>
      </c>
      <c r="G7" s="17" t="s">
        <v>51</v>
      </c>
    </row>
    <row r="8" spans="1:25" ht="18" customHeight="1" thickBot="1">
      <c r="A8" s="83" t="s">
        <v>50</v>
      </c>
      <c r="B8" s="15">
        <v>75</v>
      </c>
      <c r="C8" s="16">
        <v>6.6</v>
      </c>
      <c r="D8" s="16">
        <v>95</v>
      </c>
      <c r="E8" s="16">
        <v>10</v>
      </c>
      <c r="F8" s="89">
        <v>215000</v>
      </c>
      <c r="G8" s="26">
        <v>1.4</v>
      </c>
    </row>
    <row r="9" spans="1:25" ht="18" customHeight="1" thickBot="1">
      <c r="A9" s="83" t="s">
        <v>5</v>
      </c>
      <c r="B9" s="15">
        <v>85</v>
      </c>
      <c r="C9" s="16">
        <v>7.5</v>
      </c>
      <c r="D9" s="16">
        <v>110</v>
      </c>
      <c r="E9" s="67">
        <v>11</v>
      </c>
      <c r="F9" s="89">
        <v>240000</v>
      </c>
      <c r="G9" s="26">
        <v>1.6</v>
      </c>
      <c r="I9" s="104" t="s">
        <v>52</v>
      </c>
      <c r="J9" s="105"/>
      <c r="K9" s="106"/>
      <c r="L9" s="10"/>
      <c r="M9" s="11"/>
      <c r="N9" s="11"/>
      <c r="O9" s="11"/>
      <c r="P9" s="11"/>
      <c r="Q9" s="11"/>
      <c r="S9" s="11"/>
      <c r="W9" s="69"/>
      <c r="X9" s="69"/>
    </row>
    <row r="10" spans="1:25" ht="18" customHeight="1" thickBot="1">
      <c r="A10" s="83" t="s">
        <v>6</v>
      </c>
      <c r="B10" s="15">
        <v>115</v>
      </c>
      <c r="C10" s="16">
        <v>9</v>
      </c>
      <c r="D10" s="16">
        <v>150</v>
      </c>
      <c r="E10" s="67">
        <v>13.5</v>
      </c>
      <c r="F10" s="89">
        <v>275000</v>
      </c>
      <c r="G10" s="26">
        <v>1.9</v>
      </c>
      <c r="I10" s="2" t="s">
        <v>6</v>
      </c>
      <c r="J10" s="107" t="s">
        <v>2</v>
      </c>
      <c r="K10" s="108"/>
      <c r="L10" s="10"/>
      <c r="O10" s="98" t="s">
        <v>57</v>
      </c>
      <c r="P10" s="99"/>
      <c r="Q10" s="99"/>
      <c r="R10" s="99"/>
      <c r="S10" s="99"/>
      <c r="T10" s="100"/>
    </row>
    <row r="11" spans="1:25" ht="18" customHeight="1" thickBot="1">
      <c r="A11" s="83" t="s">
        <v>48</v>
      </c>
      <c r="B11" s="15">
        <v>130</v>
      </c>
      <c r="C11" s="16">
        <v>9.5</v>
      </c>
      <c r="D11" s="16">
        <v>165</v>
      </c>
      <c r="E11" s="67">
        <v>14.5</v>
      </c>
      <c r="F11" s="88">
        <v>285000</v>
      </c>
      <c r="G11" s="55">
        <v>2.0499999999999998</v>
      </c>
      <c r="I11" s="18" t="s">
        <v>69</v>
      </c>
      <c r="J11" s="16">
        <f>VLOOKUP($I$10,$A$4:$G$40,2,0)</f>
        <v>115</v>
      </c>
      <c r="K11" s="19" t="s">
        <v>67</v>
      </c>
      <c r="L11" s="10"/>
      <c r="O11" s="20" t="s">
        <v>70</v>
      </c>
      <c r="P11" s="21">
        <f>J11*1.5/0.67</f>
        <v>257.46268656716416</v>
      </c>
      <c r="Q11" s="22" t="s">
        <v>67</v>
      </c>
      <c r="R11" s="23" t="s">
        <v>55</v>
      </c>
      <c r="S11" s="21">
        <f>P11*100</f>
        <v>25746.268656716416</v>
      </c>
      <c r="T11" s="24" t="s">
        <v>72</v>
      </c>
    </row>
    <row r="12" spans="1:25" ht="18" customHeight="1">
      <c r="A12" s="83" t="s">
        <v>8</v>
      </c>
      <c r="B12" s="15">
        <v>145</v>
      </c>
      <c r="C12" s="16">
        <v>10.5</v>
      </c>
      <c r="D12" s="16">
        <v>185</v>
      </c>
      <c r="E12" s="67">
        <v>15.5</v>
      </c>
      <c r="F12" s="88">
        <v>300000</v>
      </c>
      <c r="G12" s="26">
        <v>2.2000000000000002</v>
      </c>
      <c r="I12" s="18" t="s">
        <v>73</v>
      </c>
      <c r="J12" s="16">
        <f>VLOOKUP($I$10,$A$4:$G$40,3,0)</f>
        <v>9</v>
      </c>
      <c r="K12" s="19" t="s">
        <v>67</v>
      </c>
      <c r="L12" s="10"/>
      <c r="Q12" s="25"/>
      <c r="S12" s="11"/>
      <c r="V12" s="109" t="s">
        <v>97</v>
      </c>
      <c r="W12" s="64" t="s">
        <v>98</v>
      </c>
      <c r="X12" s="111" t="s">
        <v>99</v>
      </c>
    </row>
    <row r="13" spans="1:25" ht="18" customHeight="1">
      <c r="A13" s="83" t="s">
        <v>9</v>
      </c>
      <c r="B13" s="15">
        <v>170</v>
      </c>
      <c r="C13" s="67">
        <v>11.5</v>
      </c>
      <c r="D13" s="16">
        <v>220</v>
      </c>
      <c r="E13" s="67">
        <v>17.5</v>
      </c>
      <c r="F13" s="88">
        <v>325000</v>
      </c>
      <c r="G13" s="26">
        <v>2.6</v>
      </c>
      <c r="I13" s="18" t="s">
        <v>74</v>
      </c>
      <c r="J13" s="16">
        <f>VLOOKUP($I$10,$A$4:$G$40,4,0)</f>
        <v>150</v>
      </c>
      <c r="K13" s="19" t="s">
        <v>67</v>
      </c>
      <c r="L13" s="10"/>
      <c r="Q13" s="25"/>
      <c r="S13" s="11"/>
      <c r="V13" s="110"/>
      <c r="W13" s="58" t="s">
        <v>113</v>
      </c>
      <c r="X13" s="112"/>
    </row>
    <row r="14" spans="1:25" ht="18" customHeight="1" thickBot="1">
      <c r="A14" s="83" t="s">
        <v>10</v>
      </c>
      <c r="B14" s="15">
        <v>195</v>
      </c>
      <c r="C14" s="16">
        <v>13</v>
      </c>
      <c r="D14" s="16">
        <v>255</v>
      </c>
      <c r="E14" s="16">
        <v>19.5</v>
      </c>
      <c r="F14" s="88">
        <v>345000</v>
      </c>
      <c r="G14" s="26">
        <v>2.9</v>
      </c>
      <c r="I14" s="18" t="s">
        <v>75</v>
      </c>
      <c r="J14" s="16">
        <f>VLOOKUP($I$10,$A$4:$G$40,5,0)</f>
        <v>13.5</v>
      </c>
      <c r="K14" s="19" t="s">
        <v>67</v>
      </c>
      <c r="L14" s="10"/>
      <c r="Q14" s="25"/>
      <c r="S14" s="11"/>
      <c r="V14" s="110"/>
      <c r="W14" s="73" t="s">
        <v>100</v>
      </c>
      <c r="X14" s="56" t="s">
        <v>100</v>
      </c>
    </row>
    <row r="15" spans="1:25" ht="18" customHeight="1" thickBot="1">
      <c r="A15" s="83" t="s">
        <v>11</v>
      </c>
      <c r="B15" s="15">
        <v>220</v>
      </c>
      <c r="C15" s="16">
        <v>14</v>
      </c>
      <c r="D15" s="16">
        <v>290</v>
      </c>
      <c r="E15" s="16">
        <v>21</v>
      </c>
      <c r="F15" s="88">
        <v>360000</v>
      </c>
      <c r="G15" s="54">
        <v>3.02</v>
      </c>
      <c r="I15" s="27" t="s">
        <v>76</v>
      </c>
      <c r="J15" s="16">
        <f>VLOOKUP($I$10,$A$4:$G$40,6,0)</f>
        <v>275000</v>
      </c>
      <c r="K15" s="28" t="s">
        <v>67</v>
      </c>
      <c r="L15" s="29" t="s">
        <v>55</v>
      </c>
      <c r="M15" s="21">
        <f>J15*100</f>
        <v>27500000</v>
      </c>
      <c r="N15" s="24" t="s">
        <v>72</v>
      </c>
      <c r="Q15" s="25"/>
      <c r="S15" s="11"/>
      <c r="V15" s="57" t="s">
        <v>101</v>
      </c>
      <c r="W15" s="58" t="s">
        <v>102</v>
      </c>
      <c r="X15" s="59">
        <v>1.4</v>
      </c>
    </row>
    <row r="16" spans="1:25" ht="18" customHeight="1" thickBot="1">
      <c r="A16" s="83" t="s">
        <v>12</v>
      </c>
      <c r="B16" s="15">
        <v>250</v>
      </c>
      <c r="C16" s="67">
        <v>15</v>
      </c>
      <c r="D16" s="16">
        <v>320</v>
      </c>
      <c r="E16" s="67">
        <v>22.5</v>
      </c>
      <c r="F16" s="89">
        <v>370000</v>
      </c>
      <c r="G16" s="26">
        <v>3.2</v>
      </c>
      <c r="I16" s="30" t="s">
        <v>77</v>
      </c>
      <c r="J16" s="31">
        <f>VLOOKUP($I$10,$A$4:$G$40,7,0)</f>
        <v>1.9</v>
      </c>
      <c r="K16" s="9" t="s">
        <v>68</v>
      </c>
      <c r="L16" s="10"/>
      <c r="Q16" s="25"/>
      <c r="S16" s="11"/>
      <c r="V16" s="57" t="s">
        <v>5</v>
      </c>
      <c r="W16" s="58" t="s">
        <v>103</v>
      </c>
      <c r="X16" s="59">
        <v>1.6</v>
      </c>
    </row>
    <row r="17" spans="1:25" ht="18" customHeight="1" thickBot="1">
      <c r="A17" s="83" t="s">
        <v>13</v>
      </c>
      <c r="B17" s="15">
        <v>275</v>
      </c>
      <c r="C17" s="67">
        <v>16</v>
      </c>
      <c r="D17" s="16">
        <v>360</v>
      </c>
      <c r="E17" s="67">
        <v>24.5</v>
      </c>
      <c r="F17" s="89">
        <v>380000</v>
      </c>
      <c r="G17" s="26">
        <v>3.5</v>
      </c>
      <c r="I17" s="104" t="s">
        <v>53</v>
      </c>
      <c r="J17" s="105"/>
      <c r="K17" s="106"/>
      <c r="L17" s="10"/>
      <c r="Q17" s="25"/>
      <c r="S17" s="11"/>
      <c r="V17" s="57" t="s">
        <v>6</v>
      </c>
      <c r="W17" s="58" t="s">
        <v>104</v>
      </c>
      <c r="X17" s="59">
        <v>1.9</v>
      </c>
    </row>
    <row r="18" spans="1:25" ht="18" customHeight="1">
      <c r="A18" s="83" t="s">
        <v>14</v>
      </c>
      <c r="B18" s="15">
        <v>300</v>
      </c>
      <c r="C18" s="67">
        <v>17</v>
      </c>
      <c r="D18" s="16">
        <v>395</v>
      </c>
      <c r="E18" s="67">
        <v>26</v>
      </c>
      <c r="F18" s="89">
        <v>390000</v>
      </c>
      <c r="G18" s="26">
        <v>3.8</v>
      </c>
      <c r="I18" s="2" t="s">
        <v>39</v>
      </c>
      <c r="J18" s="107" t="s">
        <v>7</v>
      </c>
      <c r="K18" s="108"/>
      <c r="L18" s="10"/>
      <c r="O18" s="101" t="s">
        <v>57</v>
      </c>
      <c r="P18" s="102"/>
      <c r="Q18" s="102"/>
      <c r="R18" s="102"/>
      <c r="S18" s="102"/>
      <c r="T18" s="103"/>
      <c r="V18" s="57" t="s">
        <v>105</v>
      </c>
      <c r="W18" s="58" t="s">
        <v>121</v>
      </c>
      <c r="X18" s="60">
        <v>2.0499999999999998</v>
      </c>
      <c r="Y18" s="11"/>
    </row>
    <row r="19" spans="1:25" ht="18" customHeight="1">
      <c r="A19" s="83" t="s">
        <v>15</v>
      </c>
      <c r="B19" s="15">
        <v>330</v>
      </c>
      <c r="C19" s="67">
        <v>18</v>
      </c>
      <c r="D19" s="16">
        <v>430</v>
      </c>
      <c r="E19" s="67">
        <v>27.5</v>
      </c>
      <c r="F19" s="89">
        <v>395000</v>
      </c>
      <c r="G19" s="72">
        <v>4.0999999999999996</v>
      </c>
      <c r="I19" s="18" t="s">
        <v>78</v>
      </c>
      <c r="J19" s="16">
        <f>VLOOKUP($I$18,$A$46:$F$64,2,0)</f>
        <v>3500</v>
      </c>
      <c r="K19" s="19" t="s">
        <v>67</v>
      </c>
      <c r="L19" s="10"/>
      <c r="O19" s="46" t="s">
        <v>79</v>
      </c>
      <c r="P19" s="16">
        <f>VLOOKUP($I$18,$A$69:$E$87,2,0)</f>
        <v>4000</v>
      </c>
      <c r="Q19" s="44" t="s">
        <v>67</v>
      </c>
      <c r="R19" s="45" t="s">
        <v>55</v>
      </c>
      <c r="S19" s="16">
        <f>P19*100</f>
        <v>400000</v>
      </c>
      <c r="T19" s="19" t="s">
        <v>72</v>
      </c>
      <c r="V19" s="57" t="s">
        <v>8</v>
      </c>
      <c r="W19" s="58" t="s">
        <v>106</v>
      </c>
      <c r="X19" s="59">
        <v>2.2000000000000002</v>
      </c>
    </row>
    <row r="20" spans="1:25" ht="18" customHeight="1">
      <c r="A20" s="83" t="s">
        <v>118</v>
      </c>
      <c r="B20" s="70">
        <v>350</v>
      </c>
      <c r="C20" s="67">
        <v>18.5</v>
      </c>
      <c r="D20" s="67">
        <v>465</v>
      </c>
      <c r="E20" s="67">
        <v>28.5</v>
      </c>
      <c r="F20" s="89">
        <v>400000</v>
      </c>
      <c r="G20" s="71">
        <v>4.2</v>
      </c>
      <c r="I20" s="18" t="s">
        <v>80</v>
      </c>
      <c r="J20" s="16">
        <f>VLOOKUP($I$18,$A$46:$F$64,3,0)</f>
        <v>3500</v>
      </c>
      <c r="K20" s="19" t="s">
        <v>67</v>
      </c>
      <c r="L20" s="10"/>
      <c r="O20" s="46" t="s">
        <v>81</v>
      </c>
      <c r="P20" s="16">
        <f>VLOOKUP($I$18,$A$69:$E$87,3,0)</f>
        <v>5700</v>
      </c>
      <c r="Q20" s="44" t="s">
        <v>71</v>
      </c>
      <c r="R20" s="45" t="s">
        <v>55</v>
      </c>
      <c r="S20" s="16">
        <f>P20*100</f>
        <v>570000</v>
      </c>
      <c r="T20" s="19" t="s">
        <v>72</v>
      </c>
      <c r="V20" s="57" t="s">
        <v>9</v>
      </c>
      <c r="W20" s="58" t="s">
        <v>107</v>
      </c>
      <c r="X20" s="59">
        <v>2.6</v>
      </c>
    </row>
    <row r="21" spans="1:25" ht="18" customHeight="1">
      <c r="A21" s="83" t="s">
        <v>114</v>
      </c>
      <c r="B21" s="70">
        <v>370</v>
      </c>
      <c r="C21" s="67">
        <v>19</v>
      </c>
      <c r="D21" s="16">
        <v>500</v>
      </c>
      <c r="E21" s="67">
        <v>30</v>
      </c>
      <c r="F21" s="89">
        <v>410000</v>
      </c>
      <c r="G21" s="71">
        <v>4.4000000000000004</v>
      </c>
      <c r="I21" s="18" t="s">
        <v>82</v>
      </c>
      <c r="J21" s="16">
        <f>VLOOKUP($I$18,$A$46:$F$64,4,0)</f>
        <v>2800</v>
      </c>
      <c r="K21" s="19" t="s">
        <v>67</v>
      </c>
      <c r="L21" s="10"/>
      <c r="O21" s="46" t="s">
        <v>83</v>
      </c>
      <c r="P21" s="16">
        <f>VLOOKUP($I$18,$A$69:$E$87,4,0)</f>
        <v>4400</v>
      </c>
      <c r="Q21" s="44" t="s">
        <v>67</v>
      </c>
      <c r="R21" s="45" t="s">
        <v>55</v>
      </c>
      <c r="S21" s="16">
        <f t="shared" ref="S21:S22" si="0">P21*100</f>
        <v>440000</v>
      </c>
      <c r="T21" s="19" t="s">
        <v>72</v>
      </c>
      <c r="V21" s="57" t="s">
        <v>10</v>
      </c>
      <c r="W21" s="58" t="s">
        <v>108</v>
      </c>
      <c r="X21" s="59">
        <v>2.9</v>
      </c>
    </row>
    <row r="22" spans="1:25" ht="18" customHeight="1" thickBot="1">
      <c r="A22" s="83" t="s">
        <v>115</v>
      </c>
      <c r="B22" s="70">
        <v>410</v>
      </c>
      <c r="C22" s="67">
        <v>21</v>
      </c>
      <c r="D22" s="16">
        <v>570</v>
      </c>
      <c r="E22" s="67">
        <v>33</v>
      </c>
      <c r="F22" s="89">
        <v>420000</v>
      </c>
      <c r="G22" s="71">
        <v>4.5999999999999996</v>
      </c>
      <c r="I22" s="18" t="s">
        <v>84</v>
      </c>
      <c r="J22" s="16">
        <f>VLOOKUP($I$18,$A$46:$F$64,5,0)</f>
        <v>4000</v>
      </c>
      <c r="K22" s="19" t="s">
        <v>67</v>
      </c>
      <c r="L22" s="10"/>
      <c r="O22" s="47" t="s">
        <v>85</v>
      </c>
      <c r="P22" s="31">
        <f>VLOOKUP($I$18,$A$69:$E$87,5,0)</f>
        <v>6270</v>
      </c>
      <c r="Q22" s="8" t="s">
        <v>67</v>
      </c>
      <c r="R22" s="48" t="s">
        <v>55</v>
      </c>
      <c r="S22" s="31">
        <f t="shared" si="0"/>
        <v>627000</v>
      </c>
      <c r="T22" s="9" t="s">
        <v>72</v>
      </c>
      <c r="V22" s="57" t="s">
        <v>11</v>
      </c>
      <c r="W22" s="58" t="s">
        <v>122</v>
      </c>
      <c r="X22" s="60">
        <v>3.02</v>
      </c>
    </row>
    <row r="23" spans="1:25" ht="18" customHeight="1" thickBot="1">
      <c r="A23" s="83" t="s">
        <v>116</v>
      </c>
      <c r="B23" s="70">
        <v>440</v>
      </c>
      <c r="C23" s="67">
        <v>21.5</v>
      </c>
      <c r="D23" s="16">
        <v>640</v>
      </c>
      <c r="E23" s="67">
        <v>36</v>
      </c>
      <c r="F23" s="89">
        <v>425000</v>
      </c>
      <c r="G23" s="71">
        <v>4.8</v>
      </c>
      <c r="I23" s="30" t="s">
        <v>86</v>
      </c>
      <c r="J23" s="31">
        <f>VLOOKUP($I$18,$A$46:$F$64,6,0)</f>
        <v>2000000</v>
      </c>
      <c r="K23" s="9" t="s">
        <v>67</v>
      </c>
      <c r="L23" s="29" t="s">
        <v>55</v>
      </c>
      <c r="M23" s="21">
        <f>J23*100</f>
        <v>200000000</v>
      </c>
      <c r="N23" s="24" t="s">
        <v>72</v>
      </c>
      <c r="S23" s="11"/>
      <c r="V23" s="57" t="s">
        <v>12</v>
      </c>
      <c r="W23" s="58" t="s">
        <v>109</v>
      </c>
      <c r="X23" s="59">
        <v>3.2</v>
      </c>
    </row>
    <row r="24" spans="1:25" ht="18" customHeight="1" thickBot="1">
      <c r="A24" s="83" t="s">
        <v>117</v>
      </c>
      <c r="B24" s="70">
        <v>475</v>
      </c>
      <c r="C24" s="67">
        <v>22</v>
      </c>
      <c r="D24" s="16">
        <v>710</v>
      </c>
      <c r="E24" s="67">
        <v>38</v>
      </c>
      <c r="F24" s="89">
        <v>430000</v>
      </c>
      <c r="G24" s="81">
        <v>5</v>
      </c>
      <c r="I24" s="104" t="s">
        <v>54</v>
      </c>
      <c r="J24" s="105"/>
      <c r="K24" s="106"/>
      <c r="L24" s="10"/>
      <c r="M24" s="32"/>
      <c r="N24" s="32"/>
      <c r="O24" s="11"/>
      <c r="P24" s="11"/>
      <c r="Q24" s="11"/>
      <c r="R24" s="11"/>
      <c r="S24" s="11"/>
      <c r="T24" s="11"/>
      <c r="U24" s="11"/>
      <c r="V24" s="57" t="s">
        <v>13</v>
      </c>
      <c r="W24" s="58" t="s">
        <v>110</v>
      </c>
      <c r="X24" s="59">
        <v>3.5</v>
      </c>
    </row>
    <row r="25" spans="1:25" ht="18" customHeight="1">
      <c r="A25" s="83" t="s">
        <v>16</v>
      </c>
      <c r="B25" s="92">
        <v>21</v>
      </c>
      <c r="C25" s="93">
        <v>2.6</v>
      </c>
      <c r="D25" s="93">
        <v>2.7</v>
      </c>
      <c r="E25" s="93">
        <v>3.99</v>
      </c>
      <c r="F25" s="94">
        <v>95000</v>
      </c>
      <c r="G25" s="95" t="s">
        <v>51</v>
      </c>
      <c r="I25" s="2" t="s">
        <v>56</v>
      </c>
      <c r="J25" s="107" t="s">
        <v>7</v>
      </c>
      <c r="K25" s="108"/>
      <c r="L25" s="10"/>
      <c r="O25" s="101" t="s">
        <v>57</v>
      </c>
      <c r="P25" s="102"/>
      <c r="Q25" s="102"/>
      <c r="R25" s="102"/>
      <c r="S25" s="102"/>
      <c r="T25" s="103"/>
      <c r="V25" s="57" t="s">
        <v>14</v>
      </c>
      <c r="W25" s="58" t="s">
        <v>111</v>
      </c>
      <c r="X25" s="59">
        <v>3.8</v>
      </c>
    </row>
    <row r="26" spans="1:25" ht="18" customHeight="1">
      <c r="A26" s="83" t="s">
        <v>17</v>
      </c>
      <c r="B26" s="15">
        <v>28</v>
      </c>
      <c r="C26" s="16">
        <v>3.7</v>
      </c>
      <c r="D26" s="67">
        <v>35</v>
      </c>
      <c r="E26" s="16">
        <v>5.5</v>
      </c>
      <c r="F26" s="88">
        <v>130000</v>
      </c>
      <c r="G26" s="17" t="s">
        <v>51</v>
      </c>
      <c r="I26" s="18" t="s">
        <v>78</v>
      </c>
      <c r="J26" s="16">
        <f>VLOOKUP($I$25,$A$46:$F$64,2,0)</f>
        <v>2100</v>
      </c>
      <c r="K26" s="19" t="s">
        <v>67</v>
      </c>
      <c r="L26" s="10"/>
      <c r="O26" s="46" t="s">
        <v>79</v>
      </c>
      <c r="P26" s="16">
        <f>VLOOKUP($I$25,$A$69:$E$87,2,0)</f>
        <v>2400</v>
      </c>
      <c r="Q26" s="44" t="s">
        <v>67</v>
      </c>
      <c r="R26" s="45" t="s">
        <v>55</v>
      </c>
      <c r="S26" s="16">
        <f>P26*100</f>
        <v>240000</v>
      </c>
      <c r="T26" s="19" t="s">
        <v>72</v>
      </c>
      <c r="V26" s="57" t="s">
        <v>15</v>
      </c>
      <c r="W26" s="58" t="s">
        <v>112</v>
      </c>
      <c r="X26" s="59">
        <v>4.0999999999999996</v>
      </c>
    </row>
    <row r="27" spans="1:25" ht="18" customHeight="1">
      <c r="A27" s="83" t="s">
        <v>18</v>
      </c>
      <c r="B27" s="15">
        <v>45</v>
      </c>
      <c r="C27" s="16">
        <v>4.8</v>
      </c>
      <c r="D27" s="16">
        <v>55</v>
      </c>
      <c r="E27" s="16">
        <v>7</v>
      </c>
      <c r="F27" s="88">
        <v>160000</v>
      </c>
      <c r="G27" s="17" t="s">
        <v>51</v>
      </c>
      <c r="I27" s="18" t="s">
        <v>80</v>
      </c>
      <c r="J27" s="16">
        <f>VLOOKUP($I$25,$A$46:$F$64,3,0)</f>
        <v>2100</v>
      </c>
      <c r="K27" s="19" t="s">
        <v>67</v>
      </c>
      <c r="L27" s="10"/>
      <c r="O27" s="46" t="s">
        <v>81</v>
      </c>
      <c r="P27" s="16">
        <f>VLOOKUP($I$25,$A$69:$E$87,3,0)</f>
        <v>3800</v>
      </c>
      <c r="Q27" s="44" t="s">
        <v>71</v>
      </c>
      <c r="R27" s="45" t="s">
        <v>55</v>
      </c>
      <c r="S27" s="16">
        <f>P27*100</f>
        <v>380000</v>
      </c>
      <c r="T27" s="19" t="s">
        <v>72</v>
      </c>
      <c r="V27" s="57" t="s">
        <v>118</v>
      </c>
      <c r="W27" s="58" t="s">
        <v>123</v>
      </c>
      <c r="X27" s="59">
        <v>4.2</v>
      </c>
    </row>
    <row r="28" spans="1:25" ht="18" customHeight="1">
      <c r="A28" s="83" t="s">
        <v>19</v>
      </c>
      <c r="B28" s="15">
        <v>60</v>
      </c>
      <c r="C28" s="67">
        <v>5.6</v>
      </c>
      <c r="D28" s="16">
        <v>75</v>
      </c>
      <c r="E28" s="16">
        <v>8.5</v>
      </c>
      <c r="F28" s="89">
        <v>190000</v>
      </c>
      <c r="G28" s="17" t="s">
        <v>51</v>
      </c>
      <c r="I28" s="18" t="s">
        <v>82</v>
      </c>
      <c r="J28" s="16">
        <f>VLOOKUP($I$25,$A$46:$F$64,4,0)</f>
        <v>1700</v>
      </c>
      <c r="K28" s="19" t="s">
        <v>67</v>
      </c>
      <c r="L28" s="10"/>
      <c r="O28" s="46" t="s">
        <v>83</v>
      </c>
      <c r="P28" s="16">
        <f>VLOOKUP($I$25,$A$69:$E$87,4,0)</f>
        <v>2640</v>
      </c>
      <c r="Q28" s="44" t="s">
        <v>67</v>
      </c>
      <c r="R28" s="45" t="s">
        <v>55</v>
      </c>
      <c r="S28" s="16">
        <f t="shared" ref="S28:S29" si="1">P28*100</f>
        <v>264000</v>
      </c>
      <c r="T28" s="19" t="s">
        <v>72</v>
      </c>
      <c r="V28" s="57" t="s">
        <v>114</v>
      </c>
      <c r="W28" s="58" t="s">
        <v>124</v>
      </c>
      <c r="X28" s="59">
        <v>4.4000000000000004</v>
      </c>
    </row>
    <row r="29" spans="1:25" ht="18" customHeight="1" thickBot="1">
      <c r="A29" s="83" t="s">
        <v>20</v>
      </c>
      <c r="B29" s="15">
        <v>75</v>
      </c>
      <c r="C29" s="16">
        <v>6.6</v>
      </c>
      <c r="D29" s="16">
        <v>95</v>
      </c>
      <c r="E29" s="16">
        <v>10</v>
      </c>
      <c r="F29" s="89">
        <v>215000</v>
      </c>
      <c r="G29" s="26">
        <v>1.4</v>
      </c>
      <c r="I29" s="18" t="s">
        <v>84</v>
      </c>
      <c r="J29" s="16">
        <f>VLOOKUP($I$25,$A$46:$F$64,5,0)</f>
        <v>2400</v>
      </c>
      <c r="K29" s="19" t="s">
        <v>67</v>
      </c>
      <c r="L29" s="10"/>
      <c r="O29" s="47" t="s">
        <v>85</v>
      </c>
      <c r="P29" s="31">
        <f>VLOOKUP($I$25,$A$69:$E$87,5,0)</f>
        <v>4180</v>
      </c>
      <c r="Q29" s="8" t="s">
        <v>67</v>
      </c>
      <c r="R29" s="48" t="s">
        <v>55</v>
      </c>
      <c r="S29" s="31">
        <f t="shared" si="1"/>
        <v>418000</v>
      </c>
      <c r="T29" s="9" t="s">
        <v>72</v>
      </c>
      <c r="V29" s="57" t="s">
        <v>115</v>
      </c>
      <c r="W29" s="58" t="s">
        <v>119</v>
      </c>
      <c r="X29" s="59">
        <v>4.5999999999999996</v>
      </c>
    </row>
    <row r="30" spans="1:25" ht="18" customHeight="1" thickBot="1">
      <c r="A30" s="83" t="s">
        <v>21</v>
      </c>
      <c r="B30" s="15">
        <v>85</v>
      </c>
      <c r="C30" s="16">
        <v>7.5</v>
      </c>
      <c r="D30" s="16">
        <v>110</v>
      </c>
      <c r="E30" s="67">
        <v>11</v>
      </c>
      <c r="F30" s="89">
        <v>240000</v>
      </c>
      <c r="G30" s="26">
        <v>1.6</v>
      </c>
      <c r="I30" s="30" t="s">
        <v>86</v>
      </c>
      <c r="J30" s="31">
        <f>VLOOKUP($I$25,$A$46:$F$64,6,0)</f>
        <v>2000000</v>
      </c>
      <c r="K30" s="9" t="s">
        <v>67</v>
      </c>
      <c r="L30" s="29" t="s">
        <v>55</v>
      </c>
      <c r="M30" s="21">
        <f>J30*100</f>
        <v>200000000</v>
      </c>
      <c r="N30" s="24" t="s">
        <v>72</v>
      </c>
      <c r="Q30" s="25"/>
      <c r="V30" s="57" t="s">
        <v>116</v>
      </c>
      <c r="W30" s="58" t="s">
        <v>120</v>
      </c>
      <c r="X30" s="59">
        <v>4.8</v>
      </c>
    </row>
    <row r="31" spans="1:25" ht="18" customHeight="1" thickBot="1">
      <c r="A31" s="83" t="s">
        <v>22</v>
      </c>
      <c r="B31" s="15">
        <v>115</v>
      </c>
      <c r="C31" s="16">
        <v>9</v>
      </c>
      <c r="D31" s="16">
        <v>150</v>
      </c>
      <c r="E31" s="67">
        <v>13.5</v>
      </c>
      <c r="F31" s="89">
        <v>275000</v>
      </c>
      <c r="G31" s="26">
        <v>1.9</v>
      </c>
      <c r="V31" s="61" t="s">
        <v>117</v>
      </c>
      <c r="W31" s="62" t="s">
        <v>125</v>
      </c>
      <c r="X31" s="63">
        <v>5</v>
      </c>
    </row>
    <row r="32" spans="1:25" ht="18" customHeight="1">
      <c r="A32" s="83" t="s">
        <v>23</v>
      </c>
      <c r="B32" s="15">
        <v>130</v>
      </c>
      <c r="C32" s="16">
        <v>9.5</v>
      </c>
      <c r="D32" s="16">
        <v>165</v>
      </c>
      <c r="E32" s="67">
        <v>14.5</v>
      </c>
      <c r="F32" s="88">
        <v>285000</v>
      </c>
      <c r="G32" s="54">
        <v>2.0499999999999998</v>
      </c>
      <c r="Q32" s="25"/>
    </row>
    <row r="33" spans="1:13" ht="18" customHeight="1">
      <c r="A33" s="83" t="s">
        <v>24</v>
      </c>
      <c r="B33" s="15">
        <v>145</v>
      </c>
      <c r="C33" s="16">
        <v>10.5</v>
      </c>
      <c r="D33" s="16">
        <v>185</v>
      </c>
      <c r="E33" s="67">
        <v>15.5</v>
      </c>
      <c r="F33" s="88">
        <v>300000</v>
      </c>
      <c r="G33" s="26">
        <v>2.2000000000000002</v>
      </c>
    </row>
    <row r="34" spans="1:13" ht="18" customHeight="1">
      <c r="A34" s="83" t="s">
        <v>25</v>
      </c>
      <c r="B34" s="15">
        <v>170</v>
      </c>
      <c r="C34" s="67">
        <v>11.5</v>
      </c>
      <c r="D34" s="16">
        <v>220</v>
      </c>
      <c r="E34" s="67">
        <v>17.5</v>
      </c>
      <c r="F34" s="88">
        <v>325000</v>
      </c>
      <c r="G34" s="26">
        <v>2.6</v>
      </c>
    </row>
    <row r="35" spans="1:13" ht="18" customHeight="1">
      <c r="A35" s="83" t="s">
        <v>26</v>
      </c>
      <c r="B35" s="15">
        <v>195</v>
      </c>
      <c r="C35" s="16">
        <v>13</v>
      </c>
      <c r="D35" s="16">
        <v>255</v>
      </c>
      <c r="E35" s="16">
        <v>19.5</v>
      </c>
      <c r="F35" s="88">
        <v>345000</v>
      </c>
      <c r="G35" s="26">
        <v>2.9</v>
      </c>
      <c r="K35" s="1">
        <v>220</v>
      </c>
      <c r="L35" s="1">
        <v>120</v>
      </c>
      <c r="M35" s="1">
        <v>10</v>
      </c>
    </row>
    <row r="36" spans="1:13" ht="18" customHeight="1">
      <c r="A36" s="83" t="s">
        <v>27</v>
      </c>
      <c r="B36" s="15">
        <v>220</v>
      </c>
      <c r="C36" s="16">
        <v>14</v>
      </c>
      <c r="D36" s="16">
        <v>290</v>
      </c>
      <c r="E36" s="16">
        <v>21</v>
      </c>
      <c r="F36" s="88">
        <v>360000</v>
      </c>
      <c r="G36" s="54">
        <v>3.02</v>
      </c>
      <c r="K36" s="1">
        <f>K35/1000</f>
        <v>0.22</v>
      </c>
      <c r="L36" s="1">
        <f t="shared" ref="L36:M36" si="2">L35/1000</f>
        <v>0.12</v>
      </c>
      <c r="M36" s="1">
        <f t="shared" si="2"/>
        <v>0.01</v>
      </c>
    </row>
    <row r="37" spans="1:13" ht="18" customHeight="1">
      <c r="A37" s="83" t="s">
        <v>28</v>
      </c>
      <c r="B37" s="15">
        <v>250</v>
      </c>
      <c r="C37" s="67">
        <v>15</v>
      </c>
      <c r="D37" s="16">
        <v>320</v>
      </c>
      <c r="E37" s="67">
        <v>22.5</v>
      </c>
      <c r="F37" s="89">
        <v>370000</v>
      </c>
      <c r="G37" s="26">
        <v>3.2</v>
      </c>
      <c r="K37" s="1">
        <v>4</v>
      </c>
      <c r="L37" s="1">
        <f>K36*L36*M36*K37</f>
        <v>1.0560000000000001E-3</v>
      </c>
      <c r="M37" s="1">
        <f>L37*7850</f>
        <v>8.2896000000000001</v>
      </c>
    </row>
    <row r="38" spans="1:13" ht="18" customHeight="1">
      <c r="A38" s="83" t="s">
        <v>29</v>
      </c>
      <c r="B38" s="15">
        <v>275</v>
      </c>
      <c r="C38" s="67">
        <v>16</v>
      </c>
      <c r="D38" s="16">
        <v>360</v>
      </c>
      <c r="E38" s="67">
        <v>24.5</v>
      </c>
      <c r="F38" s="89">
        <v>380000</v>
      </c>
      <c r="G38" s="26">
        <v>3.5</v>
      </c>
    </row>
    <row r="39" spans="1:13" ht="18" customHeight="1">
      <c r="A39" s="83" t="s">
        <v>30</v>
      </c>
      <c r="B39" s="15">
        <v>300</v>
      </c>
      <c r="C39" s="67">
        <v>17</v>
      </c>
      <c r="D39" s="16">
        <v>395</v>
      </c>
      <c r="E39" s="67">
        <v>26</v>
      </c>
      <c r="F39" s="89">
        <v>390000</v>
      </c>
      <c r="G39" s="26">
        <v>3.8</v>
      </c>
    </row>
    <row r="40" spans="1:13" ht="18" customHeight="1" thickBot="1">
      <c r="A40" s="84" t="s">
        <v>31</v>
      </c>
      <c r="B40" s="33">
        <v>330</v>
      </c>
      <c r="C40" s="68">
        <v>18</v>
      </c>
      <c r="D40" s="31">
        <v>430</v>
      </c>
      <c r="E40" s="68">
        <v>27.5</v>
      </c>
      <c r="F40" s="91">
        <v>395000</v>
      </c>
      <c r="G40" s="34">
        <v>4.0999999999999996</v>
      </c>
    </row>
    <row r="41" spans="1:13" ht="18" customHeight="1">
      <c r="A41" s="76"/>
      <c r="B41" s="77"/>
      <c r="C41" s="78"/>
      <c r="D41" s="77"/>
      <c r="E41" s="78"/>
      <c r="F41" s="79"/>
      <c r="G41" s="80"/>
    </row>
    <row r="42" spans="1:13" ht="18" customHeight="1" thickBot="1"/>
    <row r="43" spans="1:13" ht="18" customHeight="1" thickBot="1">
      <c r="A43" s="104" t="s">
        <v>32</v>
      </c>
      <c r="B43" s="105"/>
      <c r="C43" s="105"/>
      <c r="D43" s="105"/>
      <c r="E43" s="105"/>
      <c r="F43" s="106"/>
      <c r="G43" s="35"/>
    </row>
    <row r="44" spans="1:13" ht="18" customHeight="1">
      <c r="A44" s="96" t="s">
        <v>1</v>
      </c>
      <c r="B44" s="2" t="s">
        <v>87</v>
      </c>
      <c r="C44" s="3" t="s">
        <v>88</v>
      </c>
      <c r="D44" s="3" t="s">
        <v>89</v>
      </c>
      <c r="E44" s="3" t="s">
        <v>90</v>
      </c>
      <c r="F44" s="5" t="s">
        <v>91</v>
      </c>
      <c r="G44" s="35"/>
    </row>
    <row r="45" spans="1:13" ht="18" customHeight="1" thickBot="1">
      <c r="A45" s="97"/>
      <c r="B45" s="7" t="s">
        <v>67</v>
      </c>
      <c r="C45" s="8" t="s">
        <v>67</v>
      </c>
      <c r="D45" s="8" t="s">
        <v>67</v>
      </c>
      <c r="E45" s="8" t="s">
        <v>67</v>
      </c>
      <c r="F45" s="9" t="s">
        <v>67</v>
      </c>
      <c r="G45" s="36"/>
    </row>
    <row r="46" spans="1:13" ht="18" customHeight="1">
      <c r="A46" s="37" t="s">
        <v>33</v>
      </c>
      <c r="B46" s="38">
        <v>2250</v>
      </c>
      <c r="C46" s="16">
        <v>2250</v>
      </c>
      <c r="D46" s="16">
        <v>1750</v>
      </c>
      <c r="E46" s="16">
        <v>2350</v>
      </c>
      <c r="F46" s="39">
        <v>2100000</v>
      </c>
      <c r="G46" s="40"/>
    </row>
    <row r="47" spans="1:13" ht="18" customHeight="1">
      <c r="A47" s="37" t="s">
        <v>34</v>
      </c>
      <c r="B47" s="38">
        <v>2800</v>
      </c>
      <c r="C47" s="16">
        <v>2800</v>
      </c>
      <c r="D47" s="16">
        <v>2250</v>
      </c>
      <c r="E47" s="16">
        <v>2950</v>
      </c>
      <c r="F47" s="39">
        <v>2100000</v>
      </c>
      <c r="G47" s="40"/>
    </row>
    <row r="48" spans="1:13" ht="18" customHeight="1">
      <c r="A48" s="37" t="s">
        <v>58</v>
      </c>
      <c r="B48" s="38">
        <v>3350</v>
      </c>
      <c r="C48" s="16">
        <v>3550</v>
      </c>
      <c r="D48" s="16">
        <v>2850</v>
      </c>
      <c r="E48" s="16">
        <v>3900</v>
      </c>
      <c r="F48" s="39">
        <v>2000000</v>
      </c>
      <c r="G48" s="40"/>
    </row>
    <row r="49" spans="1:7" ht="18" customHeight="1">
      <c r="A49" s="37" t="s">
        <v>46</v>
      </c>
      <c r="B49" s="38">
        <v>3650</v>
      </c>
      <c r="C49" s="16">
        <v>3650</v>
      </c>
      <c r="D49" s="16">
        <v>2900</v>
      </c>
      <c r="E49" s="16">
        <v>3900</v>
      </c>
      <c r="F49" s="39">
        <v>2000000</v>
      </c>
      <c r="G49" s="40"/>
    </row>
    <row r="50" spans="1:7" ht="18" customHeight="1">
      <c r="A50" s="37" t="s">
        <v>35</v>
      </c>
      <c r="B50" s="38">
        <v>5100</v>
      </c>
      <c r="C50" s="16">
        <v>4500</v>
      </c>
      <c r="D50" s="16">
        <v>4050</v>
      </c>
      <c r="E50" s="16">
        <v>5900</v>
      </c>
      <c r="F50" s="39">
        <v>1900000</v>
      </c>
      <c r="G50" s="40"/>
    </row>
    <row r="51" spans="1:7" ht="18" customHeight="1">
      <c r="A51" s="37" t="s">
        <v>36</v>
      </c>
      <c r="B51" s="38">
        <v>6800</v>
      </c>
      <c r="C51" s="16">
        <v>5000</v>
      </c>
      <c r="D51" s="16">
        <v>5450</v>
      </c>
      <c r="E51" s="16">
        <v>7880</v>
      </c>
      <c r="F51" s="39">
        <v>1900000</v>
      </c>
      <c r="G51" s="40"/>
    </row>
    <row r="52" spans="1:7" ht="18" customHeight="1">
      <c r="A52" s="37" t="s">
        <v>37</v>
      </c>
      <c r="B52" s="38">
        <v>8150</v>
      </c>
      <c r="C52" s="16">
        <v>5000</v>
      </c>
      <c r="D52" s="16">
        <v>6500</v>
      </c>
      <c r="E52" s="16">
        <v>9800</v>
      </c>
      <c r="F52" s="39">
        <v>1900000</v>
      </c>
      <c r="G52" s="40"/>
    </row>
    <row r="53" spans="1:7" ht="18" customHeight="1">
      <c r="A53" s="37" t="s">
        <v>41</v>
      </c>
      <c r="B53" s="38">
        <v>9800</v>
      </c>
      <c r="C53" s="16">
        <v>5000</v>
      </c>
      <c r="D53" s="16">
        <v>7850</v>
      </c>
      <c r="E53" s="16">
        <v>11750</v>
      </c>
      <c r="F53" s="39">
        <v>1900000</v>
      </c>
      <c r="G53" s="40"/>
    </row>
    <row r="54" spans="1:7" ht="18" customHeight="1">
      <c r="A54" s="37" t="s">
        <v>42</v>
      </c>
      <c r="B54" s="38">
        <v>4900</v>
      </c>
      <c r="C54" s="16">
        <v>2000</v>
      </c>
      <c r="D54" s="16">
        <v>3900</v>
      </c>
      <c r="E54" s="16">
        <v>5400</v>
      </c>
      <c r="F54" s="39">
        <v>1800000</v>
      </c>
      <c r="G54" s="40"/>
    </row>
    <row r="55" spans="1:7" ht="18" customHeight="1">
      <c r="A55" s="37" t="s">
        <v>43</v>
      </c>
      <c r="B55" s="38">
        <v>2250</v>
      </c>
      <c r="C55" s="16">
        <v>2250</v>
      </c>
      <c r="D55" s="16">
        <v>1750</v>
      </c>
      <c r="E55" s="16">
        <v>2350</v>
      </c>
      <c r="F55" s="39">
        <v>2100000</v>
      </c>
      <c r="G55" s="40"/>
    </row>
    <row r="56" spans="1:7" ht="18" customHeight="1">
      <c r="A56" s="37" t="s">
        <v>44</v>
      </c>
      <c r="B56" s="38">
        <v>2800</v>
      </c>
      <c r="C56" s="16">
        <v>2800</v>
      </c>
      <c r="D56" s="16">
        <v>2250</v>
      </c>
      <c r="E56" s="16">
        <v>2950</v>
      </c>
      <c r="F56" s="39">
        <v>2100000</v>
      </c>
      <c r="G56" s="40"/>
    </row>
    <row r="57" spans="1:7" ht="18" customHeight="1">
      <c r="A57" s="37" t="s">
        <v>59</v>
      </c>
      <c r="B57" s="38">
        <v>3350</v>
      </c>
      <c r="C57" s="16">
        <v>3550</v>
      </c>
      <c r="D57" s="16">
        <v>2850</v>
      </c>
      <c r="E57" s="16">
        <v>3900</v>
      </c>
      <c r="F57" s="39">
        <v>2000000</v>
      </c>
      <c r="G57" s="40"/>
    </row>
    <row r="58" spans="1:7" ht="18" customHeight="1">
      <c r="A58" s="37" t="s">
        <v>60</v>
      </c>
      <c r="B58" s="38">
        <v>3650</v>
      </c>
      <c r="C58" s="16">
        <v>3650</v>
      </c>
      <c r="D58" s="16">
        <v>2900</v>
      </c>
      <c r="E58" s="16">
        <v>3900</v>
      </c>
      <c r="F58" s="39">
        <v>2000000</v>
      </c>
      <c r="G58" s="40"/>
    </row>
    <row r="59" spans="1:7" ht="18" customHeight="1">
      <c r="A59" s="37" t="s">
        <v>45</v>
      </c>
      <c r="B59" s="38">
        <v>5100</v>
      </c>
      <c r="C59" s="16">
        <v>4500</v>
      </c>
      <c r="D59" s="16">
        <v>4050</v>
      </c>
      <c r="E59" s="16">
        <v>5900</v>
      </c>
      <c r="F59" s="39">
        <v>1900000</v>
      </c>
      <c r="G59" s="40"/>
    </row>
    <row r="60" spans="1:7" ht="18" customHeight="1">
      <c r="A60" s="37" t="s">
        <v>56</v>
      </c>
      <c r="B60" s="74">
        <v>2100</v>
      </c>
      <c r="C60" s="67">
        <v>2100</v>
      </c>
      <c r="D60" s="67">
        <v>1700</v>
      </c>
      <c r="E60" s="16">
        <v>2400</v>
      </c>
      <c r="F60" s="39">
        <v>2000000</v>
      </c>
      <c r="G60" s="40"/>
    </row>
    <row r="61" spans="1:7" ht="18" customHeight="1">
      <c r="A61" s="37" t="s">
        <v>92</v>
      </c>
      <c r="B61" s="74">
        <v>2600</v>
      </c>
      <c r="C61" s="67">
        <v>2600</v>
      </c>
      <c r="D61" s="67">
        <v>2100</v>
      </c>
      <c r="E61" s="16">
        <v>3000</v>
      </c>
      <c r="F61" s="39">
        <v>2000000</v>
      </c>
      <c r="G61" s="40"/>
    </row>
    <row r="62" spans="1:7" ht="18" customHeight="1">
      <c r="A62" s="37" t="s">
        <v>38</v>
      </c>
      <c r="B62" s="74">
        <v>2600</v>
      </c>
      <c r="C62" s="67">
        <v>2600</v>
      </c>
      <c r="D62" s="67">
        <v>2100</v>
      </c>
      <c r="E62" s="16">
        <v>3000</v>
      </c>
      <c r="F62" s="39">
        <v>2000000</v>
      </c>
      <c r="G62" s="40"/>
    </row>
    <row r="63" spans="1:7" ht="18" customHeight="1">
      <c r="A63" s="37" t="s">
        <v>39</v>
      </c>
      <c r="B63" s="74">
        <v>3500</v>
      </c>
      <c r="C63" s="67">
        <v>3500</v>
      </c>
      <c r="D63" s="67">
        <v>2800</v>
      </c>
      <c r="E63" s="16">
        <v>4000</v>
      </c>
      <c r="F63" s="39">
        <v>2000000</v>
      </c>
      <c r="G63" s="40"/>
    </row>
    <row r="64" spans="1:7" ht="18" customHeight="1" thickBot="1">
      <c r="A64" s="41" t="s">
        <v>40</v>
      </c>
      <c r="B64" s="75">
        <v>4350</v>
      </c>
      <c r="C64" s="68">
        <v>4350</v>
      </c>
      <c r="D64" s="68">
        <v>3000</v>
      </c>
      <c r="E64" s="31">
        <v>5000</v>
      </c>
      <c r="F64" s="42">
        <v>2000000</v>
      </c>
      <c r="G64" s="40"/>
    </row>
    <row r="66" spans="1:5" ht="18" customHeight="1" thickBot="1"/>
    <row r="67" spans="1:5" ht="18" customHeight="1">
      <c r="A67" s="96" t="s">
        <v>1</v>
      </c>
      <c r="B67" s="12" t="s">
        <v>93</v>
      </c>
      <c r="C67" s="13" t="s">
        <v>94</v>
      </c>
      <c r="D67" s="13" t="s">
        <v>95</v>
      </c>
      <c r="E67" s="49" t="s">
        <v>96</v>
      </c>
    </row>
    <row r="68" spans="1:5" ht="18" customHeight="1" thickBot="1">
      <c r="A68" s="97"/>
      <c r="B68" s="7" t="s">
        <v>67</v>
      </c>
      <c r="C68" s="8" t="s">
        <v>67</v>
      </c>
      <c r="D68" s="8" t="s">
        <v>67</v>
      </c>
      <c r="E68" s="9" t="s">
        <v>67</v>
      </c>
    </row>
    <row r="69" spans="1:5" ht="18" customHeight="1">
      <c r="A69" s="50" t="s">
        <v>33</v>
      </c>
      <c r="B69" s="12">
        <v>2400</v>
      </c>
      <c r="C69" s="13">
        <v>3800</v>
      </c>
      <c r="D69" s="13">
        <v>2640</v>
      </c>
      <c r="E69" s="49">
        <v>4180</v>
      </c>
    </row>
    <row r="70" spans="1:5" ht="18" customHeight="1">
      <c r="A70" s="37" t="s">
        <v>34</v>
      </c>
      <c r="B70" s="15">
        <v>3000</v>
      </c>
      <c r="C70" s="16">
        <v>4500</v>
      </c>
      <c r="D70" s="16">
        <v>3300</v>
      </c>
      <c r="E70" s="51">
        <v>4950</v>
      </c>
    </row>
    <row r="71" spans="1:5" ht="18" customHeight="1">
      <c r="A71" s="37" t="s">
        <v>58</v>
      </c>
      <c r="B71" s="15">
        <v>3550</v>
      </c>
      <c r="C71" s="16">
        <v>5300</v>
      </c>
      <c r="D71" s="16">
        <v>3900</v>
      </c>
      <c r="E71" s="51">
        <v>5800</v>
      </c>
    </row>
    <row r="72" spans="1:5" ht="18" customHeight="1">
      <c r="A72" s="37" t="s">
        <v>46</v>
      </c>
      <c r="B72" s="15">
        <v>4000</v>
      </c>
      <c r="C72" s="16">
        <v>5700</v>
      </c>
      <c r="D72" s="16">
        <v>4400</v>
      </c>
      <c r="E72" s="51">
        <v>6270</v>
      </c>
    </row>
    <row r="73" spans="1:5" ht="18" customHeight="1">
      <c r="A73" s="37" t="s">
        <v>35</v>
      </c>
      <c r="B73" s="46">
        <v>5350</v>
      </c>
      <c r="C73" s="43">
        <v>8020</v>
      </c>
      <c r="D73" s="43">
        <v>4850</v>
      </c>
      <c r="E73" s="52">
        <v>7280</v>
      </c>
    </row>
    <row r="74" spans="1:5" ht="18" customHeight="1">
      <c r="A74" s="37" t="s">
        <v>36</v>
      </c>
      <c r="B74" s="15">
        <v>7140</v>
      </c>
      <c r="C74" s="16">
        <v>10700</v>
      </c>
      <c r="D74" s="16">
        <v>7850</v>
      </c>
      <c r="E74" s="51">
        <v>11780</v>
      </c>
    </row>
    <row r="75" spans="1:5" ht="18" customHeight="1">
      <c r="A75" s="37" t="s">
        <v>37</v>
      </c>
      <c r="B75" s="15">
        <v>8550</v>
      </c>
      <c r="C75" s="16">
        <v>12820</v>
      </c>
      <c r="D75" s="16">
        <v>9400</v>
      </c>
      <c r="E75" s="51">
        <v>14100</v>
      </c>
    </row>
    <row r="76" spans="1:5" ht="18" customHeight="1">
      <c r="A76" s="37" t="s">
        <v>41</v>
      </c>
      <c r="B76" s="15">
        <v>10290</v>
      </c>
      <c r="C76" s="16">
        <v>15430</v>
      </c>
      <c r="D76" s="16">
        <v>15430</v>
      </c>
      <c r="E76" s="51">
        <v>16970</v>
      </c>
    </row>
    <row r="77" spans="1:5" ht="18" customHeight="1">
      <c r="A77" s="37" t="s">
        <v>42</v>
      </c>
      <c r="B77" s="15">
        <v>5140</v>
      </c>
      <c r="C77" s="16">
        <v>7710</v>
      </c>
      <c r="D77" s="16">
        <v>5650</v>
      </c>
      <c r="E77" s="51">
        <v>8480</v>
      </c>
    </row>
    <row r="78" spans="1:5" ht="18" customHeight="1">
      <c r="A78" s="37" t="s">
        <v>43</v>
      </c>
      <c r="B78" s="15">
        <v>2400</v>
      </c>
      <c r="C78" s="16">
        <v>3800</v>
      </c>
      <c r="D78" s="16">
        <v>2640</v>
      </c>
      <c r="E78" s="51">
        <v>4180</v>
      </c>
    </row>
    <row r="79" spans="1:5" ht="18" customHeight="1">
      <c r="A79" s="37" t="s">
        <v>44</v>
      </c>
      <c r="B79" s="15">
        <v>3000</v>
      </c>
      <c r="C79" s="16">
        <v>4500</v>
      </c>
      <c r="D79" s="16">
        <v>3300</v>
      </c>
      <c r="E79" s="51">
        <v>4950</v>
      </c>
    </row>
    <row r="80" spans="1:5" ht="18" customHeight="1">
      <c r="A80" s="37" t="s">
        <v>59</v>
      </c>
      <c r="B80" s="15">
        <v>3550</v>
      </c>
      <c r="C80" s="16">
        <v>5300</v>
      </c>
      <c r="D80" s="16">
        <v>3900</v>
      </c>
      <c r="E80" s="51">
        <v>5800</v>
      </c>
    </row>
    <row r="81" spans="1:5" ht="18" customHeight="1">
      <c r="A81" s="37" t="s">
        <v>60</v>
      </c>
      <c r="B81" s="15">
        <v>4000</v>
      </c>
      <c r="C81" s="16">
        <v>5700</v>
      </c>
      <c r="D81" s="16">
        <v>4400</v>
      </c>
      <c r="E81" s="51">
        <v>6270</v>
      </c>
    </row>
    <row r="82" spans="1:5" ht="18" customHeight="1">
      <c r="A82" s="37" t="s">
        <v>45</v>
      </c>
      <c r="B82" s="46">
        <v>5350</v>
      </c>
      <c r="C82" s="43">
        <v>8020</v>
      </c>
      <c r="D82" s="43">
        <v>4850</v>
      </c>
      <c r="E82" s="52">
        <v>7280</v>
      </c>
    </row>
    <row r="83" spans="1:5" ht="18" customHeight="1">
      <c r="A83" s="37" t="s">
        <v>56</v>
      </c>
      <c r="B83" s="15">
        <v>2400</v>
      </c>
      <c r="C83" s="16">
        <v>3800</v>
      </c>
      <c r="D83" s="16">
        <v>2640</v>
      </c>
      <c r="E83" s="51">
        <v>4180</v>
      </c>
    </row>
    <row r="84" spans="1:5" ht="18" customHeight="1">
      <c r="A84" s="37" t="s">
        <v>92</v>
      </c>
      <c r="B84" s="15">
        <v>3000</v>
      </c>
      <c r="C84" s="16">
        <v>4400</v>
      </c>
      <c r="D84" s="16">
        <v>3300</v>
      </c>
      <c r="E84" s="51">
        <v>4840</v>
      </c>
    </row>
    <row r="85" spans="1:5" ht="18" customHeight="1">
      <c r="A85" s="37" t="s">
        <v>38</v>
      </c>
      <c r="B85" s="15">
        <v>3000</v>
      </c>
      <c r="C85" s="16">
        <v>4500</v>
      </c>
      <c r="D85" s="16">
        <v>3300</v>
      </c>
      <c r="E85" s="51">
        <v>4950</v>
      </c>
    </row>
    <row r="86" spans="1:5" ht="18" customHeight="1">
      <c r="A86" s="37" t="s">
        <v>39</v>
      </c>
      <c r="B86" s="15">
        <v>4000</v>
      </c>
      <c r="C86" s="16">
        <v>5700</v>
      </c>
      <c r="D86" s="16">
        <v>4400</v>
      </c>
      <c r="E86" s="51">
        <v>6270</v>
      </c>
    </row>
    <row r="87" spans="1:5" ht="18" customHeight="1" thickBot="1">
      <c r="A87" s="41" t="s">
        <v>40</v>
      </c>
      <c r="B87" s="33">
        <v>5000</v>
      </c>
      <c r="C87" s="31">
        <v>6500</v>
      </c>
      <c r="D87" s="31">
        <v>5500</v>
      </c>
      <c r="E87" s="53">
        <v>7150</v>
      </c>
    </row>
  </sheetData>
  <mergeCells count="16">
    <mergeCell ref="V12:V14"/>
    <mergeCell ref="X12:X13"/>
    <mergeCell ref="A1:G1"/>
    <mergeCell ref="A2:A3"/>
    <mergeCell ref="I9:K9"/>
    <mergeCell ref="A67:A68"/>
    <mergeCell ref="O10:T10"/>
    <mergeCell ref="O18:T18"/>
    <mergeCell ref="O25:T25"/>
    <mergeCell ref="A44:A45"/>
    <mergeCell ref="A43:F43"/>
    <mergeCell ref="J10:K10"/>
    <mergeCell ref="J18:K18"/>
    <mergeCell ref="J25:K25"/>
    <mergeCell ref="I17:K17"/>
    <mergeCell ref="I24:K24"/>
  </mergeCells>
  <dataValidations count="2">
    <dataValidation type="list" allowBlank="1" showInputMessage="1" showErrorMessage="1" sqref="I18 I25" xr:uid="{00000000-0002-0000-0000-000000000000}">
      <formula1>$A$46:$A$64</formula1>
    </dataValidation>
    <dataValidation type="list" allowBlank="1" showInputMessage="1" showErrorMessage="1" sqref="I10" xr:uid="{00000000-0002-0000-0000-000001000000}">
      <formula1>$A$4:$A$40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APC</dc:creator>
  <cp:lastModifiedBy>Windows User</cp:lastModifiedBy>
  <cp:lastPrinted>2018-06-16T02:49:15Z</cp:lastPrinted>
  <dcterms:created xsi:type="dcterms:W3CDTF">2016-07-27T06:33:46Z</dcterms:created>
  <dcterms:modified xsi:type="dcterms:W3CDTF">2020-03-05T03:25:16Z</dcterms:modified>
</cp:coreProperties>
</file>