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tti\Dropbox\1aa TheReferralBridge\Client Files\a1 Endo - Dr. Hatim Hamad\RB 5 - The dollars and sense of PPOs\"/>
    </mc:Choice>
  </mc:AlternateContent>
  <xr:revisionPtr revIDLastSave="0" documentId="13_ncr:1_{9D236263-704D-445E-8FC6-72E0280D95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ster template" sheetId="9" r:id="rId1"/>
    <sheet name="Sample PPO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0" l="1"/>
  <c r="F66" i="10" s="1"/>
  <c r="C66" i="10"/>
  <c r="D62" i="10"/>
  <c r="C62" i="10"/>
  <c r="D58" i="10"/>
  <c r="F58" i="10" s="1"/>
  <c r="C58" i="10"/>
  <c r="D54" i="10"/>
  <c r="C54" i="10"/>
  <c r="D51" i="10"/>
  <c r="C51" i="10"/>
  <c r="D49" i="10"/>
  <c r="F49" i="10" s="1"/>
  <c r="C49" i="10"/>
  <c r="D46" i="10"/>
  <c r="C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E5" i="10"/>
  <c r="F4" i="10"/>
  <c r="E4" i="10"/>
  <c r="F3" i="10"/>
  <c r="E3" i="10"/>
  <c r="F2" i="10"/>
  <c r="E2" i="10"/>
  <c r="D66" i="9"/>
  <c r="F66" i="9" s="1"/>
  <c r="C66" i="9"/>
  <c r="D62" i="9"/>
  <c r="F62" i="9" s="1"/>
  <c r="C62" i="9"/>
  <c r="D58" i="9"/>
  <c r="F58" i="9" s="1"/>
  <c r="C58" i="9"/>
  <c r="D54" i="9"/>
  <c r="F54" i="9" s="1"/>
  <c r="C54" i="9"/>
  <c r="E54" i="9" s="1"/>
  <c r="D51" i="9"/>
  <c r="F51" i="9" s="1"/>
  <c r="C51" i="9"/>
  <c r="E51" i="9" s="1"/>
  <c r="D49" i="9"/>
  <c r="E49" i="9" s="1"/>
  <c r="C49" i="9"/>
  <c r="F49" i="9" s="1"/>
  <c r="D46" i="9"/>
  <c r="C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3" i="9"/>
  <c r="E3" i="9"/>
  <c r="F2" i="9"/>
  <c r="E2" i="9"/>
  <c r="E66" i="9" l="1"/>
  <c r="E58" i="9"/>
  <c r="E62" i="9"/>
  <c r="E49" i="10"/>
  <c r="E51" i="10"/>
  <c r="F54" i="10"/>
  <c r="E58" i="10"/>
  <c r="F46" i="10"/>
  <c r="F62" i="10"/>
  <c r="E66" i="10"/>
  <c r="F46" i="9"/>
  <c r="F51" i="10"/>
  <c r="E62" i="10"/>
  <c r="E46" i="10"/>
  <c r="E54" i="10"/>
  <c r="E46" i="9"/>
</calcChain>
</file>

<file path=xl/sharedStrings.xml><?xml version="1.0" encoding="utf-8"?>
<sst xmlns="http://schemas.openxmlformats.org/spreadsheetml/2006/main" count="276" uniqueCount="124">
  <si>
    <t>ADA Code #</t>
  </si>
  <si>
    <t>Procedure</t>
  </si>
  <si>
    <t>$ difference</t>
  </si>
  <si>
    <t>% difference</t>
  </si>
  <si>
    <t>Totals</t>
  </si>
  <si>
    <t>Scenario 1 -  Patient has examination and full-mouth x-rays only:</t>
  </si>
  <si>
    <t>Scenario 2 -  Patient has an examination,  x-rays, and 4 quadrants of root planing completed:</t>
  </si>
  <si>
    <t>UCR fee</t>
  </si>
  <si>
    <t>PPO fee</t>
  </si>
  <si>
    <t>D0150</t>
  </si>
  <si>
    <t>Comprehensive oral evaluation</t>
  </si>
  <si>
    <t>D0210</t>
  </si>
  <si>
    <t>Intraoral full mouth images</t>
  </si>
  <si>
    <t>D0220</t>
  </si>
  <si>
    <t>Intraoral periapical images-first one</t>
  </si>
  <si>
    <t>D0230</t>
  </si>
  <si>
    <t>Intraoral periapical image-each add'l</t>
  </si>
  <si>
    <t>D0274</t>
  </si>
  <si>
    <t>Bitewings - 4 films</t>
  </si>
  <si>
    <t>D1110</t>
  </si>
  <si>
    <t>Prophylaxis - adult</t>
  </si>
  <si>
    <t>D1120</t>
  </si>
  <si>
    <t>Prophylaxis - child</t>
  </si>
  <si>
    <t>D2140</t>
  </si>
  <si>
    <t>D2150</t>
  </si>
  <si>
    <t>D2160</t>
  </si>
  <si>
    <t>Amalgam - 4+ surfaces</t>
  </si>
  <si>
    <t>Amalgam - 3 surfaces</t>
  </si>
  <si>
    <t>Amalgam - 2 surfaces</t>
  </si>
  <si>
    <t>Amalgam - 1 surface</t>
  </si>
  <si>
    <t>D2330</t>
  </si>
  <si>
    <t>D2331</t>
  </si>
  <si>
    <t>D2332</t>
  </si>
  <si>
    <t>Resin - 1 surface, anterior</t>
  </si>
  <si>
    <t>Resin - 2 surfaces, anterior</t>
  </si>
  <si>
    <t>Resin - 3 surfaces, anterior</t>
  </si>
  <si>
    <t>D2335</t>
  </si>
  <si>
    <t>Resin - 4+ surfaces w/incisal angle</t>
  </si>
  <si>
    <t>D2620</t>
  </si>
  <si>
    <t>D2642</t>
  </si>
  <si>
    <t>D2643</t>
  </si>
  <si>
    <t>D2644</t>
  </si>
  <si>
    <t>Inlay - Porcelain/Ceramic 2 surfaces</t>
  </si>
  <si>
    <t>Onlay - Porcelain/Ceramic 2 surfaces</t>
  </si>
  <si>
    <t>Onlay - Porcelain/Ceramic 3 surfaces</t>
  </si>
  <si>
    <t>Onlay - Porcelain/Ceramic 4+ surfaces</t>
  </si>
  <si>
    <t>D2752</t>
  </si>
  <si>
    <t>D2740</t>
  </si>
  <si>
    <t>Crown - Porcelain/Ceramic substrate</t>
  </si>
  <si>
    <t>D2750</t>
  </si>
  <si>
    <t>Crown - Porcelain fused to high noble metal</t>
  </si>
  <si>
    <t>Crown - Full, cast noble metal</t>
  </si>
  <si>
    <t>D2790</t>
  </si>
  <si>
    <t>D2954</t>
  </si>
  <si>
    <t>D2950</t>
  </si>
  <si>
    <t>Core buildup, including any pins</t>
  </si>
  <si>
    <t>Prefabricated post/core in addition to crown</t>
  </si>
  <si>
    <t>D3310</t>
  </si>
  <si>
    <t>D3320</t>
  </si>
  <si>
    <t>D3330</t>
  </si>
  <si>
    <t>D4341</t>
  </si>
  <si>
    <t>Endodontic therapy - anterior</t>
  </si>
  <si>
    <t>Endodontic therapy- bicuspid</t>
  </si>
  <si>
    <t>Endodontic therapy - molar</t>
  </si>
  <si>
    <t>D4342</t>
  </si>
  <si>
    <t>Perio scale/root plan-1-3 teeth per quad</t>
  </si>
  <si>
    <t>Perio scale/root plan-4+ teeth per quad</t>
  </si>
  <si>
    <t>D7140</t>
  </si>
  <si>
    <t>Extract, erupted tooth/exposed root</t>
  </si>
  <si>
    <t>D7210</t>
  </si>
  <si>
    <t>Extraction-surgival/erupt tooth</t>
  </si>
  <si>
    <t>D7953</t>
  </si>
  <si>
    <t>Bone replacement graft prsv/site</t>
  </si>
  <si>
    <t>DXXX</t>
  </si>
  <si>
    <t>User procedure description</t>
  </si>
  <si>
    <t>UCR total</t>
  </si>
  <si>
    <t>PPO total</t>
  </si>
  <si>
    <t>Crown - Porcelain fused to noble metal (used in scenarios below)</t>
  </si>
  <si>
    <t>=70-84% of UCR</t>
  </si>
  <si>
    <t>Green</t>
  </si>
  <si>
    <t>Yellow</t>
  </si>
  <si>
    <t>Red</t>
  </si>
  <si>
    <t>composites, and 1 three-surface composites completed:</t>
  </si>
  <si>
    <t>D2391</t>
  </si>
  <si>
    <t>D2392</t>
  </si>
  <si>
    <t>D2393</t>
  </si>
  <si>
    <t>Resin-based composite -  one surface, posterior</t>
  </si>
  <si>
    <t>Resin-based composite -  two surfaces, posterior</t>
  </si>
  <si>
    <t>Resin-based composite -  three surfaces, posterior</t>
  </si>
  <si>
    <t>&lt;69% of UCR</t>
  </si>
  <si>
    <t>&gt;85% of UCR</t>
  </si>
  <si>
    <t xml:space="preserve">3 two-surface composites, 3 three-suface ceramic onlays and 4 ceramic crowns: </t>
  </si>
  <si>
    <t xml:space="preserve">The UCR fees and PPO fees are examples only and do not </t>
  </si>
  <si>
    <t>represent any dental office or insurance company.</t>
  </si>
  <si>
    <t>Also, please understand that the colors are to help give</t>
  </si>
  <si>
    <t xml:space="preserve">"don't take that insurance plan" or "get rid of that </t>
  </si>
  <si>
    <t>insurance plan" or anything like that. Each situation must</t>
  </si>
  <si>
    <t>be assessed by the individual practice owner.</t>
  </si>
  <si>
    <t>All the treatment scenarios BELOW are based on UCR vs. PPO fees ABOVE:</t>
  </si>
  <si>
    <t>Scenario 6 is for practices using CAD-CAM crown and onlay fabrication</t>
  </si>
  <si>
    <t>Scenario 6: Patient has an exam, x-rays, 4 quadrants of root planing, 2 one surface composites,</t>
  </si>
  <si>
    <r>
      <rPr>
        <sz val="12"/>
        <color rgb="FFFF0000"/>
        <rFont val="Calibri"/>
        <family val="2"/>
        <scheme val="minor"/>
      </rPr>
      <t>Fillings Only:</t>
    </r>
    <r>
      <rPr>
        <sz val="12"/>
        <rFont val="Calibri"/>
        <family val="2"/>
        <scheme val="minor"/>
      </rPr>
      <t xml:space="preserve"> Patient has an examination,  full x-rays, 2 one-surface composites, 3 two-surface </t>
    </r>
  </si>
  <si>
    <r>
      <t xml:space="preserve">Scenario 5: - </t>
    </r>
    <r>
      <rPr>
        <sz val="12"/>
        <color rgb="FFFF0000"/>
        <rFont val="Calibri"/>
        <family val="2"/>
        <scheme val="minor"/>
      </rPr>
      <t>Fillings, a single extraction, and more extensive crown and bridge:</t>
    </r>
    <r>
      <rPr>
        <sz val="12"/>
        <rFont val="Calibri"/>
        <family val="2"/>
        <scheme val="minor"/>
      </rPr>
      <t xml:space="preserve"> Patient has an exam, x-rays, </t>
    </r>
  </si>
  <si>
    <t xml:space="preserve">4 quadrants of root planing,  2 one-suface composites, 3 two-surface composites, 1 three-surface composite,  </t>
  </si>
  <si>
    <t>one simple extraction, one prefabricated post, one PFM crown and five (5) porcelain crowns:</t>
  </si>
  <si>
    <t>you a quick visual overview and guide. Red does NOT mean</t>
  </si>
  <si>
    <r>
      <rPr>
        <sz val="12"/>
        <color rgb="FFFF0000"/>
        <rFont val="Calibri"/>
        <family val="2"/>
        <scheme val="minor"/>
      </rPr>
      <t>Fillings with an extraction and minor crown and bridge:</t>
    </r>
    <r>
      <rPr>
        <sz val="12"/>
        <rFont val="Calibri"/>
        <family val="2"/>
        <scheme val="minor"/>
      </rPr>
      <t xml:space="preserve"> Patient has an exam, x-rays, 2 one-surface composites,</t>
    </r>
  </si>
  <si>
    <t xml:space="preserve"> 3 two-surface composites, and 1 three surface composite, 1 simple extraction,  1 prefabricated post </t>
  </si>
  <si>
    <t>and 1 PFM crown completed:</t>
  </si>
  <si>
    <t>To efficiently make different spreadsheet pages for various PPOs you currently have or may be considering:</t>
  </si>
  <si>
    <t>1. Click on the PPO Master Template tab and enter your UCR codes in the "UCR fee" column</t>
  </si>
  <si>
    <t>2. Right click on the tab at the bottom of the sheet (PPO Master Template tab)</t>
  </si>
  <si>
    <t>3. Click the "Move or Copy..." selection that comes up</t>
  </si>
  <si>
    <t>4. Click the box "Create a copy" and select where you want the new worksheet to be placed</t>
  </si>
  <si>
    <t>5. Double click the tab for the new sheet you just created</t>
  </si>
  <si>
    <t>7. You now have a new spreadsheet you can use with your practice's UCR fees already filled in</t>
  </si>
  <si>
    <t>8. Just enter the corresponding PPO fees proposed by the insurance company</t>
  </si>
  <si>
    <r>
      <t xml:space="preserve">9. The columns for </t>
    </r>
    <r>
      <rPr>
        <sz val="12"/>
        <color rgb="FFFF0000"/>
        <rFont val="Calibri"/>
        <family val="2"/>
        <scheme val="minor"/>
      </rPr>
      <t>$ difference</t>
    </r>
    <r>
      <rPr>
        <sz val="12"/>
        <rFont val="Calibri"/>
        <family val="2"/>
        <scheme val="minor"/>
      </rPr>
      <t xml:space="preserve"> and</t>
    </r>
    <r>
      <rPr>
        <sz val="12"/>
        <color rgb="FFFF0000"/>
        <rFont val="Calibri"/>
        <family val="2"/>
        <scheme val="minor"/>
      </rPr>
      <t xml:space="preserve"> % differenc</t>
    </r>
    <r>
      <rPr>
        <sz val="12"/>
        <rFont val="Calibri"/>
        <family val="2"/>
        <scheme val="minor"/>
      </rPr>
      <t>e automatically populate</t>
    </r>
  </si>
  <si>
    <t>10. The scenarios at the bottom of page automatically populate to allow you to see true cost</t>
  </si>
  <si>
    <t>of multiple treatment scenarios and assess the value of this PPO to your practice.</t>
  </si>
  <si>
    <t>6. Type in the name of the new spreadsheet…Delta PPO or Anthem or whatever your PPO you are exploring</t>
  </si>
  <si>
    <r>
      <t>Senario 3 -</t>
    </r>
    <r>
      <rPr>
        <sz val="12"/>
        <color rgb="FFFF0000"/>
        <rFont val="Calibri"/>
        <family val="2"/>
        <scheme val="minor"/>
      </rPr>
      <t xml:space="preserve"> Fillings Only:</t>
    </r>
    <r>
      <rPr>
        <sz val="12"/>
        <rFont val="Calibri"/>
        <family val="2"/>
        <scheme val="minor"/>
      </rPr>
      <t xml:space="preserve"> Patient has an examination,  full x-rays, 2 one-surface composites, 3 two-surface </t>
    </r>
  </si>
  <si>
    <r>
      <t xml:space="preserve">Scenario 4 - </t>
    </r>
    <r>
      <rPr>
        <sz val="12"/>
        <color rgb="FFFF0000"/>
        <rFont val="Calibri"/>
        <family val="2"/>
        <scheme val="minor"/>
      </rPr>
      <t>Fillings with an extraction and minor crown and bridge:</t>
    </r>
    <r>
      <rPr>
        <sz val="12"/>
        <rFont val="Calibri"/>
        <family val="2"/>
        <scheme val="minor"/>
      </rPr>
      <t xml:space="preserve"> Patient has an exam, x-rays, 2 one-surface composites,</t>
    </r>
  </si>
  <si>
    <r>
      <t xml:space="preserve">9. The columns for </t>
    </r>
    <r>
      <rPr>
        <sz val="12"/>
        <color rgb="FFFF0000"/>
        <rFont val="Calibri"/>
        <family val="2"/>
        <scheme val="minor"/>
      </rPr>
      <t>$ difference</t>
    </r>
    <r>
      <rPr>
        <sz val="12"/>
        <rFont val="Calibri"/>
        <family val="2"/>
        <scheme val="minor"/>
      </rPr>
      <t xml:space="preserve"> and</t>
    </r>
    <r>
      <rPr>
        <sz val="12"/>
        <color rgb="FFFF0000"/>
        <rFont val="Calibri"/>
        <family val="2"/>
        <scheme val="minor"/>
      </rPr>
      <t xml:space="preserve"> % differenc</t>
    </r>
    <r>
      <rPr>
        <sz val="12"/>
        <rFont val="Calibri"/>
        <family val="2"/>
        <scheme val="minor"/>
      </rPr>
      <t>e automatically populated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</si>
</sst>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Footlight MT Light"/>
      <family val="1"/>
    </font>
    <font>
      <sz val="12"/>
      <name val="Calibri"/>
      <family val="2"/>
      <scheme val="minor"/>
    </font>
    <font>
      <sz val="12"/>
      <name val="Footlight MT Light"/>
      <family val="1"/>
    </font>
    <font>
      <b/>
      <sz val="12"/>
      <color rgb="FFFF0000"/>
      <name val="Calibri"/>
      <family val="2"/>
      <scheme val="minor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4" fontId="2" fillId="0" borderId="0" xfId="2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2" applyFont="1" applyAlignment="1">
      <alignment horizontal="center"/>
    </xf>
    <xf numFmtId="9" fontId="3" fillId="0" borderId="0" xfId="3" applyFont="1" applyAlignment="1">
      <alignment horizontal="center"/>
    </xf>
    <xf numFmtId="0" fontId="4" fillId="0" borderId="0" xfId="0" applyFont="1"/>
    <xf numFmtId="0" fontId="3" fillId="5" borderId="0" xfId="0" applyFont="1" applyFill="1"/>
    <xf numFmtId="0" fontId="3" fillId="0" borderId="0" xfId="0" quotePrefix="1" applyFont="1"/>
    <xf numFmtId="0" fontId="3" fillId="0" borderId="0" xfId="0" applyFont="1"/>
    <xf numFmtId="0" fontId="3" fillId="4" borderId="0" xfId="0" applyFont="1" applyFill="1"/>
    <xf numFmtId="0" fontId="3" fillId="6" borderId="0" xfId="0" applyFont="1" applyFill="1"/>
    <xf numFmtId="44" fontId="3" fillId="0" borderId="0" xfId="2" quotePrefix="1" applyFont="1" applyFill="1" applyAlignment="1">
      <alignment horizontal="center"/>
    </xf>
    <xf numFmtId="44" fontId="3" fillId="0" borderId="0" xfId="2" applyFont="1" applyAlignment="1" applyProtection="1">
      <alignment horizontal="left"/>
      <protection locked="0"/>
    </xf>
    <xf numFmtId="44" fontId="4" fillId="0" borderId="0" xfId="2" applyFont="1"/>
    <xf numFmtId="43" fontId="3" fillId="0" borderId="0" xfId="1" applyFont="1" applyAlignment="1">
      <alignment horizontal="left"/>
    </xf>
    <xf numFmtId="44" fontId="3" fillId="0" borderId="0" xfId="2" applyFont="1" applyAlignment="1">
      <alignment horizontal="left"/>
    </xf>
    <xf numFmtId="0" fontId="5" fillId="0" borderId="0" xfId="0" applyFont="1"/>
    <xf numFmtId="44" fontId="3" fillId="2" borderId="0" xfId="2" applyFont="1" applyFill="1" applyAlignment="1">
      <alignment horizontal="center"/>
    </xf>
    <xf numFmtId="9" fontId="3" fillId="2" borderId="0" xfId="3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4" fontId="3" fillId="0" borderId="0" xfId="3" applyNumberFormat="1" applyFont="1" applyAlignment="1">
      <alignment horizontal="center"/>
    </xf>
    <xf numFmtId="44" fontId="3" fillId="0" borderId="0" xfId="2" applyFont="1" applyAlignment="1" applyProtection="1">
      <alignment horizontal="center"/>
      <protection hidden="1"/>
    </xf>
    <xf numFmtId="9" fontId="3" fillId="0" borderId="0" xfId="3" applyFont="1" applyAlignment="1" applyProtection="1">
      <alignment horizontal="center"/>
      <protection hidden="1"/>
    </xf>
    <xf numFmtId="44" fontId="3" fillId="0" borderId="0" xfId="0" applyNumberFormat="1" applyFont="1"/>
    <xf numFmtId="0" fontId="6" fillId="0" borderId="0" xfId="0" applyFont="1"/>
    <xf numFmtId="0" fontId="7" fillId="3" borderId="0" xfId="0" applyFont="1" applyFill="1" applyAlignment="1">
      <alignment horizontal="center"/>
    </xf>
    <xf numFmtId="44" fontId="7" fillId="3" borderId="0" xfId="2" applyFont="1" applyFill="1" applyAlignment="1">
      <alignment horizontal="center"/>
    </xf>
    <xf numFmtId="9" fontId="7" fillId="3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44" fontId="3" fillId="7" borderId="0" xfId="2" applyFont="1" applyFill="1" applyAlignment="1" applyProtection="1">
      <alignment horizontal="center"/>
      <protection locked="0"/>
    </xf>
    <xf numFmtId="0" fontId="3" fillId="7" borderId="0" xfId="0" quotePrefix="1" applyFont="1" applyFill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left"/>
      <protection locked="0"/>
    </xf>
    <xf numFmtId="9" fontId="3" fillId="0" borderId="0" xfId="3" applyFont="1" applyFill="1" applyAlignment="1">
      <alignment horizontal="center"/>
    </xf>
    <xf numFmtId="0" fontId="10" fillId="0" borderId="0" xfId="0" applyFont="1"/>
    <xf numFmtId="44" fontId="3" fillId="0" borderId="0" xfId="2" applyFont="1"/>
    <xf numFmtId="44" fontId="10" fillId="0" borderId="0" xfId="2" applyFont="1"/>
    <xf numFmtId="0" fontId="9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9B0D-AA98-4498-9C1E-A91F018803C6}">
  <dimension ref="A1:M78"/>
  <sheetViews>
    <sheetView zoomScale="90" zoomScaleNormal="90" workbookViewId="0">
      <pane ySplit="1" topLeftCell="A10" activePane="bottomLeft" state="frozen"/>
      <selection pane="bottomLeft" activeCell="D2" sqref="D2:D45"/>
    </sheetView>
  </sheetViews>
  <sheetFormatPr defaultRowHeight="15.75" x14ac:dyDescent="0.25"/>
  <cols>
    <col min="1" max="1" width="15.7109375" style="10" customWidth="1"/>
    <col min="2" max="2" width="87.42578125" style="17" customWidth="1"/>
    <col min="3" max="4" width="12.7109375" style="5" bestFit="1" customWidth="1"/>
    <col min="5" max="5" width="16.85546875" style="6" bestFit="1" customWidth="1"/>
    <col min="6" max="6" width="15.7109375" style="10" bestFit="1" customWidth="1"/>
    <col min="7" max="12" width="9.140625" style="26"/>
  </cols>
  <sheetData>
    <row r="1" spans="1:13" s="30" customFormat="1" ht="18" customHeight="1" x14ac:dyDescent="0.3">
      <c r="A1" s="27" t="s">
        <v>0</v>
      </c>
      <c r="B1" s="27" t="s">
        <v>1</v>
      </c>
      <c r="C1" s="28" t="s">
        <v>7</v>
      </c>
      <c r="D1" s="28" t="s">
        <v>8</v>
      </c>
      <c r="E1" s="28" t="s">
        <v>2</v>
      </c>
      <c r="F1" s="29" t="s">
        <v>3</v>
      </c>
    </row>
    <row r="2" spans="1:13" s="1" customFormat="1" ht="18" customHeight="1" x14ac:dyDescent="0.25">
      <c r="A2" s="3" t="s">
        <v>9</v>
      </c>
      <c r="B2" s="4" t="s">
        <v>10</v>
      </c>
      <c r="C2" s="31">
        <v>113</v>
      </c>
      <c r="D2" s="31"/>
      <c r="E2" s="5">
        <f t="shared" ref="E2:E46" si="0">C2-D2</f>
        <v>113</v>
      </c>
      <c r="F2" s="6">
        <f t="shared" ref="F2:F46" si="1">D2/C2</f>
        <v>0</v>
      </c>
      <c r="G2" s="7"/>
      <c r="H2" s="7"/>
      <c r="I2" s="7"/>
      <c r="J2" s="7"/>
      <c r="K2" s="7"/>
      <c r="L2" s="7"/>
    </row>
    <row r="3" spans="1:13" s="1" customFormat="1" x14ac:dyDescent="0.25">
      <c r="A3" s="3" t="s">
        <v>11</v>
      </c>
      <c r="B3" s="4" t="s">
        <v>12</v>
      </c>
      <c r="C3" s="31">
        <v>172</v>
      </c>
      <c r="D3" s="31"/>
      <c r="E3" s="5">
        <f t="shared" si="0"/>
        <v>172</v>
      </c>
      <c r="F3" s="6">
        <f t="shared" si="1"/>
        <v>0</v>
      </c>
      <c r="G3" s="7"/>
      <c r="H3" s="8" t="s">
        <v>79</v>
      </c>
      <c r="I3" s="9" t="s">
        <v>90</v>
      </c>
      <c r="J3" s="10"/>
      <c r="K3" s="7"/>
      <c r="L3" s="7"/>
    </row>
    <row r="4" spans="1:13" s="1" customFormat="1" x14ac:dyDescent="0.25">
      <c r="A4" s="3" t="s">
        <v>13</v>
      </c>
      <c r="B4" s="4" t="s">
        <v>14</v>
      </c>
      <c r="C4" s="31">
        <v>42</v>
      </c>
      <c r="D4" s="31"/>
      <c r="E4" s="5">
        <f t="shared" si="0"/>
        <v>42</v>
      </c>
      <c r="F4" s="6">
        <f t="shared" si="1"/>
        <v>0</v>
      </c>
      <c r="G4" s="7"/>
      <c r="H4" s="11" t="s">
        <v>80</v>
      </c>
      <c r="I4" s="9" t="s">
        <v>78</v>
      </c>
      <c r="J4" s="10"/>
      <c r="K4" s="7"/>
      <c r="L4" s="7"/>
    </row>
    <row r="5" spans="1:13" s="1" customFormat="1" x14ac:dyDescent="0.25">
      <c r="A5" s="3" t="s">
        <v>15</v>
      </c>
      <c r="B5" s="4" t="s">
        <v>16</v>
      </c>
      <c r="C5" s="31">
        <v>33</v>
      </c>
      <c r="D5" s="31"/>
      <c r="E5" s="5">
        <f t="shared" si="0"/>
        <v>33</v>
      </c>
      <c r="F5" s="6">
        <f t="shared" si="1"/>
        <v>0</v>
      </c>
      <c r="G5" s="7"/>
      <c r="H5" s="12" t="s">
        <v>81</v>
      </c>
      <c r="I5" s="9" t="s">
        <v>89</v>
      </c>
      <c r="J5" s="10"/>
      <c r="K5" s="7"/>
      <c r="L5" s="7"/>
    </row>
    <row r="6" spans="1:13" s="1" customFormat="1" x14ac:dyDescent="0.25">
      <c r="A6" s="3" t="s">
        <v>17</v>
      </c>
      <c r="B6" s="4" t="s">
        <v>18</v>
      </c>
      <c r="C6" s="31">
        <v>85</v>
      </c>
      <c r="D6" s="31"/>
      <c r="E6" s="5">
        <f t="shared" si="0"/>
        <v>85</v>
      </c>
      <c r="F6" s="6">
        <f t="shared" si="1"/>
        <v>0</v>
      </c>
      <c r="G6" s="7"/>
      <c r="H6" s="7"/>
      <c r="I6" s="7"/>
      <c r="J6" s="7"/>
      <c r="K6" s="7"/>
      <c r="L6" s="7"/>
    </row>
    <row r="7" spans="1:13" s="1" customFormat="1" x14ac:dyDescent="0.25">
      <c r="A7" s="3" t="s">
        <v>19</v>
      </c>
      <c r="B7" s="4" t="s">
        <v>20</v>
      </c>
      <c r="C7" s="31">
        <v>118</v>
      </c>
      <c r="D7" s="31"/>
      <c r="E7" s="5">
        <f t="shared" si="0"/>
        <v>118</v>
      </c>
      <c r="F7" s="6">
        <f t="shared" si="1"/>
        <v>0</v>
      </c>
      <c r="G7" s="7"/>
      <c r="H7" s="10" t="s">
        <v>92</v>
      </c>
      <c r="I7" s="10"/>
      <c r="J7" s="10"/>
      <c r="K7" s="10"/>
      <c r="L7" s="10"/>
    </row>
    <row r="8" spans="1:13" s="1" customFormat="1" x14ac:dyDescent="0.25">
      <c r="A8" s="3" t="s">
        <v>21</v>
      </c>
      <c r="B8" s="4" t="s">
        <v>22</v>
      </c>
      <c r="C8" s="31">
        <v>92</v>
      </c>
      <c r="D8" s="31"/>
      <c r="E8" s="5">
        <f t="shared" si="0"/>
        <v>92</v>
      </c>
      <c r="F8" s="6">
        <f t="shared" si="1"/>
        <v>0</v>
      </c>
      <c r="G8" s="7"/>
      <c r="H8" s="10" t="s">
        <v>93</v>
      </c>
      <c r="I8" s="10"/>
      <c r="J8" s="10"/>
      <c r="K8" s="10"/>
      <c r="L8" s="10"/>
    </row>
    <row r="9" spans="1:13" s="1" customFormat="1" x14ac:dyDescent="0.25">
      <c r="A9" s="3" t="s">
        <v>23</v>
      </c>
      <c r="B9" s="4" t="s">
        <v>29</v>
      </c>
      <c r="C9" s="31">
        <v>142</v>
      </c>
      <c r="D9" s="31"/>
      <c r="E9" s="5">
        <f t="shared" si="0"/>
        <v>142</v>
      </c>
      <c r="F9" s="6">
        <f t="shared" si="1"/>
        <v>0</v>
      </c>
      <c r="G9" s="7"/>
      <c r="H9" s="10" t="s">
        <v>94</v>
      </c>
      <c r="I9" s="10"/>
      <c r="J9" s="10"/>
      <c r="K9" s="10"/>
      <c r="L9" s="10"/>
    </row>
    <row r="10" spans="1:13" s="1" customFormat="1" x14ac:dyDescent="0.25">
      <c r="A10" s="3" t="s">
        <v>24</v>
      </c>
      <c r="B10" s="4" t="s">
        <v>28</v>
      </c>
      <c r="C10" s="31">
        <v>172</v>
      </c>
      <c r="D10" s="31"/>
      <c r="E10" s="5">
        <f t="shared" si="0"/>
        <v>172</v>
      </c>
      <c r="F10" s="6">
        <f t="shared" si="1"/>
        <v>0</v>
      </c>
      <c r="G10" s="7"/>
      <c r="H10" s="10" t="s">
        <v>105</v>
      </c>
      <c r="I10" s="10"/>
      <c r="J10" s="10"/>
      <c r="K10" s="10"/>
      <c r="L10" s="10"/>
    </row>
    <row r="11" spans="1:13" s="1" customFormat="1" x14ac:dyDescent="0.25">
      <c r="A11" s="3" t="s">
        <v>25</v>
      </c>
      <c r="B11" s="4" t="s">
        <v>27</v>
      </c>
      <c r="C11" s="31">
        <v>192</v>
      </c>
      <c r="D11" s="31"/>
      <c r="E11" s="5">
        <f t="shared" si="0"/>
        <v>192</v>
      </c>
      <c r="F11" s="6">
        <f t="shared" si="1"/>
        <v>0</v>
      </c>
      <c r="G11" s="7"/>
      <c r="H11" s="10" t="s">
        <v>95</v>
      </c>
      <c r="I11" s="10"/>
      <c r="J11" s="10"/>
      <c r="K11" s="10"/>
      <c r="L11" s="10"/>
    </row>
    <row r="12" spans="1:13" s="1" customFormat="1" x14ac:dyDescent="0.25">
      <c r="A12" s="3" t="s">
        <v>25</v>
      </c>
      <c r="B12" s="4" t="s">
        <v>26</v>
      </c>
      <c r="C12" s="31">
        <v>222</v>
      </c>
      <c r="D12" s="31"/>
      <c r="E12" s="5">
        <f t="shared" si="0"/>
        <v>222</v>
      </c>
      <c r="F12" s="6">
        <f t="shared" si="1"/>
        <v>0</v>
      </c>
      <c r="G12" s="7"/>
      <c r="H12" s="10" t="s">
        <v>96</v>
      </c>
      <c r="I12" s="10"/>
      <c r="J12" s="10"/>
      <c r="K12" s="10"/>
      <c r="L12" s="10"/>
    </row>
    <row r="13" spans="1:13" s="1" customFormat="1" x14ac:dyDescent="0.25">
      <c r="A13" s="3" t="s">
        <v>30</v>
      </c>
      <c r="B13" s="4" t="s">
        <v>33</v>
      </c>
      <c r="C13" s="31">
        <v>168</v>
      </c>
      <c r="D13" s="31"/>
      <c r="E13" s="5">
        <f t="shared" si="0"/>
        <v>168</v>
      </c>
      <c r="F13" s="6">
        <f t="shared" si="1"/>
        <v>0</v>
      </c>
      <c r="G13" s="7"/>
      <c r="H13" s="10" t="s">
        <v>97</v>
      </c>
      <c r="I13" s="10"/>
      <c r="J13" s="10"/>
      <c r="K13" s="10"/>
      <c r="L13" s="10"/>
    </row>
    <row r="14" spans="1:13" s="1" customFormat="1" x14ac:dyDescent="0.25">
      <c r="A14" s="3" t="s">
        <v>31</v>
      </c>
      <c r="B14" s="4" t="s">
        <v>34</v>
      </c>
      <c r="C14" s="31">
        <v>188</v>
      </c>
      <c r="D14" s="31"/>
      <c r="E14" s="5">
        <f t="shared" si="0"/>
        <v>188</v>
      </c>
      <c r="F14" s="6">
        <f t="shared" si="1"/>
        <v>0</v>
      </c>
      <c r="G14" s="7"/>
      <c r="H14" s="7"/>
      <c r="I14" s="7"/>
      <c r="J14" s="7"/>
      <c r="K14" s="7"/>
      <c r="L14" s="7"/>
    </row>
    <row r="15" spans="1:13" s="1" customFormat="1" x14ac:dyDescent="0.25">
      <c r="A15" s="3" t="s">
        <v>32</v>
      </c>
      <c r="B15" s="4" t="s">
        <v>35</v>
      </c>
      <c r="C15" s="31">
        <v>208</v>
      </c>
      <c r="D15" s="31"/>
      <c r="E15" s="5">
        <f t="shared" si="0"/>
        <v>208</v>
      </c>
      <c r="F15" s="6">
        <f t="shared" si="1"/>
        <v>0</v>
      </c>
      <c r="G15" s="7"/>
      <c r="H15" s="38" t="s">
        <v>109</v>
      </c>
      <c r="I15" s="10"/>
      <c r="J15" s="10"/>
      <c r="K15" s="10"/>
      <c r="L15" s="10"/>
      <c r="M15" s="35"/>
    </row>
    <row r="16" spans="1:13" s="1" customFormat="1" x14ac:dyDescent="0.25">
      <c r="A16" s="3" t="s">
        <v>36</v>
      </c>
      <c r="B16" s="4" t="s">
        <v>37</v>
      </c>
      <c r="C16" s="31">
        <v>264</v>
      </c>
      <c r="D16" s="31"/>
      <c r="E16" s="5">
        <f t="shared" si="0"/>
        <v>264</v>
      </c>
      <c r="F16" s="6">
        <f t="shared" si="1"/>
        <v>0</v>
      </c>
      <c r="G16" s="7"/>
      <c r="H16" s="10" t="s">
        <v>110</v>
      </c>
      <c r="I16" s="10"/>
      <c r="J16" s="10"/>
      <c r="K16" s="10"/>
      <c r="L16" s="10"/>
      <c r="M16" s="35"/>
    </row>
    <row r="17" spans="1:13" s="1" customFormat="1" x14ac:dyDescent="0.25">
      <c r="A17" s="3" t="s">
        <v>83</v>
      </c>
      <c r="B17" s="4" t="s">
        <v>86</v>
      </c>
      <c r="C17" s="31">
        <v>223</v>
      </c>
      <c r="D17" s="31"/>
      <c r="E17" s="5">
        <f t="shared" si="0"/>
        <v>223</v>
      </c>
      <c r="F17" s="6">
        <f t="shared" si="1"/>
        <v>0</v>
      </c>
      <c r="G17" s="7"/>
      <c r="H17" s="10" t="s">
        <v>111</v>
      </c>
      <c r="I17" s="10"/>
      <c r="J17" s="10"/>
      <c r="K17" s="10"/>
      <c r="L17" s="10"/>
      <c r="M17" s="35"/>
    </row>
    <row r="18" spans="1:13" s="1" customFormat="1" x14ac:dyDescent="0.25">
      <c r="A18" s="3" t="s">
        <v>84</v>
      </c>
      <c r="B18" s="4" t="s">
        <v>87</v>
      </c>
      <c r="C18" s="31">
        <v>286</v>
      </c>
      <c r="D18" s="31"/>
      <c r="E18" s="5">
        <f t="shared" si="0"/>
        <v>286</v>
      </c>
      <c r="F18" s="6">
        <f t="shared" si="1"/>
        <v>0</v>
      </c>
      <c r="G18" s="7"/>
      <c r="H18" s="10" t="s">
        <v>112</v>
      </c>
      <c r="I18" s="10"/>
      <c r="J18" s="10"/>
      <c r="K18" s="10"/>
      <c r="L18" s="10"/>
      <c r="M18" s="35"/>
    </row>
    <row r="19" spans="1:13" s="1" customFormat="1" x14ac:dyDescent="0.25">
      <c r="A19" s="3" t="s">
        <v>85</v>
      </c>
      <c r="B19" s="4" t="s">
        <v>88</v>
      </c>
      <c r="C19" s="31">
        <v>346</v>
      </c>
      <c r="D19" s="31"/>
      <c r="E19" s="5">
        <f t="shared" si="0"/>
        <v>346</v>
      </c>
      <c r="F19" s="6">
        <f t="shared" si="1"/>
        <v>0</v>
      </c>
      <c r="G19" s="7"/>
      <c r="H19" s="10" t="s">
        <v>113</v>
      </c>
      <c r="I19" s="10"/>
      <c r="J19" s="10"/>
      <c r="K19" s="10"/>
      <c r="L19" s="10"/>
      <c r="M19" s="35"/>
    </row>
    <row r="20" spans="1:13" s="1" customFormat="1" x14ac:dyDescent="0.25">
      <c r="A20" s="3" t="s">
        <v>38</v>
      </c>
      <c r="B20" s="4" t="s">
        <v>42</v>
      </c>
      <c r="C20" s="31">
        <v>1273</v>
      </c>
      <c r="D20" s="31"/>
      <c r="E20" s="5">
        <f t="shared" si="0"/>
        <v>1273</v>
      </c>
      <c r="F20" s="6">
        <f t="shared" si="1"/>
        <v>0</v>
      </c>
      <c r="G20" s="7"/>
      <c r="H20" s="10" t="s">
        <v>114</v>
      </c>
      <c r="I20" s="10"/>
      <c r="J20" s="10"/>
      <c r="K20" s="10"/>
      <c r="L20" s="10"/>
      <c r="M20" s="35"/>
    </row>
    <row r="21" spans="1:13" s="1" customFormat="1" x14ac:dyDescent="0.25">
      <c r="A21" s="3" t="s">
        <v>39</v>
      </c>
      <c r="B21" s="4" t="s">
        <v>43</v>
      </c>
      <c r="C21" s="31">
        <v>1339</v>
      </c>
      <c r="D21" s="31"/>
      <c r="E21" s="5">
        <f t="shared" si="0"/>
        <v>1339</v>
      </c>
      <c r="F21" s="6">
        <f t="shared" si="1"/>
        <v>0</v>
      </c>
      <c r="G21" s="7"/>
      <c r="H21" s="10" t="s">
        <v>120</v>
      </c>
      <c r="I21" s="10"/>
      <c r="J21" s="10"/>
      <c r="K21" s="10"/>
      <c r="L21" s="10"/>
      <c r="M21" s="35"/>
    </row>
    <row r="22" spans="1:13" s="1" customFormat="1" x14ac:dyDescent="0.25">
      <c r="A22" s="3" t="s">
        <v>40</v>
      </c>
      <c r="B22" s="4" t="s">
        <v>44</v>
      </c>
      <c r="C22" s="31">
        <v>1372</v>
      </c>
      <c r="D22" s="31"/>
      <c r="E22" s="5">
        <f t="shared" si="0"/>
        <v>1372</v>
      </c>
      <c r="F22" s="6">
        <f t="shared" si="1"/>
        <v>0</v>
      </c>
      <c r="G22" s="7"/>
      <c r="H22" s="10" t="s">
        <v>115</v>
      </c>
      <c r="I22" s="10"/>
      <c r="J22" s="10"/>
      <c r="K22" s="10"/>
      <c r="L22" s="10"/>
      <c r="M22" s="35"/>
    </row>
    <row r="23" spans="1:13" s="1" customFormat="1" x14ac:dyDescent="0.25">
      <c r="A23" s="3" t="s">
        <v>41</v>
      </c>
      <c r="B23" s="4" t="s">
        <v>45</v>
      </c>
      <c r="C23" s="31">
        <v>1427</v>
      </c>
      <c r="D23" s="31"/>
      <c r="E23" s="5">
        <f t="shared" si="0"/>
        <v>1427</v>
      </c>
      <c r="F23" s="6">
        <f t="shared" si="1"/>
        <v>0</v>
      </c>
      <c r="G23" s="7"/>
      <c r="H23" s="10" t="s">
        <v>116</v>
      </c>
      <c r="I23" s="10"/>
      <c r="J23" s="10"/>
      <c r="K23" s="10"/>
      <c r="L23" s="10"/>
      <c r="M23" s="35"/>
    </row>
    <row r="24" spans="1:13" s="1" customFormat="1" x14ac:dyDescent="0.25">
      <c r="A24" s="3" t="s">
        <v>47</v>
      </c>
      <c r="B24" s="4" t="s">
        <v>48</v>
      </c>
      <c r="C24" s="31">
        <v>1481</v>
      </c>
      <c r="D24" s="31"/>
      <c r="E24" s="5">
        <f t="shared" si="0"/>
        <v>1481</v>
      </c>
      <c r="F24" s="6">
        <f t="shared" si="1"/>
        <v>0</v>
      </c>
      <c r="G24" s="7"/>
      <c r="H24" s="10" t="s">
        <v>123</v>
      </c>
      <c r="I24" s="10"/>
      <c r="J24" s="10"/>
      <c r="K24" s="10"/>
      <c r="L24" s="10"/>
      <c r="M24" s="35"/>
    </row>
    <row r="25" spans="1:13" s="1" customFormat="1" x14ac:dyDescent="0.25">
      <c r="A25" s="3" t="s">
        <v>49</v>
      </c>
      <c r="B25" s="4" t="s">
        <v>50</v>
      </c>
      <c r="C25" s="31">
        <v>1465</v>
      </c>
      <c r="D25" s="31"/>
      <c r="E25" s="5">
        <f t="shared" si="0"/>
        <v>1465</v>
      </c>
      <c r="F25" s="6">
        <f t="shared" si="1"/>
        <v>0</v>
      </c>
      <c r="G25" s="7"/>
      <c r="H25" s="10" t="s">
        <v>118</v>
      </c>
      <c r="I25" s="10"/>
      <c r="J25" s="10"/>
      <c r="K25" s="10"/>
      <c r="L25" s="10"/>
      <c r="M25" s="35"/>
    </row>
    <row r="26" spans="1:13" s="1" customFormat="1" x14ac:dyDescent="0.25">
      <c r="A26" s="3" t="s">
        <v>46</v>
      </c>
      <c r="B26" s="4" t="s">
        <v>77</v>
      </c>
      <c r="C26" s="31">
        <v>1409</v>
      </c>
      <c r="D26" s="31"/>
      <c r="E26" s="5">
        <f t="shared" si="0"/>
        <v>1409</v>
      </c>
      <c r="F26" s="6">
        <f t="shared" si="1"/>
        <v>0</v>
      </c>
      <c r="G26" s="7"/>
      <c r="H26" s="10" t="s">
        <v>119</v>
      </c>
      <c r="I26" s="10"/>
      <c r="J26" s="10"/>
      <c r="K26" s="10"/>
      <c r="L26" s="10"/>
      <c r="M26" s="35"/>
    </row>
    <row r="27" spans="1:13" s="1" customFormat="1" x14ac:dyDescent="0.25">
      <c r="A27" s="3" t="s">
        <v>52</v>
      </c>
      <c r="B27" s="4" t="s">
        <v>51</v>
      </c>
      <c r="C27" s="31">
        <v>1389</v>
      </c>
      <c r="D27" s="31"/>
      <c r="E27" s="5">
        <f t="shared" si="0"/>
        <v>1389</v>
      </c>
      <c r="F27" s="6">
        <f t="shared" si="1"/>
        <v>0</v>
      </c>
      <c r="G27" s="7"/>
      <c r="H27" s="10"/>
      <c r="I27" s="10"/>
      <c r="J27" s="10"/>
      <c r="K27" s="10"/>
      <c r="L27" s="10"/>
      <c r="M27" s="35"/>
    </row>
    <row r="28" spans="1:13" s="1" customFormat="1" x14ac:dyDescent="0.25">
      <c r="A28" s="3" t="s">
        <v>54</v>
      </c>
      <c r="B28" s="4" t="s">
        <v>55</v>
      </c>
      <c r="C28" s="31">
        <v>343</v>
      </c>
      <c r="D28" s="31"/>
      <c r="E28" s="5">
        <f t="shared" si="0"/>
        <v>343</v>
      </c>
      <c r="F28" s="6">
        <f t="shared" si="1"/>
        <v>0</v>
      </c>
      <c r="G28" s="7"/>
      <c r="H28" s="10"/>
      <c r="I28" s="10"/>
      <c r="J28" s="10"/>
      <c r="K28" s="10"/>
      <c r="L28" s="10"/>
      <c r="M28" s="35"/>
    </row>
    <row r="29" spans="1:13" s="2" customFormat="1" x14ac:dyDescent="0.25">
      <c r="A29" s="13" t="s">
        <v>53</v>
      </c>
      <c r="B29" s="14" t="s">
        <v>56</v>
      </c>
      <c r="C29" s="31">
        <v>178</v>
      </c>
      <c r="D29" s="31"/>
      <c r="E29" s="5">
        <f>C29-D29</f>
        <v>178</v>
      </c>
      <c r="F29" s="6">
        <f>D29/C29</f>
        <v>0</v>
      </c>
      <c r="G29" s="15"/>
      <c r="H29" s="10"/>
      <c r="I29" s="36"/>
      <c r="J29" s="36"/>
      <c r="K29" s="36"/>
      <c r="L29" s="36"/>
      <c r="M29" s="37"/>
    </row>
    <row r="30" spans="1:13" s="1" customFormat="1" x14ac:dyDescent="0.25">
      <c r="A30" s="3" t="s">
        <v>57</v>
      </c>
      <c r="B30" s="4" t="s">
        <v>61</v>
      </c>
      <c r="C30" s="31">
        <v>985</v>
      </c>
      <c r="D30" s="31"/>
      <c r="E30" s="5">
        <f t="shared" si="0"/>
        <v>985</v>
      </c>
      <c r="F30" s="6">
        <f t="shared" si="1"/>
        <v>0</v>
      </c>
      <c r="G30" s="7"/>
      <c r="H30" s="36"/>
      <c r="I30" s="7"/>
      <c r="J30" s="7"/>
      <c r="K30" s="7"/>
      <c r="L30" s="7"/>
    </row>
    <row r="31" spans="1:13" s="1" customFormat="1" x14ac:dyDescent="0.25">
      <c r="A31" s="3" t="s">
        <v>58</v>
      </c>
      <c r="B31" s="4" t="s">
        <v>62</v>
      </c>
      <c r="C31" s="31">
        <v>1110</v>
      </c>
      <c r="D31" s="31"/>
      <c r="E31" s="5">
        <f t="shared" si="0"/>
        <v>1110</v>
      </c>
      <c r="F31" s="6">
        <f t="shared" si="1"/>
        <v>0</v>
      </c>
      <c r="G31" s="7"/>
      <c r="H31" s="7"/>
      <c r="I31" s="7"/>
      <c r="J31" s="7"/>
      <c r="K31" s="7"/>
      <c r="L31" s="7"/>
    </row>
    <row r="32" spans="1:13" s="1" customFormat="1" x14ac:dyDescent="0.25">
      <c r="A32" s="3" t="s">
        <v>59</v>
      </c>
      <c r="B32" s="4" t="s">
        <v>63</v>
      </c>
      <c r="C32" s="31">
        <v>1355</v>
      </c>
      <c r="D32" s="31"/>
      <c r="E32" s="5">
        <f t="shared" si="0"/>
        <v>1355</v>
      </c>
      <c r="F32" s="6">
        <f t="shared" si="1"/>
        <v>0</v>
      </c>
      <c r="G32" s="7"/>
      <c r="H32" s="7"/>
      <c r="I32" s="7"/>
      <c r="J32" s="7"/>
      <c r="K32" s="7"/>
      <c r="L32" s="7"/>
    </row>
    <row r="33" spans="1:12" s="1" customFormat="1" x14ac:dyDescent="0.25">
      <c r="A33" s="3" t="s">
        <v>60</v>
      </c>
      <c r="B33" s="4" t="s">
        <v>66</v>
      </c>
      <c r="C33" s="31">
        <v>152</v>
      </c>
      <c r="D33" s="31"/>
      <c r="E33" s="5">
        <f t="shared" si="0"/>
        <v>152</v>
      </c>
      <c r="F33" s="6">
        <f t="shared" si="1"/>
        <v>0</v>
      </c>
      <c r="G33" s="7"/>
      <c r="H33" s="7"/>
      <c r="I33" s="7"/>
      <c r="J33" s="7"/>
      <c r="K33" s="7"/>
      <c r="L33" s="7"/>
    </row>
    <row r="34" spans="1:12" s="1" customFormat="1" x14ac:dyDescent="0.25">
      <c r="A34" s="3" t="s">
        <v>64</v>
      </c>
      <c r="B34" s="4" t="s">
        <v>65</v>
      </c>
      <c r="C34" s="31">
        <v>118</v>
      </c>
      <c r="D34" s="31"/>
      <c r="E34" s="5">
        <f t="shared" si="0"/>
        <v>118</v>
      </c>
      <c r="F34" s="6">
        <f t="shared" si="1"/>
        <v>0</v>
      </c>
      <c r="G34" s="7"/>
      <c r="H34" s="7"/>
      <c r="I34" s="7"/>
      <c r="J34" s="7"/>
      <c r="K34" s="7"/>
      <c r="L34" s="7"/>
    </row>
    <row r="35" spans="1:12" s="1" customFormat="1" x14ac:dyDescent="0.25">
      <c r="A35" s="3" t="s">
        <v>67</v>
      </c>
      <c r="B35" s="4" t="s">
        <v>68</v>
      </c>
      <c r="C35" s="31">
        <v>293</v>
      </c>
      <c r="D35" s="31"/>
      <c r="E35" s="5">
        <f t="shared" si="0"/>
        <v>293</v>
      </c>
      <c r="F35" s="6">
        <f t="shared" si="1"/>
        <v>0</v>
      </c>
      <c r="G35" s="7"/>
      <c r="H35" s="7"/>
      <c r="I35" s="7"/>
      <c r="J35" s="7"/>
      <c r="K35" s="7"/>
      <c r="L35" s="7"/>
    </row>
    <row r="36" spans="1:12" s="1" customFormat="1" x14ac:dyDescent="0.25">
      <c r="A36" s="3" t="s">
        <v>69</v>
      </c>
      <c r="B36" s="4" t="s">
        <v>70</v>
      </c>
      <c r="C36" s="31">
        <v>425</v>
      </c>
      <c r="D36" s="31"/>
      <c r="E36" s="5">
        <f t="shared" si="0"/>
        <v>425</v>
      </c>
      <c r="F36" s="6">
        <f t="shared" si="1"/>
        <v>0</v>
      </c>
      <c r="G36" s="7"/>
      <c r="H36" s="7"/>
      <c r="I36" s="7"/>
      <c r="J36" s="7"/>
      <c r="K36" s="7"/>
      <c r="L36" s="7"/>
    </row>
    <row r="37" spans="1:12" s="1" customFormat="1" x14ac:dyDescent="0.25">
      <c r="A37" s="3" t="s">
        <v>71</v>
      </c>
      <c r="B37" s="4" t="s">
        <v>72</v>
      </c>
      <c r="C37" s="31">
        <v>448</v>
      </c>
      <c r="D37" s="31"/>
      <c r="E37" s="5">
        <f t="shared" si="0"/>
        <v>448</v>
      </c>
      <c r="F37" s="6">
        <f t="shared" si="1"/>
        <v>0</v>
      </c>
      <c r="G37" s="7"/>
      <c r="H37" s="7"/>
      <c r="I37" s="7"/>
      <c r="J37" s="7"/>
      <c r="K37" s="7"/>
      <c r="L37" s="7"/>
    </row>
    <row r="38" spans="1:12" s="1" customFormat="1" x14ac:dyDescent="0.25">
      <c r="A38" s="32" t="s">
        <v>73</v>
      </c>
      <c r="B38" s="33" t="s">
        <v>74</v>
      </c>
      <c r="C38" s="31">
        <v>100</v>
      </c>
      <c r="D38" s="31"/>
      <c r="E38" s="5">
        <f t="shared" si="0"/>
        <v>100</v>
      </c>
      <c r="F38" s="6">
        <f t="shared" si="1"/>
        <v>0</v>
      </c>
      <c r="G38" s="7"/>
      <c r="H38" s="7"/>
      <c r="I38" s="7"/>
      <c r="J38" s="7"/>
      <c r="K38" s="7"/>
      <c r="L38" s="7"/>
    </row>
    <row r="39" spans="1:12" s="1" customFormat="1" x14ac:dyDescent="0.25">
      <c r="A39" s="32" t="s">
        <v>73</v>
      </c>
      <c r="B39" s="33" t="s">
        <v>74</v>
      </c>
      <c r="C39" s="31">
        <v>100</v>
      </c>
      <c r="D39" s="31"/>
      <c r="E39" s="5">
        <f t="shared" si="0"/>
        <v>100</v>
      </c>
      <c r="F39" s="6">
        <f t="shared" si="1"/>
        <v>0</v>
      </c>
      <c r="G39" s="7"/>
      <c r="H39" s="7"/>
      <c r="I39" s="7"/>
      <c r="J39" s="7"/>
      <c r="K39" s="7"/>
      <c r="L39" s="7"/>
    </row>
    <row r="40" spans="1:12" s="1" customFormat="1" x14ac:dyDescent="0.25">
      <c r="A40" s="32" t="s">
        <v>73</v>
      </c>
      <c r="B40" s="33" t="s">
        <v>74</v>
      </c>
      <c r="C40" s="31">
        <v>100</v>
      </c>
      <c r="D40" s="31"/>
      <c r="E40" s="5">
        <f t="shared" si="0"/>
        <v>100</v>
      </c>
      <c r="F40" s="6">
        <f t="shared" si="1"/>
        <v>0</v>
      </c>
      <c r="G40" s="7"/>
      <c r="H40" s="7"/>
      <c r="I40" s="7"/>
      <c r="J40" s="7"/>
      <c r="K40" s="7"/>
      <c r="L40" s="7"/>
    </row>
    <row r="41" spans="1:12" s="1" customFormat="1" x14ac:dyDescent="0.25">
      <c r="A41" s="32" t="s">
        <v>73</v>
      </c>
      <c r="B41" s="33" t="s">
        <v>74</v>
      </c>
      <c r="C41" s="31">
        <v>100</v>
      </c>
      <c r="D41" s="31"/>
      <c r="E41" s="5">
        <f t="shared" si="0"/>
        <v>100</v>
      </c>
      <c r="F41" s="6">
        <f t="shared" si="1"/>
        <v>0</v>
      </c>
      <c r="G41" s="7"/>
      <c r="H41" s="7"/>
      <c r="I41" s="7"/>
      <c r="J41" s="7"/>
      <c r="K41" s="7"/>
      <c r="L41" s="7"/>
    </row>
    <row r="42" spans="1:12" s="1" customFormat="1" x14ac:dyDescent="0.25">
      <c r="A42" s="32" t="s">
        <v>73</v>
      </c>
      <c r="B42" s="33" t="s">
        <v>74</v>
      </c>
      <c r="C42" s="31">
        <v>100</v>
      </c>
      <c r="D42" s="31"/>
      <c r="E42" s="5">
        <f t="shared" si="0"/>
        <v>100</v>
      </c>
      <c r="F42" s="6">
        <f t="shared" si="1"/>
        <v>0</v>
      </c>
      <c r="G42" s="7"/>
      <c r="H42" s="7"/>
      <c r="I42" s="7"/>
      <c r="J42" s="7"/>
      <c r="K42" s="7"/>
      <c r="L42" s="7"/>
    </row>
    <row r="43" spans="1:12" s="1" customFormat="1" x14ac:dyDescent="0.25">
      <c r="A43" s="32" t="s">
        <v>73</v>
      </c>
      <c r="B43" s="33" t="s">
        <v>74</v>
      </c>
      <c r="C43" s="31">
        <v>100</v>
      </c>
      <c r="D43" s="31"/>
      <c r="E43" s="5">
        <f t="shared" si="0"/>
        <v>100</v>
      </c>
      <c r="F43" s="6">
        <f t="shared" si="1"/>
        <v>0</v>
      </c>
      <c r="G43" s="7"/>
      <c r="H43" s="7"/>
      <c r="I43" s="7"/>
      <c r="J43" s="7"/>
      <c r="K43" s="7"/>
      <c r="L43" s="7"/>
    </row>
    <row r="44" spans="1:12" s="1" customFormat="1" x14ac:dyDescent="0.25">
      <c r="A44" s="32" t="s">
        <v>73</v>
      </c>
      <c r="B44" s="33" t="s">
        <v>74</v>
      </c>
      <c r="C44" s="31">
        <v>100</v>
      </c>
      <c r="D44" s="31"/>
      <c r="E44" s="5">
        <f t="shared" si="0"/>
        <v>100</v>
      </c>
      <c r="F44" s="6">
        <f t="shared" si="1"/>
        <v>0</v>
      </c>
      <c r="G44" s="7"/>
      <c r="H44" s="7"/>
      <c r="I44" s="7"/>
      <c r="J44" s="7"/>
      <c r="K44" s="7"/>
      <c r="L44" s="7"/>
    </row>
    <row r="45" spans="1:12" s="1" customFormat="1" x14ac:dyDescent="0.25">
      <c r="A45" s="32" t="s">
        <v>73</v>
      </c>
      <c r="B45" s="33" t="s">
        <v>74</v>
      </c>
      <c r="C45" s="31">
        <v>100</v>
      </c>
      <c r="D45" s="31"/>
      <c r="E45" s="5">
        <f t="shared" si="0"/>
        <v>100</v>
      </c>
      <c r="F45" s="6">
        <f t="shared" si="1"/>
        <v>0</v>
      </c>
      <c r="G45" s="7"/>
      <c r="H45" s="7"/>
      <c r="I45" s="7"/>
      <c r="J45" s="7"/>
      <c r="K45" s="7"/>
      <c r="L45" s="7"/>
    </row>
    <row r="46" spans="1:12" s="1" customFormat="1" x14ac:dyDescent="0.25">
      <c r="A46" s="10" t="s">
        <v>4</v>
      </c>
      <c r="B46" s="16"/>
      <c r="C46" s="5">
        <f>SUM(C2:C39)</f>
        <v>19828</v>
      </c>
      <c r="D46" s="5">
        <f>SUM(D2:D39)</f>
        <v>0</v>
      </c>
      <c r="E46" s="5">
        <f t="shared" si="0"/>
        <v>19828</v>
      </c>
      <c r="F46" s="6">
        <f t="shared" si="1"/>
        <v>0</v>
      </c>
      <c r="G46" s="7"/>
      <c r="H46" s="7"/>
      <c r="I46" s="7"/>
      <c r="J46" s="7"/>
      <c r="K46" s="7"/>
      <c r="L46" s="7"/>
    </row>
    <row r="47" spans="1:12" s="1" customFormat="1" x14ac:dyDescent="0.25">
      <c r="A47" s="10"/>
      <c r="B47" s="17"/>
      <c r="C47" s="5"/>
      <c r="D47" s="5"/>
      <c r="E47" s="6"/>
      <c r="F47" s="10"/>
      <c r="G47" s="7"/>
      <c r="H47" s="7"/>
      <c r="I47" s="7"/>
      <c r="J47" s="7"/>
      <c r="K47" s="7"/>
      <c r="L47" s="7"/>
    </row>
    <row r="48" spans="1:12" s="1" customFormat="1" x14ac:dyDescent="0.25">
      <c r="A48" s="18" t="s">
        <v>98</v>
      </c>
      <c r="B48" s="17"/>
      <c r="C48" s="19" t="s">
        <v>75</v>
      </c>
      <c r="D48" s="19" t="s">
        <v>76</v>
      </c>
      <c r="E48" s="20" t="s">
        <v>2</v>
      </c>
      <c r="F48" s="21" t="s">
        <v>3</v>
      </c>
      <c r="G48" s="7"/>
      <c r="H48" s="7"/>
      <c r="I48" s="7"/>
      <c r="J48" s="7"/>
      <c r="K48" s="7"/>
      <c r="L48" s="7"/>
    </row>
    <row r="49" spans="1:12" s="1" customFormat="1" x14ac:dyDescent="0.25">
      <c r="A49" s="10" t="s">
        <v>5</v>
      </c>
      <c r="B49" s="4"/>
      <c r="C49" s="5">
        <f>C2+C3</f>
        <v>285</v>
      </c>
      <c r="D49" s="5">
        <f>D2+D3</f>
        <v>0</v>
      </c>
      <c r="E49" s="22">
        <f>C49-D49</f>
        <v>285</v>
      </c>
      <c r="F49" s="6">
        <f>D49/C49</f>
        <v>0</v>
      </c>
      <c r="G49" s="7"/>
      <c r="H49" s="7"/>
      <c r="I49" s="7"/>
      <c r="J49" s="7"/>
      <c r="K49" s="7"/>
      <c r="L49" s="7"/>
    </row>
    <row r="50" spans="1:12" s="1" customFormat="1" x14ac:dyDescent="0.25">
      <c r="A50" s="10"/>
      <c r="B50" s="4"/>
      <c r="C50" s="23"/>
      <c r="D50" s="23"/>
      <c r="E50" s="23"/>
      <c r="F50" s="24"/>
      <c r="G50" s="7"/>
      <c r="H50" s="7"/>
      <c r="I50" s="7"/>
      <c r="J50" s="7"/>
      <c r="K50" s="7"/>
      <c r="L50" s="7"/>
    </row>
    <row r="51" spans="1:12" s="1" customFormat="1" x14ac:dyDescent="0.25">
      <c r="A51" s="10" t="s">
        <v>6</v>
      </c>
      <c r="B51" s="4"/>
      <c r="C51" s="25">
        <f>C2+C3+(4*C33)</f>
        <v>893</v>
      </c>
      <c r="D51" s="25">
        <f>D2+D3+(4*D33)</f>
        <v>0</v>
      </c>
      <c r="E51" s="22">
        <f>C51-D51</f>
        <v>893</v>
      </c>
      <c r="F51" s="6">
        <f>D51/C51</f>
        <v>0</v>
      </c>
      <c r="G51" s="7"/>
      <c r="H51" s="7"/>
      <c r="I51" s="7"/>
      <c r="J51" s="7"/>
      <c r="K51" s="7"/>
      <c r="L51" s="7"/>
    </row>
    <row r="52" spans="1:12" s="1" customFormat="1" x14ac:dyDescent="0.25">
      <c r="A52" s="10"/>
      <c r="B52" s="4"/>
      <c r="C52" s="5"/>
      <c r="D52" s="5"/>
      <c r="E52" s="5"/>
      <c r="F52" s="6"/>
      <c r="G52" s="7"/>
      <c r="H52" s="7"/>
      <c r="I52" s="7"/>
      <c r="J52" s="7"/>
      <c r="K52" s="7"/>
      <c r="L52" s="7"/>
    </row>
    <row r="53" spans="1:12" s="1" customFormat="1" x14ac:dyDescent="0.25">
      <c r="A53" s="10" t="s">
        <v>121</v>
      </c>
      <c r="B53" s="17"/>
      <c r="G53" s="7"/>
      <c r="H53" s="7"/>
      <c r="I53" s="7"/>
      <c r="J53" s="7"/>
      <c r="K53" s="7"/>
      <c r="L53" s="7"/>
    </row>
    <row r="54" spans="1:12" s="1" customFormat="1" x14ac:dyDescent="0.25">
      <c r="A54" s="10" t="s">
        <v>82</v>
      </c>
      <c r="B54" s="17"/>
      <c r="C54" s="5">
        <f>C2+C3+(2*C17)+(3*C18)+C19</f>
        <v>1935</v>
      </c>
      <c r="D54" s="5">
        <f>D2+D3+(2*D17)+(3*D18)+D19</f>
        <v>0</v>
      </c>
      <c r="E54" s="22">
        <f>C54-D54</f>
        <v>1935</v>
      </c>
      <c r="F54" s="6">
        <f>D54/C54</f>
        <v>0</v>
      </c>
      <c r="G54" s="7"/>
      <c r="H54" s="7"/>
      <c r="I54" s="7"/>
      <c r="J54" s="7"/>
      <c r="K54" s="7"/>
      <c r="L54" s="7"/>
    </row>
    <row r="55" spans="1:12" s="1" customFormat="1" x14ac:dyDescent="0.25">
      <c r="A55" s="10"/>
      <c r="B55" s="17"/>
      <c r="C55" s="5"/>
      <c r="D55" s="5"/>
      <c r="E55" s="6"/>
      <c r="F55" s="10"/>
      <c r="G55" s="7"/>
      <c r="H55" s="7"/>
      <c r="I55" s="7"/>
      <c r="J55" s="7"/>
      <c r="K55" s="7"/>
      <c r="L55" s="7"/>
    </row>
    <row r="56" spans="1:12" s="1" customFormat="1" x14ac:dyDescent="0.25">
      <c r="A56" s="10" t="s">
        <v>122</v>
      </c>
      <c r="B56" s="17"/>
      <c r="C56" s="5"/>
      <c r="D56" s="5"/>
      <c r="E56" s="6"/>
      <c r="F56" s="10"/>
      <c r="G56" s="7"/>
      <c r="H56" s="7"/>
      <c r="I56" s="7"/>
      <c r="J56" s="7"/>
      <c r="K56" s="7"/>
      <c r="L56" s="7"/>
    </row>
    <row r="57" spans="1:12" s="1" customFormat="1" x14ac:dyDescent="0.25">
      <c r="A57" s="10" t="s">
        <v>107</v>
      </c>
      <c r="B57" s="17"/>
      <c r="C57" s="5"/>
      <c r="D57" s="5"/>
      <c r="E57" s="6"/>
      <c r="F57" s="10"/>
      <c r="G57" s="7"/>
      <c r="H57" s="7"/>
      <c r="I57" s="7"/>
      <c r="J57" s="7"/>
      <c r="K57" s="7"/>
      <c r="L57" s="7"/>
    </row>
    <row r="58" spans="1:12" s="1" customFormat="1" x14ac:dyDescent="0.25">
      <c r="A58" s="10" t="s">
        <v>108</v>
      </c>
      <c r="B58" s="17"/>
      <c r="C58" s="5">
        <f>C2+C3+(2*C17)+(3*C18)+C19+C36+C26</f>
        <v>3769</v>
      </c>
      <c r="D58" s="5">
        <f>D2+D3+(2*D17)+(3*D18)+D19+D36+D26</f>
        <v>0</v>
      </c>
      <c r="E58" s="22">
        <f>C58-D58</f>
        <v>3769</v>
      </c>
      <c r="F58" s="6">
        <f>D58/C58</f>
        <v>0</v>
      </c>
      <c r="G58" s="7"/>
      <c r="H58" s="7"/>
      <c r="I58" s="7"/>
      <c r="J58" s="7"/>
      <c r="K58" s="7"/>
      <c r="L58" s="7"/>
    </row>
    <row r="59" spans="1:12" s="1" customFormat="1" x14ac:dyDescent="0.25">
      <c r="A59" s="10"/>
      <c r="B59" s="17"/>
      <c r="C59" s="5"/>
      <c r="D59" s="5"/>
      <c r="E59" s="22"/>
      <c r="F59" s="34"/>
      <c r="G59" s="7"/>
      <c r="H59" s="7"/>
      <c r="I59" s="7"/>
      <c r="J59" s="7"/>
      <c r="K59" s="7"/>
      <c r="L59" s="7"/>
    </row>
    <row r="60" spans="1:12" s="1" customFormat="1" x14ac:dyDescent="0.25">
      <c r="A60" s="10" t="s">
        <v>102</v>
      </c>
      <c r="B60" s="17"/>
      <c r="C60" s="5"/>
      <c r="D60" s="5"/>
      <c r="E60" s="6"/>
      <c r="F60" s="10"/>
      <c r="G60" s="7"/>
      <c r="H60" s="7"/>
      <c r="I60" s="7"/>
      <c r="J60" s="7"/>
      <c r="K60" s="7"/>
      <c r="L60" s="7"/>
    </row>
    <row r="61" spans="1:12" s="1" customFormat="1" x14ac:dyDescent="0.25">
      <c r="A61" s="10" t="s">
        <v>103</v>
      </c>
      <c r="B61" s="17"/>
      <c r="C61" s="5"/>
      <c r="D61" s="5"/>
      <c r="E61" s="6"/>
      <c r="F61" s="10"/>
      <c r="G61" s="7"/>
      <c r="H61" s="7"/>
      <c r="I61" s="7"/>
      <c r="J61" s="7"/>
      <c r="K61" s="7"/>
      <c r="L61" s="7"/>
    </row>
    <row r="62" spans="1:12" s="1" customFormat="1" x14ac:dyDescent="0.25">
      <c r="A62" s="10" t="s">
        <v>104</v>
      </c>
      <c r="B62" s="17"/>
      <c r="C62" s="5">
        <f>C2+C3+(4*C33)+(2*C17)+(3*C18)+C19+C35+C29+C26+(5*C24)</f>
        <v>11828</v>
      </c>
      <c r="D62" s="5">
        <f>D2+D3+(4*D33)+(2*D17)+(3*D18)+D19+D35+D29+D26+(5*D24)</f>
        <v>0</v>
      </c>
      <c r="E62" s="22">
        <f>C62-D62</f>
        <v>11828</v>
      </c>
      <c r="F62" s="6">
        <f>D62/C62</f>
        <v>0</v>
      </c>
      <c r="G62" s="7"/>
      <c r="H62" s="7"/>
      <c r="I62" s="7"/>
      <c r="J62" s="7"/>
      <c r="K62" s="7"/>
      <c r="L62" s="7"/>
    </row>
    <row r="63" spans="1:12" s="1" customFormat="1" x14ac:dyDescent="0.25">
      <c r="A63" s="10"/>
      <c r="B63" s="17"/>
      <c r="G63" s="7"/>
      <c r="H63" s="7"/>
      <c r="I63" s="7"/>
      <c r="J63" s="7"/>
      <c r="K63" s="7"/>
      <c r="L63" s="7"/>
    </row>
    <row r="64" spans="1:12" s="1" customFormat="1" x14ac:dyDescent="0.25">
      <c r="A64" s="18" t="s">
        <v>99</v>
      </c>
      <c r="B64" s="17"/>
      <c r="C64" s="5"/>
      <c r="D64" s="5"/>
      <c r="E64" s="6"/>
      <c r="F64" s="10"/>
      <c r="G64" s="7"/>
      <c r="H64" s="7"/>
      <c r="I64" s="7"/>
      <c r="J64" s="7"/>
      <c r="K64" s="7"/>
      <c r="L64" s="7"/>
    </row>
    <row r="65" spans="1:12" s="1" customFormat="1" x14ac:dyDescent="0.25">
      <c r="A65" s="10" t="s">
        <v>100</v>
      </c>
      <c r="B65" s="17"/>
      <c r="C65" s="5"/>
      <c r="D65" s="5"/>
      <c r="E65" s="6"/>
      <c r="F65" s="10"/>
      <c r="G65" s="7"/>
      <c r="H65" s="7"/>
      <c r="I65" s="7"/>
      <c r="J65" s="7"/>
      <c r="K65" s="7"/>
      <c r="L65" s="7"/>
    </row>
    <row r="66" spans="1:12" s="1" customFormat="1" x14ac:dyDescent="0.25">
      <c r="A66" s="10" t="s">
        <v>91</v>
      </c>
      <c r="B66" s="17"/>
      <c r="C66" s="5">
        <f>C2+C3+(4*C33)+(2*C17)+(3*C18)+C35+(3*C22)+(4*C24)</f>
        <v>12530</v>
      </c>
      <c r="D66" s="5">
        <f>D2+D3+(4*D33)+(2*D17)+(3*D18)+D35+(3*D22)+(4*D24)</f>
        <v>0</v>
      </c>
      <c r="E66" s="22">
        <f>C66-D66</f>
        <v>12530</v>
      </c>
      <c r="F66" s="6">
        <f>D66/C66</f>
        <v>0</v>
      </c>
      <c r="G66" s="7"/>
      <c r="H66" s="7"/>
      <c r="I66" s="7"/>
      <c r="J66" s="7"/>
      <c r="K66" s="7"/>
      <c r="L66" s="7"/>
    </row>
    <row r="67" spans="1:12" s="1" customFormat="1" x14ac:dyDescent="0.25">
      <c r="A67" s="10"/>
      <c r="B67" s="17"/>
      <c r="C67" s="5"/>
      <c r="D67" s="5"/>
      <c r="E67" s="6"/>
      <c r="F67" s="10"/>
      <c r="G67" s="7"/>
      <c r="H67" s="7"/>
      <c r="I67" s="7"/>
      <c r="J67" s="7"/>
      <c r="K67" s="7"/>
      <c r="L67" s="7"/>
    </row>
    <row r="68" spans="1:12" s="1" customFormat="1" x14ac:dyDescent="0.25">
      <c r="A68" s="10"/>
      <c r="B68" s="17"/>
      <c r="C68" s="5"/>
      <c r="D68" s="5"/>
      <c r="E68" s="6"/>
      <c r="F68" s="10"/>
      <c r="G68" s="7"/>
      <c r="H68" s="7"/>
      <c r="I68" s="7"/>
      <c r="J68" s="7"/>
      <c r="K68" s="7"/>
      <c r="L68" s="7"/>
    </row>
    <row r="69" spans="1:12" s="1" customFormat="1" x14ac:dyDescent="0.25">
      <c r="A69" s="10"/>
      <c r="B69" s="17"/>
      <c r="C69" s="5"/>
      <c r="D69" s="5"/>
      <c r="E69" s="6"/>
      <c r="F69" s="10"/>
      <c r="G69" s="7"/>
      <c r="H69" s="7"/>
      <c r="I69" s="7"/>
      <c r="J69" s="7"/>
      <c r="K69" s="7"/>
      <c r="L69" s="7"/>
    </row>
    <row r="70" spans="1:12" s="1" customFormat="1" x14ac:dyDescent="0.25">
      <c r="A70" s="10"/>
      <c r="B70" s="17"/>
      <c r="C70" s="5"/>
      <c r="D70" s="5"/>
      <c r="E70" s="6"/>
      <c r="F70" s="10"/>
      <c r="G70" s="7"/>
      <c r="H70" s="7"/>
      <c r="I70" s="7"/>
      <c r="J70" s="7"/>
      <c r="K70" s="7"/>
      <c r="L70" s="7"/>
    </row>
    <row r="71" spans="1:12" s="1" customFormat="1" x14ac:dyDescent="0.25">
      <c r="A71" s="10"/>
      <c r="B71" s="17"/>
      <c r="C71" s="5"/>
      <c r="D71" s="5"/>
      <c r="E71" s="6"/>
      <c r="F71" s="10"/>
      <c r="G71" s="7"/>
      <c r="H71" s="7"/>
      <c r="I71" s="7"/>
      <c r="J71" s="7"/>
      <c r="K71" s="7"/>
      <c r="L71" s="7"/>
    </row>
    <row r="72" spans="1:12" s="1" customFormat="1" x14ac:dyDescent="0.25">
      <c r="A72" s="10"/>
      <c r="B72" s="17"/>
      <c r="C72" s="5"/>
      <c r="D72" s="5"/>
      <c r="E72" s="6"/>
      <c r="F72" s="10"/>
      <c r="G72" s="7"/>
      <c r="H72" s="7"/>
      <c r="I72" s="7"/>
      <c r="J72" s="7"/>
      <c r="K72" s="7"/>
      <c r="L72" s="7"/>
    </row>
    <row r="73" spans="1:12" s="1" customFormat="1" x14ac:dyDescent="0.25">
      <c r="A73" s="10"/>
      <c r="B73" s="17"/>
      <c r="C73" s="5"/>
      <c r="D73" s="5"/>
      <c r="E73" s="6"/>
      <c r="F73" s="10"/>
      <c r="G73" s="7"/>
      <c r="H73" s="7"/>
      <c r="I73" s="7"/>
      <c r="J73" s="7"/>
      <c r="K73" s="7"/>
      <c r="L73" s="7"/>
    </row>
    <row r="74" spans="1:12" s="1" customFormat="1" x14ac:dyDescent="0.25">
      <c r="A74" s="10"/>
      <c r="B74" s="17"/>
      <c r="C74" s="5"/>
      <c r="D74" s="5"/>
      <c r="E74" s="6"/>
      <c r="F74" s="10"/>
      <c r="G74" s="7"/>
      <c r="H74" s="7"/>
      <c r="I74" s="7"/>
      <c r="J74" s="7"/>
      <c r="K74" s="7"/>
      <c r="L74" s="7"/>
    </row>
    <row r="75" spans="1:12" s="1" customFormat="1" x14ac:dyDescent="0.25">
      <c r="A75" s="10"/>
      <c r="B75" s="17"/>
      <c r="C75" s="5"/>
      <c r="D75" s="5"/>
      <c r="E75" s="6"/>
      <c r="F75" s="10"/>
      <c r="G75" s="7"/>
      <c r="H75" s="7"/>
      <c r="I75" s="7"/>
      <c r="J75" s="7"/>
      <c r="K75" s="7"/>
      <c r="L75" s="7"/>
    </row>
    <row r="76" spans="1:12" s="1" customFormat="1" x14ac:dyDescent="0.25">
      <c r="A76" s="10"/>
      <c r="B76" s="17"/>
      <c r="C76" s="5"/>
      <c r="D76" s="5"/>
      <c r="E76" s="6"/>
      <c r="F76" s="10"/>
      <c r="G76" s="7"/>
      <c r="H76" s="7"/>
      <c r="I76" s="7"/>
      <c r="J76" s="7"/>
      <c r="K76" s="7"/>
      <c r="L76" s="7"/>
    </row>
    <row r="77" spans="1:12" s="1" customFormat="1" x14ac:dyDescent="0.25">
      <c r="A77" s="10"/>
      <c r="B77" s="17"/>
      <c r="C77" s="5"/>
      <c r="D77" s="5"/>
      <c r="E77" s="6"/>
      <c r="F77" s="10"/>
      <c r="G77" s="7"/>
      <c r="H77" s="7"/>
      <c r="I77" s="7"/>
      <c r="J77" s="7"/>
      <c r="K77" s="7"/>
      <c r="L77" s="7"/>
    </row>
    <row r="78" spans="1:12" x14ac:dyDescent="0.25">
      <c r="H78" s="7"/>
    </row>
  </sheetData>
  <sheetProtection algorithmName="SHA-512" hashValue="WIOYJ1ri7gPZdIbx6BJovVgxMKjqs8uvD6v7i6KI2IAY1kOTCcerT6kve0BUDhXnSZnki0I/gCPq/agm8mZkdQ==" saltValue="Eid3BmWjI48N63iSBUEP4w==" spinCount="100000" sheet="1" objects="1" scenarios="1" selectLockedCells="1"/>
  <protectedRanges>
    <protectedRange algorithmName="SHA-512" hashValue="lIMSUOU1Njy7VL9JrI7W5g+VAGLOIdHqvfGAUjvPks7GSHPDiN6Q0K0YpM1N+2SL1SwxtnoqJfOS1gBaXwXuAQ==" saltValue="Zeh/chYffbVUzzvCjodMVg==" spinCount="100000" sqref="C9:D45" name="UCR and PPO fees" securityDescriptor="O:WDG:WDD:(A;;CC;;;WD)"/>
  </protectedRanges>
  <conditionalFormatting sqref="F2:F46">
    <cfRule type="cellIs" dxfId="13" priority="4" stopIfTrue="1" operator="lessThan">
      <formula>0.7</formula>
    </cfRule>
    <cfRule type="cellIs" dxfId="12" priority="5" stopIfTrue="1" operator="between">
      <formula>0.84</formula>
      <formula>0.7</formula>
    </cfRule>
    <cfRule type="cellIs" dxfId="11" priority="6" stopIfTrue="1" operator="between">
      <formula>70</formula>
      <formula>84</formula>
    </cfRule>
    <cfRule type="cellIs" dxfId="10" priority="7" stopIfTrue="1" operator="greaterThan">
      <formula>0.84</formula>
    </cfRule>
  </conditionalFormatting>
  <conditionalFormatting sqref="F49 F51 F54 F58 F62 F66">
    <cfRule type="cellIs" dxfId="9" priority="1" stopIfTrue="1" operator="lessThan">
      <formula>0.7</formula>
    </cfRule>
    <cfRule type="cellIs" dxfId="8" priority="2" stopIfTrue="1" operator="between">
      <formula>0.7</formula>
      <formula>0.849</formula>
    </cfRule>
    <cfRule type="cellIs" dxfId="7" priority="3" stopIfTrue="1" operator="greaterThan">
      <formula>0.85</formula>
    </cfRule>
  </conditionalFormatting>
  <pageMargins left="0.75" right="0.75" top="1" bottom="1" header="0.5" footer="0.5"/>
  <pageSetup orientation="portrait" horizontalDpi="300" verticalDpi="300" r:id="rId1"/>
  <headerFooter alignWithMargins="0">
    <oddHeader>Comparison--PPO vs. Our Fees</oddHeader>
    <oddFooter>&amp;LInterplan (1/99)
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AE40-3301-4995-8E60-8F3D0F8CCC3C}">
  <dimension ref="A1:M78"/>
  <sheetViews>
    <sheetView tabSelected="1" workbookViewId="0">
      <pane ySplit="1" topLeftCell="A2" activePane="bottomLeft" state="frozen"/>
      <selection pane="bottomLeft" activeCell="C22" sqref="C22"/>
    </sheetView>
  </sheetViews>
  <sheetFormatPr defaultRowHeight="15.75" x14ac:dyDescent="0.25"/>
  <cols>
    <col min="1" max="1" width="15.7109375" style="10" customWidth="1"/>
    <col min="2" max="2" width="87.42578125" style="17" customWidth="1"/>
    <col min="3" max="4" width="12.7109375" style="5" bestFit="1" customWidth="1"/>
    <col min="5" max="5" width="16.85546875" style="6" bestFit="1" customWidth="1"/>
    <col min="6" max="6" width="15.7109375" style="10" bestFit="1" customWidth="1"/>
    <col min="7" max="12" width="9.140625" style="26"/>
  </cols>
  <sheetData>
    <row r="1" spans="1:13" s="30" customFormat="1" ht="18" customHeight="1" x14ac:dyDescent="0.3">
      <c r="A1" s="27" t="s">
        <v>0</v>
      </c>
      <c r="B1" s="27" t="s">
        <v>1</v>
      </c>
      <c r="C1" s="28" t="s">
        <v>7</v>
      </c>
      <c r="D1" s="28" t="s">
        <v>8</v>
      </c>
      <c r="E1" s="28" t="s">
        <v>2</v>
      </c>
      <c r="F1" s="29" t="s">
        <v>3</v>
      </c>
    </row>
    <row r="2" spans="1:13" s="1" customFormat="1" ht="18" customHeight="1" x14ac:dyDescent="0.25">
      <c r="A2" s="3" t="s">
        <v>9</v>
      </c>
      <c r="B2" s="4" t="s">
        <v>10</v>
      </c>
      <c r="C2" s="31">
        <v>113</v>
      </c>
      <c r="D2" s="31">
        <v>84</v>
      </c>
      <c r="E2" s="5">
        <f t="shared" ref="E2:E46" si="0">C2-D2</f>
        <v>29</v>
      </c>
      <c r="F2" s="6">
        <f t="shared" ref="F2:F46" si="1">D2/C2</f>
        <v>0.74336283185840712</v>
      </c>
      <c r="G2" s="7"/>
      <c r="H2" s="7"/>
      <c r="I2" s="7"/>
      <c r="J2" s="7"/>
      <c r="K2" s="7"/>
      <c r="L2" s="7"/>
    </row>
    <row r="3" spans="1:13" s="1" customFormat="1" x14ac:dyDescent="0.25">
      <c r="A3" s="3" t="s">
        <v>11</v>
      </c>
      <c r="B3" s="4" t="s">
        <v>12</v>
      </c>
      <c r="C3" s="31">
        <v>172</v>
      </c>
      <c r="D3" s="31">
        <v>134</v>
      </c>
      <c r="E3" s="5">
        <f t="shared" si="0"/>
        <v>38</v>
      </c>
      <c r="F3" s="6">
        <f t="shared" si="1"/>
        <v>0.77906976744186052</v>
      </c>
      <c r="G3" s="7"/>
      <c r="H3" s="8" t="s">
        <v>79</v>
      </c>
      <c r="I3" s="9" t="s">
        <v>90</v>
      </c>
      <c r="J3" s="10"/>
      <c r="K3" s="7"/>
      <c r="L3" s="7"/>
    </row>
    <row r="4" spans="1:13" s="1" customFormat="1" x14ac:dyDescent="0.25">
      <c r="A4" s="3" t="s">
        <v>13</v>
      </c>
      <c r="B4" s="4" t="s">
        <v>14</v>
      </c>
      <c r="C4" s="31">
        <v>42</v>
      </c>
      <c r="D4" s="31">
        <v>40</v>
      </c>
      <c r="E4" s="5">
        <f t="shared" si="0"/>
        <v>2</v>
      </c>
      <c r="F4" s="6">
        <f t="shared" si="1"/>
        <v>0.95238095238095233</v>
      </c>
      <c r="G4" s="7"/>
      <c r="H4" s="11" t="s">
        <v>80</v>
      </c>
      <c r="I4" s="9" t="s">
        <v>78</v>
      </c>
      <c r="J4" s="10"/>
      <c r="K4" s="7"/>
      <c r="L4" s="7"/>
    </row>
    <row r="5" spans="1:13" s="1" customFormat="1" x14ac:dyDescent="0.25">
      <c r="A5" s="3" t="s">
        <v>15</v>
      </c>
      <c r="B5" s="4" t="s">
        <v>16</v>
      </c>
      <c r="C5" s="31">
        <v>33</v>
      </c>
      <c r="D5" s="31">
        <v>24</v>
      </c>
      <c r="E5" s="5">
        <f t="shared" si="0"/>
        <v>9</v>
      </c>
      <c r="F5" s="6">
        <f t="shared" si="1"/>
        <v>0.72727272727272729</v>
      </c>
      <c r="G5" s="7"/>
      <c r="H5" s="12" t="s">
        <v>81</v>
      </c>
      <c r="I5" s="9" t="s">
        <v>89</v>
      </c>
      <c r="J5" s="10"/>
      <c r="K5" s="7"/>
      <c r="L5" s="7"/>
    </row>
    <row r="6" spans="1:13" s="1" customFormat="1" x14ac:dyDescent="0.25">
      <c r="A6" s="3" t="s">
        <v>17</v>
      </c>
      <c r="B6" s="4" t="s">
        <v>18</v>
      </c>
      <c r="C6" s="31">
        <v>85</v>
      </c>
      <c r="D6" s="31">
        <v>74</v>
      </c>
      <c r="E6" s="5">
        <f t="shared" si="0"/>
        <v>11</v>
      </c>
      <c r="F6" s="6">
        <f t="shared" si="1"/>
        <v>0.87058823529411766</v>
      </c>
      <c r="G6" s="7"/>
      <c r="H6" s="7"/>
      <c r="I6" s="7"/>
      <c r="J6" s="7"/>
      <c r="K6" s="7"/>
      <c r="L6" s="7"/>
    </row>
    <row r="7" spans="1:13" s="1" customFormat="1" x14ac:dyDescent="0.25">
      <c r="A7" s="3" t="s">
        <v>19</v>
      </c>
      <c r="B7" s="4" t="s">
        <v>20</v>
      </c>
      <c r="C7" s="31">
        <v>118</v>
      </c>
      <c r="D7" s="31">
        <v>97</v>
      </c>
      <c r="E7" s="5">
        <f t="shared" si="0"/>
        <v>21</v>
      </c>
      <c r="F7" s="6">
        <f t="shared" si="1"/>
        <v>0.82203389830508478</v>
      </c>
      <c r="G7" s="7"/>
      <c r="H7" s="10" t="s">
        <v>92</v>
      </c>
      <c r="I7" s="10"/>
      <c r="J7" s="10"/>
      <c r="K7" s="10"/>
      <c r="L7" s="10"/>
    </row>
    <row r="8" spans="1:13" s="1" customFormat="1" x14ac:dyDescent="0.25">
      <c r="A8" s="3" t="s">
        <v>21</v>
      </c>
      <c r="B8" s="4" t="s">
        <v>22</v>
      </c>
      <c r="C8" s="31">
        <v>92</v>
      </c>
      <c r="D8" s="31">
        <v>79</v>
      </c>
      <c r="E8" s="5">
        <f t="shared" si="0"/>
        <v>13</v>
      </c>
      <c r="F8" s="6">
        <f t="shared" si="1"/>
        <v>0.85869565217391308</v>
      </c>
      <c r="G8" s="7"/>
      <c r="H8" s="10" t="s">
        <v>93</v>
      </c>
      <c r="I8" s="10"/>
      <c r="J8" s="10"/>
      <c r="K8" s="10"/>
      <c r="L8" s="10"/>
    </row>
    <row r="9" spans="1:13" s="1" customFormat="1" x14ac:dyDescent="0.25">
      <c r="A9" s="3" t="s">
        <v>23</v>
      </c>
      <c r="B9" s="4" t="s">
        <v>29</v>
      </c>
      <c r="C9" s="31">
        <v>142</v>
      </c>
      <c r="D9" s="31">
        <v>110</v>
      </c>
      <c r="E9" s="5">
        <f t="shared" si="0"/>
        <v>32</v>
      </c>
      <c r="F9" s="6">
        <f t="shared" si="1"/>
        <v>0.77464788732394363</v>
      </c>
      <c r="G9" s="7"/>
      <c r="H9" s="10" t="s">
        <v>94</v>
      </c>
      <c r="I9" s="10"/>
      <c r="J9" s="10"/>
      <c r="K9" s="10"/>
      <c r="L9" s="10"/>
    </row>
    <row r="10" spans="1:13" s="1" customFormat="1" x14ac:dyDescent="0.25">
      <c r="A10" s="3" t="s">
        <v>24</v>
      </c>
      <c r="B10" s="4" t="s">
        <v>28</v>
      </c>
      <c r="C10" s="31">
        <v>172</v>
      </c>
      <c r="D10" s="31">
        <v>132</v>
      </c>
      <c r="E10" s="5">
        <f t="shared" si="0"/>
        <v>40</v>
      </c>
      <c r="F10" s="6">
        <f t="shared" si="1"/>
        <v>0.76744186046511631</v>
      </c>
      <c r="G10" s="7"/>
      <c r="H10" s="10" t="s">
        <v>105</v>
      </c>
      <c r="I10" s="10"/>
      <c r="J10" s="10"/>
      <c r="K10" s="10"/>
      <c r="L10" s="10"/>
    </row>
    <row r="11" spans="1:13" s="1" customFormat="1" x14ac:dyDescent="0.25">
      <c r="A11" s="3" t="s">
        <v>25</v>
      </c>
      <c r="B11" s="4" t="s">
        <v>27</v>
      </c>
      <c r="C11" s="31">
        <v>192</v>
      </c>
      <c r="D11" s="31">
        <v>168</v>
      </c>
      <c r="E11" s="5">
        <f t="shared" si="0"/>
        <v>24</v>
      </c>
      <c r="F11" s="6">
        <f t="shared" si="1"/>
        <v>0.875</v>
      </c>
      <c r="G11" s="7"/>
      <c r="H11" s="10" t="s">
        <v>95</v>
      </c>
      <c r="I11" s="10"/>
      <c r="J11" s="10"/>
      <c r="K11" s="10"/>
      <c r="L11" s="10"/>
    </row>
    <row r="12" spans="1:13" s="1" customFormat="1" x14ac:dyDescent="0.25">
      <c r="A12" s="3" t="s">
        <v>25</v>
      </c>
      <c r="B12" s="4" t="s">
        <v>26</v>
      </c>
      <c r="C12" s="31">
        <v>222</v>
      </c>
      <c r="D12" s="31">
        <v>189</v>
      </c>
      <c r="E12" s="5">
        <f t="shared" si="0"/>
        <v>33</v>
      </c>
      <c r="F12" s="6">
        <f t="shared" si="1"/>
        <v>0.85135135135135132</v>
      </c>
      <c r="G12" s="7"/>
      <c r="H12" s="10" t="s">
        <v>96</v>
      </c>
      <c r="I12" s="10"/>
      <c r="J12" s="10"/>
      <c r="K12" s="10"/>
      <c r="L12" s="10"/>
    </row>
    <row r="13" spans="1:13" s="1" customFormat="1" x14ac:dyDescent="0.25">
      <c r="A13" s="3" t="s">
        <v>30</v>
      </c>
      <c r="B13" s="4" t="s">
        <v>33</v>
      </c>
      <c r="C13" s="31">
        <v>168</v>
      </c>
      <c r="D13" s="31">
        <v>105</v>
      </c>
      <c r="E13" s="5">
        <f t="shared" si="0"/>
        <v>63</v>
      </c>
      <c r="F13" s="6">
        <f t="shared" si="1"/>
        <v>0.625</v>
      </c>
      <c r="G13" s="7"/>
      <c r="H13" s="10" t="s">
        <v>97</v>
      </c>
      <c r="I13" s="10"/>
      <c r="J13" s="10"/>
      <c r="K13" s="10"/>
      <c r="L13" s="10"/>
    </row>
    <row r="14" spans="1:13" s="1" customFormat="1" x14ac:dyDescent="0.25">
      <c r="A14" s="3" t="s">
        <v>31</v>
      </c>
      <c r="B14" s="4" t="s">
        <v>34</v>
      </c>
      <c r="C14" s="31">
        <v>188</v>
      </c>
      <c r="D14" s="31">
        <v>136</v>
      </c>
      <c r="E14" s="5">
        <f t="shared" si="0"/>
        <v>52</v>
      </c>
      <c r="F14" s="6">
        <f t="shared" si="1"/>
        <v>0.72340425531914898</v>
      </c>
      <c r="G14" s="7"/>
      <c r="H14" s="7"/>
      <c r="I14" s="7"/>
      <c r="J14" s="7"/>
      <c r="K14" s="7"/>
      <c r="L14" s="7"/>
    </row>
    <row r="15" spans="1:13" s="1" customFormat="1" x14ac:dyDescent="0.25">
      <c r="A15" s="3" t="s">
        <v>32</v>
      </c>
      <c r="B15" s="4" t="s">
        <v>35</v>
      </c>
      <c r="C15" s="31">
        <v>208</v>
      </c>
      <c r="D15" s="31">
        <v>164</v>
      </c>
      <c r="E15" s="5">
        <f t="shared" si="0"/>
        <v>44</v>
      </c>
      <c r="F15" s="6">
        <f t="shared" si="1"/>
        <v>0.78846153846153844</v>
      </c>
      <c r="G15" s="7"/>
      <c r="H15" s="38" t="s">
        <v>109</v>
      </c>
      <c r="I15" s="10"/>
      <c r="J15" s="10"/>
      <c r="K15" s="10"/>
      <c r="L15" s="10"/>
      <c r="M15" s="35"/>
    </row>
    <row r="16" spans="1:13" s="1" customFormat="1" x14ac:dyDescent="0.25">
      <c r="A16" s="3" t="s">
        <v>36</v>
      </c>
      <c r="B16" s="4" t="s">
        <v>37</v>
      </c>
      <c r="C16" s="31">
        <v>264</v>
      </c>
      <c r="D16" s="31">
        <v>194</v>
      </c>
      <c r="E16" s="5">
        <f t="shared" si="0"/>
        <v>70</v>
      </c>
      <c r="F16" s="6">
        <f t="shared" si="1"/>
        <v>0.73484848484848486</v>
      </c>
      <c r="G16" s="7"/>
      <c r="H16" s="10" t="s">
        <v>110</v>
      </c>
      <c r="I16" s="10"/>
      <c r="J16" s="10"/>
      <c r="K16" s="10"/>
      <c r="L16" s="10"/>
      <c r="M16" s="35"/>
    </row>
    <row r="17" spans="1:13" s="1" customFormat="1" x14ac:dyDescent="0.25">
      <c r="A17" s="3" t="s">
        <v>83</v>
      </c>
      <c r="B17" s="4" t="s">
        <v>86</v>
      </c>
      <c r="C17" s="31">
        <v>223</v>
      </c>
      <c r="D17" s="31">
        <v>148</v>
      </c>
      <c r="E17" s="5">
        <f t="shared" si="0"/>
        <v>75</v>
      </c>
      <c r="F17" s="6">
        <f t="shared" si="1"/>
        <v>0.66367713004484308</v>
      </c>
      <c r="G17" s="7"/>
      <c r="H17" s="10" t="s">
        <v>111</v>
      </c>
      <c r="I17" s="10"/>
      <c r="J17" s="10"/>
      <c r="K17" s="10"/>
      <c r="L17" s="10"/>
      <c r="M17" s="35"/>
    </row>
    <row r="18" spans="1:13" s="1" customFormat="1" x14ac:dyDescent="0.25">
      <c r="A18" s="3" t="s">
        <v>84</v>
      </c>
      <c r="B18" s="4" t="s">
        <v>87</v>
      </c>
      <c r="C18" s="31">
        <v>286</v>
      </c>
      <c r="D18" s="31">
        <v>168</v>
      </c>
      <c r="E18" s="5">
        <f t="shared" si="0"/>
        <v>118</v>
      </c>
      <c r="F18" s="6">
        <f t="shared" si="1"/>
        <v>0.58741258741258739</v>
      </c>
      <c r="G18" s="7"/>
      <c r="H18" s="10" t="s">
        <v>112</v>
      </c>
      <c r="I18" s="10"/>
      <c r="J18" s="10"/>
      <c r="K18" s="10"/>
      <c r="L18" s="10"/>
      <c r="M18" s="35"/>
    </row>
    <row r="19" spans="1:13" s="1" customFormat="1" x14ac:dyDescent="0.25">
      <c r="A19" s="3" t="s">
        <v>85</v>
      </c>
      <c r="B19" s="4" t="s">
        <v>88</v>
      </c>
      <c r="C19" s="31">
        <v>346</v>
      </c>
      <c r="D19" s="31">
        <v>224</v>
      </c>
      <c r="E19" s="5">
        <f t="shared" si="0"/>
        <v>122</v>
      </c>
      <c r="F19" s="6">
        <f t="shared" si="1"/>
        <v>0.64739884393063585</v>
      </c>
      <c r="G19" s="7"/>
      <c r="H19" s="10" t="s">
        <v>113</v>
      </c>
      <c r="I19" s="10"/>
      <c r="J19" s="10"/>
      <c r="K19" s="10"/>
      <c r="L19" s="10"/>
      <c r="M19" s="35"/>
    </row>
    <row r="20" spans="1:13" s="1" customFormat="1" x14ac:dyDescent="0.25">
      <c r="A20" s="3" t="s">
        <v>38</v>
      </c>
      <c r="B20" s="4" t="s">
        <v>42</v>
      </c>
      <c r="C20" s="31">
        <v>1273</v>
      </c>
      <c r="D20" s="31">
        <v>668</v>
      </c>
      <c r="E20" s="5">
        <f t="shared" si="0"/>
        <v>605</v>
      </c>
      <c r="F20" s="6">
        <f t="shared" si="1"/>
        <v>0.52474469756480757</v>
      </c>
      <c r="G20" s="7"/>
      <c r="H20" s="10" t="s">
        <v>114</v>
      </c>
      <c r="I20" s="10"/>
      <c r="J20" s="10"/>
      <c r="K20" s="10"/>
      <c r="L20" s="10"/>
      <c r="M20" s="35"/>
    </row>
    <row r="21" spans="1:13" s="1" customFormat="1" x14ac:dyDescent="0.25">
      <c r="A21" s="3" t="s">
        <v>39</v>
      </c>
      <c r="B21" s="4" t="s">
        <v>43</v>
      </c>
      <c r="C21" s="31">
        <v>1339</v>
      </c>
      <c r="D21" s="31">
        <v>956</v>
      </c>
      <c r="E21" s="5">
        <f t="shared" si="0"/>
        <v>383</v>
      </c>
      <c r="F21" s="6">
        <f t="shared" si="1"/>
        <v>0.71396564600448098</v>
      </c>
      <c r="G21" s="7"/>
      <c r="H21" s="10" t="s">
        <v>120</v>
      </c>
      <c r="I21" s="10"/>
      <c r="J21" s="10"/>
      <c r="K21" s="10"/>
      <c r="L21" s="10"/>
      <c r="M21" s="35"/>
    </row>
    <row r="22" spans="1:13" s="1" customFormat="1" x14ac:dyDescent="0.25">
      <c r="A22" s="3" t="s">
        <v>40</v>
      </c>
      <c r="B22" s="4" t="s">
        <v>44</v>
      </c>
      <c r="C22" s="31">
        <v>1372</v>
      </c>
      <c r="D22" s="31">
        <v>982</v>
      </c>
      <c r="E22" s="5">
        <f t="shared" si="0"/>
        <v>390</v>
      </c>
      <c r="F22" s="6">
        <f t="shared" si="1"/>
        <v>0.71574344023323611</v>
      </c>
      <c r="G22" s="7"/>
      <c r="H22" s="10" t="s">
        <v>115</v>
      </c>
      <c r="I22" s="10"/>
      <c r="J22" s="10"/>
      <c r="K22" s="10"/>
      <c r="L22" s="10"/>
      <c r="M22" s="35"/>
    </row>
    <row r="23" spans="1:13" s="1" customFormat="1" x14ac:dyDescent="0.25">
      <c r="A23" s="3" t="s">
        <v>41</v>
      </c>
      <c r="B23" s="4" t="s">
        <v>45</v>
      </c>
      <c r="C23" s="31">
        <v>1427</v>
      </c>
      <c r="D23" s="31">
        <v>1001</v>
      </c>
      <c r="E23" s="5">
        <f t="shared" si="0"/>
        <v>426</v>
      </c>
      <c r="F23" s="6">
        <f t="shared" si="1"/>
        <v>0.70147161878065878</v>
      </c>
      <c r="G23" s="7"/>
      <c r="H23" s="10" t="s">
        <v>116</v>
      </c>
      <c r="I23" s="10"/>
      <c r="J23" s="10"/>
      <c r="K23" s="10"/>
      <c r="L23" s="10"/>
      <c r="M23" s="35"/>
    </row>
    <row r="24" spans="1:13" s="1" customFormat="1" x14ac:dyDescent="0.25">
      <c r="A24" s="3" t="s">
        <v>47</v>
      </c>
      <c r="B24" s="4" t="s">
        <v>48</v>
      </c>
      <c r="C24" s="31">
        <v>1481</v>
      </c>
      <c r="D24" s="31">
        <v>946</v>
      </c>
      <c r="E24" s="5">
        <f t="shared" si="0"/>
        <v>535</v>
      </c>
      <c r="F24" s="6">
        <f t="shared" si="1"/>
        <v>0.63875759621877115</v>
      </c>
      <c r="G24" s="7"/>
      <c r="H24" s="10" t="s">
        <v>117</v>
      </c>
      <c r="I24" s="10"/>
      <c r="J24" s="10"/>
      <c r="K24" s="10"/>
      <c r="L24" s="10"/>
      <c r="M24" s="35"/>
    </row>
    <row r="25" spans="1:13" s="1" customFormat="1" x14ac:dyDescent="0.25">
      <c r="A25" s="3" t="s">
        <v>49</v>
      </c>
      <c r="B25" s="4" t="s">
        <v>50</v>
      </c>
      <c r="C25" s="31">
        <v>1465</v>
      </c>
      <c r="D25" s="31">
        <v>916</v>
      </c>
      <c r="E25" s="5">
        <f t="shared" si="0"/>
        <v>549</v>
      </c>
      <c r="F25" s="6">
        <f t="shared" si="1"/>
        <v>0.62525597269624578</v>
      </c>
      <c r="G25" s="7"/>
      <c r="H25" s="10" t="s">
        <v>118</v>
      </c>
      <c r="I25" s="10"/>
      <c r="J25" s="10"/>
      <c r="K25" s="10"/>
      <c r="L25" s="10"/>
      <c r="M25" s="35"/>
    </row>
    <row r="26" spans="1:13" s="1" customFormat="1" x14ac:dyDescent="0.25">
      <c r="A26" s="3" t="s">
        <v>46</v>
      </c>
      <c r="B26" s="4" t="s">
        <v>77</v>
      </c>
      <c r="C26" s="31">
        <v>1409</v>
      </c>
      <c r="D26" s="31">
        <v>885</v>
      </c>
      <c r="E26" s="5">
        <f t="shared" si="0"/>
        <v>524</v>
      </c>
      <c r="F26" s="6">
        <f t="shared" si="1"/>
        <v>0.62810503903477644</v>
      </c>
      <c r="G26" s="7"/>
      <c r="H26" s="10" t="s">
        <v>119</v>
      </c>
      <c r="I26" s="10"/>
      <c r="J26" s="10"/>
      <c r="K26" s="10"/>
      <c r="L26" s="10"/>
      <c r="M26" s="35"/>
    </row>
    <row r="27" spans="1:13" s="1" customFormat="1" x14ac:dyDescent="0.25">
      <c r="A27" s="3" t="s">
        <v>52</v>
      </c>
      <c r="B27" s="4" t="s">
        <v>51</v>
      </c>
      <c r="C27" s="31">
        <v>1389</v>
      </c>
      <c r="D27" s="31">
        <v>805</v>
      </c>
      <c r="E27" s="5">
        <f t="shared" si="0"/>
        <v>584</v>
      </c>
      <c r="F27" s="6">
        <f t="shared" si="1"/>
        <v>0.57955363570914331</v>
      </c>
      <c r="G27" s="7"/>
      <c r="H27" s="10"/>
      <c r="I27" s="10"/>
      <c r="J27" s="10"/>
      <c r="K27" s="10"/>
      <c r="L27" s="10"/>
      <c r="M27" s="35"/>
    </row>
    <row r="28" spans="1:13" s="1" customFormat="1" x14ac:dyDescent="0.25">
      <c r="A28" s="3" t="s">
        <v>54</v>
      </c>
      <c r="B28" s="4" t="s">
        <v>55</v>
      </c>
      <c r="C28" s="31">
        <v>343</v>
      </c>
      <c r="D28" s="31">
        <v>242</v>
      </c>
      <c r="E28" s="5">
        <f t="shared" si="0"/>
        <v>101</v>
      </c>
      <c r="F28" s="6">
        <f t="shared" si="1"/>
        <v>0.70553935860058314</v>
      </c>
      <c r="G28" s="7"/>
      <c r="H28" s="10"/>
      <c r="I28" s="10"/>
      <c r="J28" s="10"/>
      <c r="K28" s="10"/>
      <c r="L28" s="10"/>
      <c r="M28" s="35"/>
    </row>
    <row r="29" spans="1:13" s="2" customFormat="1" x14ac:dyDescent="0.25">
      <c r="A29" s="13" t="s">
        <v>53</v>
      </c>
      <c r="B29" s="14" t="s">
        <v>56</v>
      </c>
      <c r="C29" s="31">
        <v>178</v>
      </c>
      <c r="D29" s="31">
        <v>120</v>
      </c>
      <c r="E29" s="5">
        <f>C29-D29</f>
        <v>58</v>
      </c>
      <c r="F29" s="6">
        <f>D29/C29</f>
        <v>0.6741573033707865</v>
      </c>
      <c r="G29" s="15"/>
      <c r="H29" s="10"/>
      <c r="I29" s="36"/>
      <c r="J29" s="36"/>
      <c r="K29" s="36"/>
      <c r="L29" s="36"/>
      <c r="M29" s="37"/>
    </row>
    <row r="30" spans="1:13" s="1" customFormat="1" x14ac:dyDescent="0.25">
      <c r="A30" s="3" t="s">
        <v>57</v>
      </c>
      <c r="B30" s="4" t="s">
        <v>61</v>
      </c>
      <c r="C30" s="31">
        <v>985</v>
      </c>
      <c r="D30" s="31">
        <v>552</v>
      </c>
      <c r="E30" s="5">
        <f t="shared" si="0"/>
        <v>433</v>
      </c>
      <c r="F30" s="6">
        <f t="shared" si="1"/>
        <v>0.56040609137055841</v>
      </c>
      <c r="G30" s="7"/>
      <c r="H30" s="36"/>
      <c r="I30" s="7"/>
      <c r="J30" s="7"/>
      <c r="K30" s="7"/>
      <c r="L30" s="7"/>
    </row>
    <row r="31" spans="1:13" s="1" customFormat="1" x14ac:dyDescent="0.25">
      <c r="A31" s="3" t="s">
        <v>58</v>
      </c>
      <c r="B31" s="4" t="s">
        <v>62</v>
      </c>
      <c r="C31" s="31">
        <v>1110</v>
      </c>
      <c r="D31" s="31">
        <v>818</v>
      </c>
      <c r="E31" s="5">
        <f t="shared" si="0"/>
        <v>292</v>
      </c>
      <c r="F31" s="6">
        <f t="shared" si="1"/>
        <v>0.73693693693693696</v>
      </c>
      <c r="G31" s="7"/>
      <c r="H31" s="7"/>
      <c r="I31" s="7"/>
      <c r="J31" s="7"/>
      <c r="K31" s="7"/>
      <c r="L31" s="7"/>
    </row>
    <row r="32" spans="1:13" s="1" customFormat="1" x14ac:dyDescent="0.25">
      <c r="A32" s="3" t="s">
        <v>59</v>
      </c>
      <c r="B32" s="4" t="s">
        <v>63</v>
      </c>
      <c r="C32" s="31">
        <v>1355</v>
      </c>
      <c r="D32" s="31">
        <v>991</v>
      </c>
      <c r="E32" s="5">
        <f t="shared" si="0"/>
        <v>364</v>
      </c>
      <c r="F32" s="6">
        <f t="shared" si="1"/>
        <v>0.73136531365313651</v>
      </c>
      <c r="G32" s="7"/>
      <c r="H32" s="7"/>
      <c r="I32" s="7"/>
      <c r="J32" s="7"/>
      <c r="K32" s="7"/>
      <c r="L32" s="7"/>
    </row>
    <row r="33" spans="1:12" s="1" customFormat="1" x14ac:dyDescent="0.25">
      <c r="A33" s="3" t="s">
        <v>60</v>
      </c>
      <c r="B33" s="4" t="s">
        <v>66</v>
      </c>
      <c r="C33" s="31">
        <v>152</v>
      </c>
      <c r="D33" s="31">
        <v>110</v>
      </c>
      <c r="E33" s="5">
        <f t="shared" si="0"/>
        <v>42</v>
      </c>
      <c r="F33" s="6">
        <f t="shared" si="1"/>
        <v>0.72368421052631582</v>
      </c>
      <c r="G33" s="7"/>
      <c r="H33" s="7"/>
      <c r="I33" s="7"/>
      <c r="J33" s="7"/>
      <c r="K33" s="7"/>
      <c r="L33" s="7"/>
    </row>
    <row r="34" spans="1:12" s="1" customFormat="1" x14ac:dyDescent="0.25">
      <c r="A34" s="3" t="s">
        <v>64</v>
      </c>
      <c r="B34" s="4" t="s">
        <v>65</v>
      </c>
      <c r="C34" s="31">
        <v>118</v>
      </c>
      <c r="D34" s="31">
        <v>94</v>
      </c>
      <c r="E34" s="5">
        <f t="shared" si="0"/>
        <v>24</v>
      </c>
      <c r="F34" s="6">
        <f t="shared" si="1"/>
        <v>0.79661016949152541</v>
      </c>
      <c r="G34" s="7"/>
      <c r="H34" s="7"/>
      <c r="I34" s="7"/>
      <c r="J34" s="7"/>
      <c r="K34" s="7"/>
      <c r="L34" s="7"/>
    </row>
    <row r="35" spans="1:12" s="1" customFormat="1" x14ac:dyDescent="0.25">
      <c r="A35" s="3" t="s">
        <v>67</v>
      </c>
      <c r="B35" s="4" t="s">
        <v>68</v>
      </c>
      <c r="C35" s="31">
        <v>293</v>
      </c>
      <c r="D35" s="31">
        <v>112</v>
      </c>
      <c r="E35" s="5">
        <f t="shared" si="0"/>
        <v>181</v>
      </c>
      <c r="F35" s="6">
        <f t="shared" si="1"/>
        <v>0.38225255972696248</v>
      </c>
      <c r="G35" s="7"/>
      <c r="H35" s="7"/>
      <c r="I35" s="7"/>
      <c r="J35" s="7"/>
      <c r="K35" s="7"/>
      <c r="L35" s="7"/>
    </row>
    <row r="36" spans="1:12" s="1" customFormat="1" x14ac:dyDescent="0.25">
      <c r="A36" s="3" t="s">
        <v>69</v>
      </c>
      <c r="B36" s="4" t="s">
        <v>70</v>
      </c>
      <c r="C36" s="31">
        <v>425</v>
      </c>
      <c r="D36" s="31">
        <v>177</v>
      </c>
      <c r="E36" s="5">
        <f t="shared" si="0"/>
        <v>248</v>
      </c>
      <c r="F36" s="6">
        <f t="shared" si="1"/>
        <v>0.41647058823529409</v>
      </c>
      <c r="G36" s="7"/>
      <c r="H36" s="7"/>
      <c r="I36" s="7"/>
      <c r="J36" s="7"/>
      <c r="K36" s="7"/>
      <c r="L36" s="7"/>
    </row>
    <row r="37" spans="1:12" s="1" customFormat="1" x14ac:dyDescent="0.25">
      <c r="A37" s="3" t="s">
        <v>71</v>
      </c>
      <c r="B37" s="4" t="s">
        <v>72</v>
      </c>
      <c r="C37" s="31">
        <v>448</v>
      </c>
      <c r="D37" s="31">
        <v>383</v>
      </c>
      <c r="E37" s="5">
        <f t="shared" si="0"/>
        <v>65</v>
      </c>
      <c r="F37" s="6">
        <f t="shared" si="1"/>
        <v>0.8549107142857143</v>
      </c>
      <c r="G37" s="7"/>
      <c r="H37" s="7"/>
      <c r="I37" s="7"/>
      <c r="J37" s="7"/>
      <c r="K37" s="7"/>
      <c r="L37" s="7"/>
    </row>
    <row r="38" spans="1:12" s="1" customFormat="1" x14ac:dyDescent="0.25">
      <c r="A38" s="32" t="s">
        <v>73</v>
      </c>
      <c r="B38" s="33" t="s">
        <v>74</v>
      </c>
      <c r="C38" s="31">
        <v>100</v>
      </c>
      <c r="D38" s="31">
        <v>75</v>
      </c>
      <c r="E38" s="5">
        <f t="shared" si="0"/>
        <v>25</v>
      </c>
      <c r="F38" s="6">
        <f t="shared" si="1"/>
        <v>0.75</v>
      </c>
      <c r="G38" s="7"/>
      <c r="H38" s="7"/>
      <c r="I38" s="7"/>
      <c r="J38" s="7"/>
      <c r="K38" s="7"/>
      <c r="L38" s="7"/>
    </row>
    <row r="39" spans="1:12" s="1" customFormat="1" x14ac:dyDescent="0.25">
      <c r="A39" s="32" t="s">
        <v>73</v>
      </c>
      <c r="B39" s="33" t="s">
        <v>74</v>
      </c>
      <c r="C39" s="31">
        <v>100</v>
      </c>
      <c r="D39" s="31">
        <v>75</v>
      </c>
      <c r="E39" s="5">
        <f t="shared" si="0"/>
        <v>25</v>
      </c>
      <c r="F39" s="6">
        <f t="shared" si="1"/>
        <v>0.75</v>
      </c>
      <c r="G39" s="7"/>
      <c r="H39" s="7"/>
      <c r="I39" s="7"/>
      <c r="J39" s="7"/>
      <c r="K39" s="7"/>
      <c r="L39" s="7"/>
    </row>
    <row r="40" spans="1:12" s="1" customFormat="1" x14ac:dyDescent="0.25">
      <c r="A40" s="32" t="s">
        <v>73</v>
      </c>
      <c r="B40" s="33" t="s">
        <v>74</v>
      </c>
      <c r="C40" s="31">
        <v>100</v>
      </c>
      <c r="D40" s="31">
        <v>75</v>
      </c>
      <c r="E40" s="5">
        <f t="shared" si="0"/>
        <v>25</v>
      </c>
      <c r="F40" s="6">
        <f t="shared" si="1"/>
        <v>0.75</v>
      </c>
      <c r="G40" s="7"/>
      <c r="H40" s="7"/>
      <c r="I40" s="7"/>
      <c r="J40" s="7"/>
      <c r="K40" s="7"/>
      <c r="L40" s="7"/>
    </row>
    <row r="41" spans="1:12" s="1" customFormat="1" x14ac:dyDescent="0.25">
      <c r="A41" s="32" t="s">
        <v>73</v>
      </c>
      <c r="B41" s="33" t="s">
        <v>74</v>
      </c>
      <c r="C41" s="31">
        <v>100</v>
      </c>
      <c r="D41" s="31">
        <v>75</v>
      </c>
      <c r="E41" s="5">
        <f t="shared" si="0"/>
        <v>25</v>
      </c>
      <c r="F41" s="6">
        <f t="shared" si="1"/>
        <v>0.75</v>
      </c>
      <c r="G41" s="7"/>
      <c r="H41" s="7"/>
      <c r="I41" s="7"/>
      <c r="J41" s="7"/>
      <c r="K41" s="7"/>
      <c r="L41" s="7"/>
    </row>
    <row r="42" spans="1:12" s="1" customFormat="1" x14ac:dyDescent="0.25">
      <c r="A42" s="32" t="s">
        <v>73</v>
      </c>
      <c r="B42" s="33" t="s">
        <v>74</v>
      </c>
      <c r="C42" s="31">
        <v>100</v>
      </c>
      <c r="D42" s="31">
        <v>75</v>
      </c>
      <c r="E42" s="5">
        <f t="shared" si="0"/>
        <v>25</v>
      </c>
      <c r="F42" s="6">
        <f t="shared" si="1"/>
        <v>0.75</v>
      </c>
      <c r="G42" s="7"/>
      <c r="H42" s="7"/>
      <c r="I42" s="7"/>
      <c r="J42" s="7"/>
      <c r="K42" s="7"/>
      <c r="L42" s="7"/>
    </row>
    <row r="43" spans="1:12" s="1" customFormat="1" x14ac:dyDescent="0.25">
      <c r="A43" s="32" t="s">
        <v>73</v>
      </c>
      <c r="B43" s="33" t="s">
        <v>74</v>
      </c>
      <c r="C43" s="31">
        <v>100</v>
      </c>
      <c r="D43" s="31">
        <v>75</v>
      </c>
      <c r="E43" s="5">
        <f t="shared" si="0"/>
        <v>25</v>
      </c>
      <c r="F43" s="6">
        <f t="shared" si="1"/>
        <v>0.75</v>
      </c>
      <c r="G43" s="7"/>
      <c r="H43" s="7"/>
      <c r="I43" s="7"/>
      <c r="J43" s="7"/>
      <c r="K43" s="7"/>
      <c r="L43" s="7"/>
    </row>
    <row r="44" spans="1:12" s="1" customFormat="1" x14ac:dyDescent="0.25">
      <c r="A44" s="32" t="s">
        <v>73</v>
      </c>
      <c r="B44" s="33" t="s">
        <v>74</v>
      </c>
      <c r="C44" s="31">
        <v>100</v>
      </c>
      <c r="D44" s="31">
        <v>75</v>
      </c>
      <c r="E44" s="5">
        <f t="shared" si="0"/>
        <v>25</v>
      </c>
      <c r="F44" s="6">
        <f t="shared" si="1"/>
        <v>0.75</v>
      </c>
      <c r="G44" s="7"/>
      <c r="H44" s="7"/>
      <c r="I44" s="7"/>
      <c r="J44" s="7"/>
      <c r="K44" s="7"/>
      <c r="L44" s="7"/>
    </row>
    <row r="45" spans="1:12" s="1" customFormat="1" x14ac:dyDescent="0.25">
      <c r="A45" s="32" t="s">
        <v>73</v>
      </c>
      <c r="B45" s="33" t="s">
        <v>74</v>
      </c>
      <c r="C45" s="31">
        <v>100</v>
      </c>
      <c r="D45" s="31">
        <v>75</v>
      </c>
      <c r="E45" s="5">
        <f t="shared" si="0"/>
        <v>25</v>
      </c>
      <c r="F45" s="6">
        <f t="shared" si="1"/>
        <v>0.75</v>
      </c>
      <c r="G45" s="7"/>
      <c r="H45" s="7"/>
      <c r="I45" s="7"/>
      <c r="J45" s="7"/>
      <c r="K45" s="7"/>
      <c r="L45" s="7"/>
    </row>
    <row r="46" spans="1:12" s="1" customFormat="1" x14ac:dyDescent="0.25">
      <c r="A46" s="10" t="s">
        <v>4</v>
      </c>
      <c r="B46" s="16"/>
      <c r="C46" s="5">
        <f>SUM(C2:C39)</f>
        <v>19828</v>
      </c>
      <c r="D46" s="5">
        <f>SUM(D2:D39)</f>
        <v>13178</v>
      </c>
      <c r="E46" s="5">
        <f t="shared" si="0"/>
        <v>6650</v>
      </c>
      <c r="F46" s="6">
        <f t="shared" si="1"/>
        <v>0.66461569497680051</v>
      </c>
      <c r="G46" s="7"/>
      <c r="H46" s="7"/>
      <c r="I46" s="7"/>
      <c r="J46" s="7"/>
      <c r="K46" s="7"/>
      <c r="L46" s="7"/>
    </row>
    <row r="47" spans="1:12" s="1" customFormat="1" x14ac:dyDescent="0.25">
      <c r="A47" s="10"/>
      <c r="B47" s="17"/>
      <c r="C47" s="5"/>
      <c r="D47" s="5"/>
      <c r="E47" s="6"/>
      <c r="F47" s="10"/>
      <c r="G47" s="7"/>
      <c r="H47" s="7"/>
      <c r="I47" s="7"/>
      <c r="J47" s="7"/>
      <c r="K47" s="7"/>
      <c r="L47" s="7"/>
    </row>
    <row r="48" spans="1:12" s="1" customFormat="1" x14ac:dyDescent="0.25">
      <c r="A48" s="18" t="s">
        <v>98</v>
      </c>
      <c r="B48" s="17"/>
      <c r="C48" s="19" t="s">
        <v>75</v>
      </c>
      <c r="D48" s="19" t="s">
        <v>76</v>
      </c>
      <c r="E48" s="20" t="s">
        <v>2</v>
      </c>
      <c r="F48" s="21" t="s">
        <v>3</v>
      </c>
      <c r="G48" s="7"/>
      <c r="H48" s="7"/>
      <c r="I48" s="7"/>
      <c r="J48" s="7"/>
      <c r="K48" s="7"/>
      <c r="L48" s="7"/>
    </row>
    <row r="49" spans="1:12" s="1" customFormat="1" x14ac:dyDescent="0.25">
      <c r="A49" s="10" t="s">
        <v>5</v>
      </c>
      <c r="B49" s="4"/>
      <c r="C49" s="5">
        <f>C2+C3</f>
        <v>285</v>
      </c>
      <c r="D49" s="5">
        <f>D2+D3</f>
        <v>218</v>
      </c>
      <c r="E49" s="22">
        <f>C49-D49</f>
        <v>67</v>
      </c>
      <c r="F49" s="6">
        <f>D49/C49</f>
        <v>0.76491228070175443</v>
      </c>
      <c r="G49" s="7"/>
      <c r="H49" s="7"/>
      <c r="I49" s="7"/>
      <c r="J49" s="7"/>
      <c r="K49" s="7"/>
      <c r="L49" s="7"/>
    </row>
    <row r="50" spans="1:12" s="1" customFormat="1" x14ac:dyDescent="0.25">
      <c r="A50" s="10"/>
      <c r="B50" s="4"/>
      <c r="C50" s="23"/>
      <c r="D50" s="23"/>
      <c r="E50" s="23"/>
      <c r="F50" s="24"/>
      <c r="G50" s="7"/>
      <c r="H50" s="7"/>
      <c r="I50" s="7"/>
      <c r="J50" s="7"/>
      <c r="K50" s="7"/>
      <c r="L50" s="7"/>
    </row>
    <row r="51" spans="1:12" s="1" customFormat="1" x14ac:dyDescent="0.25">
      <c r="A51" s="10" t="s">
        <v>6</v>
      </c>
      <c r="B51" s="4"/>
      <c r="C51" s="25">
        <f>C2+C3+(4*C33)</f>
        <v>893</v>
      </c>
      <c r="D51" s="25">
        <f>D2+D3+(4*D33)</f>
        <v>658</v>
      </c>
      <c r="E51" s="22">
        <f>C51-D51</f>
        <v>235</v>
      </c>
      <c r="F51" s="6">
        <f>D51/C51</f>
        <v>0.73684210526315785</v>
      </c>
      <c r="G51" s="7"/>
      <c r="H51" s="7"/>
      <c r="I51" s="7"/>
      <c r="J51" s="7"/>
      <c r="K51" s="7"/>
      <c r="L51" s="7"/>
    </row>
    <row r="52" spans="1:12" s="1" customFormat="1" x14ac:dyDescent="0.25">
      <c r="A52" s="10"/>
      <c r="B52" s="4"/>
      <c r="C52" s="5"/>
      <c r="D52" s="5"/>
      <c r="E52" s="5"/>
      <c r="F52" s="6"/>
      <c r="G52" s="7"/>
      <c r="H52" s="7"/>
      <c r="I52" s="7"/>
      <c r="J52" s="7"/>
      <c r="K52" s="7"/>
      <c r="L52" s="7"/>
    </row>
    <row r="53" spans="1:12" s="1" customFormat="1" x14ac:dyDescent="0.25">
      <c r="A53" s="10" t="s">
        <v>101</v>
      </c>
      <c r="B53" s="17"/>
      <c r="G53" s="7"/>
      <c r="H53" s="7"/>
      <c r="I53" s="7"/>
      <c r="J53" s="7"/>
      <c r="K53" s="7"/>
      <c r="L53" s="7"/>
    </row>
    <row r="54" spans="1:12" s="1" customFormat="1" x14ac:dyDescent="0.25">
      <c r="A54" s="10" t="s">
        <v>82</v>
      </c>
      <c r="B54" s="17"/>
      <c r="C54" s="5">
        <f>C2+C3+(2*C17)+(3*C18)+C19</f>
        <v>1935</v>
      </c>
      <c r="D54" s="5">
        <f>D2+D3+(2*D17)+(3*D18)+D19</f>
        <v>1242</v>
      </c>
      <c r="E54" s="22">
        <f>C54-D54</f>
        <v>693</v>
      </c>
      <c r="F54" s="6">
        <f>D54/C54</f>
        <v>0.64186046511627903</v>
      </c>
      <c r="G54" s="7"/>
      <c r="H54" s="7"/>
      <c r="I54" s="7"/>
      <c r="J54" s="7"/>
      <c r="K54" s="7"/>
      <c r="L54" s="7"/>
    </row>
    <row r="55" spans="1:12" s="1" customFormat="1" x14ac:dyDescent="0.25">
      <c r="A55" s="10"/>
      <c r="B55" s="17"/>
      <c r="C55" s="5"/>
      <c r="D55" s="5"/>
      <c r="E55" s="6"/>
      <c r="F55" s="10"/>
      <c r="G55" s="7"/>
      <c r="H55" s="7"/>
      <c r="I55" s="7"/>
      <c r="J55" s="7"/>
      <c r="K55" s="7"/>
      <c r="L55" s="7"/>
    </row>
    <row r="56" spans="1:12" s="1" customFormat="1" x14ac:dyDescent="0.25">
      <c r="A56" s="10" t="s">
        <v>106</v>
      </c>
      <c r="B56" s="17"/>
      <c r="C56" s="5"/>
      <c r="D56" s="5"/>
      <c r="E56" s="6"/>
      <c r="F56" s="10"/>
      <c r="G56" s="7"/>
      <c r="H56" s="7"/>
      <c r="I56" s="7"/>
      <c r="J56" s="7"/>
      <c r="K56" s="7"/>
      <c r="L56" s="7"/>
    </row>
    <row r="57" spans="1:12" s="1" customFormat="1" x14ac:dyDescent="0.25">
      <c r="A57" s="10" t="s">
        <v>107</v>
      </c>
      <c r="B57" s="17"/>
      <c r="C57" s="5"/>
      <c r="D57" s="5"/>
      <c r="E57" s="6"/>
      <c r="F57" s="10"/>
      <c r="G57" s="7"/>
      <c r="H57" s="7"/>
      <c r="I57" s="7"/>
      <c r="J57" s="7"/>
      <c r="K57" s="7"/>
      <c r="L57" s="7"/>
    </row>
    <row r="58" spans="1:12" s="1" customFormat="1" x14ac:dyDescent="0.25">
      <c r="A58" s="10" t="s">
        <v>108</v>
      </c>
      <c r="B58" s="17"/>
      <c r="C58" s="5">
        <f>C2+C3+(2*C17)+(3*C18)+C19+C36+C26</f>
        <v>3769</v>
      </c>
      <c r="D58" s="5">
        <f>D2+D3+(2*D17)+(3*D18)+D19+D36+D26</f>
        <v>2304</v>
      </c>
      <c r="E58" s="22">
        <f>C58-D58</f>
        <v>1465</v>
      </c>
      <c r="F58" s="6">
        <f>D58/C58</f>
        <v>0.61130273282037673</v>
      </c>
      <c r="G58" s="7"/>
      <c r="H58" s="7"/>
      <c r="I58" s="7"/>
      <c r="J58" s="7"/>
      <c r="K58" s="7"/>
      <c r="L58" s="7"/>
    </row>
    <row r="59" spans="1:12" s="1" customFormat="1" x14ac:dyDescent="0.25">
      <c r="A59" s="10"/>
      <c r="B59" s="17"/>
      <c r="C59" s="5"/>
      <c r="D59" s="5"/>
      <c r="E59" s="22"/>
      <c r="F59" s="34"/>
      <c r="G59" s="7"/>
      <c r="H59" s="7"/>
      <c r="I59" s="7"/>
      <c r="J59" s="7"/>
      <c r="K59" s="7"/>
      <c r="L59" s="7"/>
    </row>
    <row r="60" spans="1:12" s="1" customFormat="1" x14ac:dyDescent="0.25">
      <c r="A60" s="10" t="s">
        <v>102</v>
      </c>
      <c r="B60" s="17"/>
      <c r="C60" s="5"/>
      <c r="D60" s="5"/>
      <c r="E60" s="6"/>
      <c r="F60" s="10"/>
      <c r="G60" s="7"/>
      <c r="H60" s="7"/>
      <c r="I60" s="7"/>
      <c r="J60" s="7"/>
      <c r="K60" s="7"/>
      <c r="L60" s="7"/>
    </row>
    <row r="61" spans="1:12" s="1" customFormat="1" x14ac:dyDescent="0.25">
      <c r="A61" s="10" t="s">
        <v>103</v>
      </c>
      <c r="B61" s="17"/>
      <c r="C61" s="5"/>
      <c r="D61" s="5"/>
      <c r="E61" s="6"/>
      <c r="F61" s="10"/>
      <c r="G61" s="7"/>
      <c r="H61" s="7"/>
      <c r="I61" s="7"/>
      <c r="J61" s="7"/>
      <c r="K61" s="7"/>
      <c r="L61" s="7"/>
    </row>
    <row r="62" spans="1:12" s="1" customFormat="1" x14ac:dyDescent="0.25">
      <c r="A62" s="10" t="s">
        <v>104</v>
      </c>
      <c r="B62" s="17"/>
      <c r="C62" s="5">
        <f>C2+C3+(4*C33)+(2*C17)+(3*C18)+C19+C35+C29+C26+(5*C24)</f>
        <v>11828</v>
      </c>
      <c r="D62" s="5">
        <f>D2+D3+(4*D33)+(2*D17)+(3*D18)+D19+D35+D29+D26+(5*D24)</f>
        <v>7529</v>
      </c>
      <c r="E62" s="22">
        <f>C62-D62</f>
        <v>4299</v>
      </c>
      <c r="F62" s="6">
        <f>D62/C62</f>
        <v>0.6365404125803179</v>
      </c>
      <c r="G62" s="7"/>
      <c r="H62" s="7"/>
      <c r="I62" s="7"/>
      <c r="J62" s="7"/>
      <c r="K62" s="7"/>
      <c r="L62" s="7"/>
    </row>
    <row r="63" spans="1:12" s="1" customFormat="1" x14ac:dyDescent="0.25">
      <c r="A63" s="10"/>
      <c r="B63" s="17"/>
      <c r="G63" s="7"/>
      <c r="H63" s="7"/>
      <c r="I63" s="7"/>
      <c r="J63" s="7"/>
      <c r="K63" s="7"/>
      <c r="L63" s="7"/>
    </row>
    <row r="64" spans="1:12" s="1" customFormat="1" x14ac:dyDescent="0.25">
      <c r="A64" s="18" t="s">
        <v>99</v>
      </c>
      <c r="B64" s="17"/>
      <c r="C64" s="5"/>
      <c r="D64" s="5"/>
      <c r="E64" s="6"/>
      <c r="F64" s="10"/>
      <c r="G64" s="7"/>
      <c r="H64" s="7"/>
      <c r="I64" s="7"/>
      <c r="J64" s="7"/>
      <c r="K64" s="7"/>
      <c r="L64" s="7"/>
    </row>
    <row r="65" spans="1:12" s="1" customFormat="1" x14ac:dyDescent="0.25">
      <c r="A65" s="10" t="s">
        <v>100</v>
      </c>
      <c r="B65" s="17"/>
      <c r="C65" s="5"/>
      <c r="D65" s="5"/>
      <c r="E65" s="6"/>
      <c r="F65" s="10"/>
      <c r="G65" s="7"/>
      <c r="H65" s="7"/>
      <c r="I65" s="7"/>
      <c r="J65" s="7"/>
      <c r="K65" s="7"/>
      <c r="L65" s="7"/>
    </row>
    <row r="66" spans="1:12" s="1" customFormat="1" x14ac:dyDescent="0.25">
      <c r="A66" s="10" t="s">
        <v>91</v>
      </c>
      <c r="B66" s="17"/>
      <c r="C66" s="5">
        <f>C2+C3+(4*C33)+(2*C17)+(3*C18)+C35+(3*C22)+(4*C24)</f>
        <v>12530</v>
      </c>
      <c r="D66" s="5">
        <f>D2+D3+(4*D33)+(2*D17)+(3*D18)+D35+(3*D22)+(4*D24)</f>
        <v>8300</v>
      </c>
      <c r="E66" s="22">
        <f>C66-D66</f>
        <v>4230</v>
      </c>
      <c r="F66" s="6">
        <f>D66/C66</f>
        <v>0.66241021548284118</v>
      </c>
      <c r="G66" s="7"/>
      <c r="H66" s="7"/>
      <c r="I66" s="7"/>
      <c r="J66" s="7"/>
      <c r="K66" s="7"/>
      <c r="L66" s="7"/>
    </row>
    <row r="67" spans="1:12" s="1" customFormat="1" x14ac:dyDescent="0.25">
      <c r="A67" s="10"/>
      <c r="B67" s="17"/>
      <c r="C67" s="5"/>
      <c r="D67" s="5"/>
      <c r="E67" s="6"/>
      <c r="F67" s="10"/>
      <c r="G67" s="7"/>
      <c r="H67" s="7"/>
      <c r="I67" s="7"/>
      <c r="J67" s="7"/>
      <c r="K67" s="7"/>
      <c r="L67" s="7"/>
    </row>
    <row r="68" spans="1:12" s="1" customFormat="1" x14ac:dyDescent="0.25">
      <c r="A68" s="10"/>
      <c r="B68" s="17"/>
      <c r="C68" s="5"/>
      <c r="D68" s="5"/>
      <c r="E68" s="6"/>
      <c r="F68" s="10"/>
      <c r="G68" s="7"/>
      <c r="H68" s="7"/>
      <c r="I68" s="7"/>
      <c r="J68" s="7"/>
      <c r="K68" s="7"/>
      <c r="L68" s="7"/>
    </row>
    <row r="69" spans="1:12" s="1" customFormat="1" x14ac:dyDescent="0.25">
      <c r="A69" s="10"/>
      <c r="B69" s="17"/>
      <c r="C69" s="5"/>
      <c r="D69" s="5"/>
      <c r="E69" s="6"/>
      <c r="F69" s="10"/>
      <c r="G69" s="7"/>
      <c r="H69" s="7"/>
      <c r="I69" s="7"/>
      <c r="J69" s="7"/>
      <c r="K69" s="7"/>
      <c r="L69" s="7"/>
    </row>
    <row r="70" spans="1:12" s="1" customFormat="1" x14ac:dyDescent="0.25">
      <c r="A70" s="10"/>
      <c r="B70" s="17"/>
      <c r="C70" s="5"/>
      <c r="D70" s="5"/>
      <c r="E70" s="6"/>
      <c r="F70" s="10"/>
      <c r="G70" s="7"/>
      <c r="H70" s="7"/>
      <c r="I70" s="7"/>
      <c r="J70" s="7"/>
      <c r="K70" s="7"/>
      <c r="L70" s="7"/>
    </row>
    <row r="71" spans="1:12" s="1" customFormat="1" x14ac:dyDescent="0.25">
      <c r="A71" s="10"/>
      <c r="B71" s="17"/>
      <c r="C71" s="5"/>
      <c r="D71" s="5"/>
      <c r="E71" s="6"/>
      <c r="F71" s="10"/>
      <c r="G71" s="7"/>
      <c r="H71" s="7"/>
      <c r="I71" s="7"/>
      <c r="J71" s="7"/>
      <c r="K71" s="7"/>
      <c r="L71" s="7"/>
    </row>
    <row r="72" spans="1:12" s="1" customFormat="1" x14ac:dyDescent="0.25">
      <c r="A72" s="10"/>
      <c r="B72" s="17"/>
      <c r="C72" s="5"/>
      <c r="D72" s="5"/>
      <c r="E72" s="6"/>
      <c r="F72" s="10"/>
      <c r="G72" s="7"/>
      <c r="H72" s="7"/>
      <c r="I72" s="7"/>
      <c r="J72" s="7"/>
      <c r="K72" s="7"/>
      <c r="L72" s="7"/>
    </row>
    <row r="73" spans="1:12" s="1" customFormat="1" x14ac:dyDescent="0.25">
      <c r="A73" s="10"/>
      <c r="B73" s="17"/>
      <c r="C73" s="5"/>
      <c r="D73" s="5"/>
      <c r="E73" s="6"/>
      <c r="F73" s="10"/>
      <c r="G73" s="7"/>
      <c r="H73" s="7"/>
      <c r="I73" s="7"/>
      <c r="J73" s="7"/>
      <c r="K73" s="7"/>
      <c r="L73" s="7"/>
    </row>
    <row r="74" spans="1:12" s="1" customFormat="1" x14ac:dyDescent="0.25">
      <c r="A74" s="10"/>
      <c r="B74" s="17"/>
      <c r="C74" s="5"/>
      <c r="D74" s="5"/>
      <c r="E74" s="6"/>
      <c r="F74" s="10"/>
      <c r="G74" s="7"/>
      <c r="H74" s="7"/>
      <c r="I74" s="7"/>
      <c r="J74" s="7"/>
      <c r="K74" s="7"/>
      <c r="L74" s="7"/>
    </row>
    <row r="75" spans="1:12" s="1" customFormat="1" x14ac:dyDescent="0.25">
      <c r="A75" s="10"/>
      <c r="B75" s="17"/>
      <c r="C75" s="5"/>
      <c r="D75" s="5"/>
      <c r="E75" s="6"/>
      <c r="F75" s="10"/>
      <c r="G75" s="7"/>
      <c r="H75" s="7"/>
      <c r="I75" s="7"/>
      <c r="J75" s="7"/>
      <c r="K75" s="7"/>
      <c r="L75" s="7"/>
    </row>
    <row r="76" spans="1:12" s="1" customFormat="1" x14ac:dyDescent="0.25">
      <c r="A76" s="10"/>
      <c r="B76" s="17"/>
      <c r="C76" s="5"/>
      <c r="D76" s="5"/>
      <c r="E76" s="6"/>
      <c r="F76" s="10"/>
      <c r="G76" s="7"/>
      <c r="H76" s="7"/>
      <c r="I76" s="7"/>
      <c r="J76" s="7"/>
      <c r="K76" s="7"/>
      <c r="L76" s="7"/>
    </row>
    <row r="77" spans="1:12" s="1" customFormat="1" x14ac:dyDescent="0.25">
      <c r="A77" s="10"/>
      <c r="B77" s="17"/>
      <c r="C77" s="5"/>
      <c r="D77" s="5"/>
      <c r="E77" s="6"/>
      <c r="F77" s="10"/>
      <c r="G77" s="7"/>
      <c r="H77" s="7"/>
      <c r="I77" s="7"/>
      <c r="J77" s="7"/>
      <c r="K77" s="7"/>
      <c r="L77" s="7"/>
    </row>
    <row r="78" spans="1:12" x14ac:dyDescent="0.25">
      <c r="H78" s="7"/>
    </row>
  </sheetData>
  <sheetProtection algorithmName="SHA-512" hashValue="YIAcFDLDDWU1YnhcjHvZm23kPyotXnXUtsgGK7Y+exCbqHJxB/TpY/2gyZWxbcrjLt+5uHxNQrEZhAGR9KVm0A==" saltValue="WlNlwQi3btE6szjoY8iRCA==" spinCount="100000" sheet="1" objects="1" scenarios="1" selectLockedCells="1"/>
  <protectedRanges>
    <protectedRange algorithmName="SHA-512" hashValue="lIMSUOU1Njy7VL9JrI7W5g+VAGLOIdHqvfGAUjvPks7GSHPDiN6Q0K0YpM1N+2SL1SwxtnoqJfOS1gBaXwXuAQ==" saltValue="Zeh/chYffbVUzzvCjodMVg==" spinCount="100000" sqref="C9:D45" name="UCR and PPO fees" securityDescriptor="O:WDG:WDD:(A;;CC;;;WD)"/>
  </protectedRanges>
  <conditionalFormatting sqref="F2:F46">
    <cfRule type="cellIs" dxfId="6" priority="4" stopIfTrue="1" operator="lessThan">
      <formula>0.7</formula>
    </cfRule>
    <cfRule type="cellIs" dxfId="5" priority="5" stopIfTrue="1" operator="between">
      <formula>0.84</formula>
      <formula>0.7</formula>
    </cfRule>
    <cfRule type="cellIs" dxfId="4" priority="6" stopIfTrue="1" operator="between">
      <formula>70</formula>
      <formula>84</formula>
    </cfRule>
    <cfRule type="cellIs" dxfId="3" priority="7" stopIfTrue="1" operator="greaterThan">
      <formula>0.84</formula>
    </cfRule>
  </conditionalFormatting>
  <conditionalFormatting sqref="F49 F51 F54 F58 F62 F66">
    <cfRule type="cellIs" dxfId="2" priority="1" stopIfTrue="1" operator="lessThan">
      <formula>0.7</formula>
    </cfRule>
    <cfRule type="cellIs" dxfId="1" priority="2" stopIfTrue="1" operator="between">
      <formula>0.7</formula>
      <formula>0.849</formula>
    </cfRule>
    <cfRule type="cellIs" dxfId="0" priority="3" stopIfTrue="1" operator="greaterThan">
      <formula>0.85</formula>
    </cfRule>
  </conditionalFormatting>
  <pageMargins left="0.75" right="0.75" top="1" bottom="1" header="0.5" footer="0.5"/>
  <pageSetup orientation="portrait" horizontalDpi="300" verticalDpi="300" r:id="rId1"/>
  <headerFooter alignWithMargins="0">
    <oddHeader>Comparison--PPO vs. Our Fees</oddHeader>
    <oddFooter>&amp;LInterplan (1/99)
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template</vt:lpstr>
      <vt:lpstr>Sample PPO</vt:lpstr>
    </vt:vector>
  </TitlesOfParts>
  <Company>NEXT Dentistry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A. Reber D.D.S., M.S.</dc:creator>
  <cp:lastModifiedBy>Mark Reber</cp:lastModifiedBy>
  <cp:lastPrinted>1997-05-08T23:04:16Z</cp:lastPrinted>
  <dcterms:created xsi:type="dcterms:W3CDTF">1995-12-28T00:43:53Z</dcterms:created>
  <dcterms:modified xsi:type="dcterms:W3CDTF">2026-06-28T23:34:16Z</dcterms:modified>
</cp:coreProperties>
</file>