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  <extLst>
    <ext uri="GoogleSheetsCustomDataVersion2">
      <go:sheetsCustomData xmlns:go="http://customooxmlschemas.google.com/" r:id="rId5" roundtripDataChecksum="NaLJrivQ4BujR/+Nmy0+inY5XAlSv6ON02mxxwi/JNo="/>
    </ext>
  </extLst>
</workbook>
</file>

<file path=xl/sharedStrings.xml><?xml version="1.0" encoding="utf-8"?>
<sst xmlns="http://schemas.openxmlformats.org/spreadsheetml/2006/main" count="43" uniqueCount="40">
  <si>
    <t>SYMULACJA KORZYŚCI: ESTOŃSKI CIT</t>
  </si>
  <si>
    <t>Wypełnia klient - Dane Twojej Spółki (komórki zaznaczone na jasny złoty):</t>
  </si>
  <si>
    <t>Komórka</t>
  </si>
  <si>
    <t>Opis (Etykieta)</t>
  </si>
  <si>
    <t>Przykładowa Wartość</t>
  </si>
  <si>
    <t>Uwagi</t>
  </si>
  <si>
    <t>Wariant: Klasyczny CIT</t>
  </si>
  <si>
    <t>Wariant: Estoński CIT</t>
  </si>
  <si>
    <t>B2</t>
  </si>
  <si>
    <t>Przychody netto rocznie</t>
  </si>
  <si>
    <t>Podatek CIT Spółki</t>
  </si>
  <si>
    <t>B3</t>
  </si>
  <si>
    <t>Koszty uzyskania przychodu netto</t>
  </si>
  <si>
    <t>Bez podatków i dywidend</t>
  </si>
  <si>
    <t>Podatek od Dywidendy (PIT)</t>
  </si>
  <si>
    <t>B4</t>
  </si>
  <si>
    <t>Zysk brutto</t>
  </si>
  <si>
    <t>Podatek od "Ukrytych Zysków"</t>
  </si>
  <si>
    <t>B5</t>
  </si>
  <si>
    <t>Wybierz: Status małego podatnika lub Duży podatnik</t>
  </si>
  <si>
    <t>Mały Podatnik (do 2 mln EUR)</t>
  </si>
  <si>
    <t>Dla CIT 9% lub 19%</t>
  </si>
  <si>
    <t>SUMA PODATKÓW</t>
  </si>
  <si>
    <t>B6</t>
  </si>
  <si>
    <t>Wydatki na "ukryte zyski" (rocznie)</t>
  </si>
  <si>
    <t>np.: 50% kosztów aut , reprezentacja i gastro. oraz świadczenia dla wspólników</t>
  </si>
  <si>
    <t>B7</t>
  </si>
  <si>
    <t xml:space="preserve">Planowana dywidenda do wypłaty </t>
  </si>
  <si>
    <t>Kwota brutto dla wspólnika</t>
  </si>
  <si>
    <t>Realne Opodatkowanie</t>
  </si>
  <si>
    <t>Stawka CIT (Klasyczny)</t>
  </si>
  <si>
    <t>Efektywna stawka CIT (Estoński)</t>
  </si>
  <si>
    <t>Współczynnik odliczenia PIT</t>
  </si>
  <si>
    <t>Planowana dywidenda do wypłaty Estoński CIT</t>
  </si>
  <si>
    <t>WAŻNE INFORMACJE:</t>
  </si>
  <si>
    <t>1. Kalkulator ma charakter wyłącznie poglądowy i służy do wstępnej symulacji korzyści.</t>
  </si>
  <si>
    <t>2. Przedstawione wyliczenia nie stanowią porady podatkowej ani opinii prawnej w rozumieniu przepisów ustawy o doradztwie podatkowym.</t>
  </si>
  <si>
    <t>3. Każda sytuacja biznesowa jest unikalna i wymaga indywidualnej weryfikacji księgowej.</t>
  </si>
  <si>
    <t>4. Masz pytania dotyczące działania kalkulatora lub merytoryki? Napisz do nas: 📧 strategia@iwonaklemczak.pl</t>
  </si>
  <si>
    <t>Opracowane przez: Iwona Klemczak – Strategiczne Wsparcie Księgowe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</si>
</sst>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_ ;[Red]\-#,##0\ "/>
    <numFmt numFmtId="165" formatCode="#,##0.00\ &quot;zł&quot;;[Red]\-#,##0.00\ &quot;zł&quot;"/>
    <numFmt numFmtId="166" formatCode="0.0%"/>
    <numFmt numFmtId="167" formatCode="#,##0\ &quot;zł&quot;;[Red]\-#,##0\ &quot;zł&quot;"/>
  </numFmts>
  <fonts count="24">
    <font>
      <sz val="11.0"/>
      <color theme="1"/>
      <name val="Aptos Narrow"/>
      <scheme val="minor"/>
    </font>
    <font>
      <sz val="11.0"/>
      <color theme="0"/>
      <name val="Aptos Narrow"/>
    </font>
    <font>
      <b/>
      <sz val="18.0"/>
      <color rgb="FF002366"/>
      <name val="Montserrat"/>
    </font>
    <font>
      <b/>
      <sz val="11.0"/>
      <color theme="1"/>
      <name val="Montserrat"/>
    </font>
    <font>
      <sz val="11.0"/>
      <color theme="1"/>
      <name val="Aptos Narrow"/>
    </font>
    <font>
      <b/>
      <sz val="12.0"/>
      <color rgb="FFFFFFFF"/>
      <name val="SeMIBOLD"/>
    </font>
    <font>
      <sz val="11.0"/>
      <color rgb="FFFFFFFF"/>
      <name val="Aptos Narrow"/>
    </font>
    <font>
      <b/>
      <sz val="11.0"/>
      <color theme="0"/>
      <name val="Montserrat"/>
    </font>
    <font>
      <sz val="11.0"/>
      <color theme="1"/>
      <name val="Montserrat"/>
    </font>
    <font>
      <b/>
      <sz val="12.0"/>
      <color rgb="FF4B4B4B"/>
      <name val="Montserrat"/>
    </font>
    <font>
      <sz val="11.0"/>
      <color rgb="FF1F1F1F"/>
      <name val="InPUT"/>
    </font>
    <font>
      <sz val="11.0"/>
      <color theme="1"/>
      <name val="Arial"/>
    </font>
    <font>
      <sz val="11.0"/>
      <color rgb="FF002366"/>
      <name val="Montserrat"/>
    </font>
    <font>
      <sz val="9.0"/>
      <color rgb="FF4B4B4B"/>
      <name val="InPUT"/>
    </font>
    <font>
      <sz val="11.0"/>
      <color theme="1"/>
      <name val="InPUT"/>
    </font>
    <font>
      <b/>
      <sz val="12.0"/>
      <color rgb="FF002366"/>
      <name val="Montserrat"/>
    </font>
    <font>
      <sz val="9.0"/>
      <color rgb="FF4B4B4B"/>
      <name val="Aptos Narrow"/>
    </font>
    <font>
      <sz val="11.0"/>
      <color rgb="FFFF0000"/>
      <name val="Aptos Narrow"/>
    </font>
    <font>
      <sz val="11.0"/>
      <color rgb="FF1F1F1F"/>
      <name val="Arial"/>
    </font>
    <font>
      <b/>
      <sz val="11.0"/>
      <color theme="1"/>
      <name val="Aptos Narrow"/>
    </font>
    <font>
      <b/>
      <sz val="9.0"/>
      <color rgb="FFA6A6A6"/>
      <name val="Aptos Narrow"/>
    </font>
    <font>
      <b/>
      <sz val="13.0"/>
      <color theme="1"/>
      <name val="Aptos Narrow"/>
    </font>
    <font>
      <sz val="10.0"/>
      <color theme="1"/>
      <name val="Arimo"/>
    </font>
    <font>
      <i/>
      <sz val="11.0"/>
      <color theme="1"/>
      <name val="Aptos Narrow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2366"/>
        <bgColor rgb="FF002366"/>
      </patternFill>
    </fill>
    <fill>
      <patternFill patternType="solid">
        <fgColor rgb="FFFAFAFA"/>
        <bgColor rgb="FFFAFAFA"/>
      </patternFill>
    </fill>
    <fill>
      <patternFill patternType="solid">
        <fgColor rgb="FFF4EBD0"/>
        <bgColor rgb="FFF4EBD0"/>
      </patternFill>
    </fill>
    <fill>
      <patternFill patternType="solid">
        <fgColor rgb="FFFDFBF5"/>
        <bgColor rgb="FFFDFBF5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</fills>
  <borders count="22">
    <border/>
    <border>
      <left/>
      <right/>
      <top/>
      <bottom/>
    </border>
    <border>
      <left style="thin">
        <color rgb="FFF4EBD0"/>
      </left>
      <right/>
      <top style="thin">
        <color rgb="FFF4EBD0"/>
      </top>
      <bottom/>
    </border>
    <border>
      <left/>
      <right/>
      <top style="thin">
        <color rgb="FFF4EBD0"/>
      </top>
      <bottom/>
    </border>
    <border>
      <left/>
      <right style="thin">
        <color rgb="FFF4EBD0"/>
      </right>
      <top style="thin">
        <color rgb="FFF4EBD0"/>
      </top>
      <bottom/>
    </border>
    <border>
      <left style="thin">
        <color rgb="FFC5A059"/>
      </left>
      <right style="thin">
        <color rgb="FFC5A059"/>
      </right>
      <top style="thin">
        <color rgb="FFC5A059"/>
      </top>
    </border>
    <border>
      <left style="thin">
        <color rgb="FFF4EBD0"/>
      </left>
      <right/>
      <top/>
      <bottom/>
    </border>
    <border>
      <left/>
      <right style="thin">
        <color rgb="FFF4EBD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4EBD0"/>
      </left>
      <right/>
      <top/>
      <bottom style="thin">
        <color rgb="FFF4EBD0"/>
      </bottom>
    </border>
    <border>
      <left/>
      <right/>
      <top/>
      <bottom style="thin">
        <color rgb="FFF4EBD0"/>
      </bottom>
    </border>
    <border>
      <left/>
      <right style="thin">
        <color rgb="FFF4EBD0"/>
      </right>
      <top/>
      <bottom style="thin">
        <color rgb="FFF4EBD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164" xfId="0" applyBorder="1" applyFont="1" applyNumberForma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1" fillId="2" fontId="1" numFmtId="165" xfId="0" applyBorder="1" applyFont="1" applyNumberFormat="1"/>
    <xf borderId="1" fillId="3" fontId="5" numFmtId="0" xfId="0" applyAlignment="1" applyBorder="1" applyFill="1" applyFont="1">
      <alignment horizontal="left"/>
    </xf>
    <xf borderId="1" fillId="3" fontId="6" numFmtId="0" xfId="0" applyAlignment="1" applyBorder="1" applyFont="1">
      <alignment horizontal="left"/>
    </xf>
    <xf borderId="1" fillId="2" fontId="4" numFmtId="165" xfId="0" applyBorder="1" applyFont="1" applyNumberFormat="1"/>
    <xf borderId="2" fillId="3" fontId="7" numFmtId="0" xfId="0" applyAlignment="1" applyBorder="1" applyFont="1">
      <alignment horizontal="center" readingOrder="1" shrinkToFit="0" vertical="center" wrapText="1"/>
    </xf>
    <xf borderId="3" fillId="3" fontId="7" numFmtId="0" xfId="0" applyAlignment="1" applyBorder="1" applyFont="1">
      <alignment horizontal="center" readingOrder="1" shrinkToFit="0" vertical="center" wrapText="1"/>
    </xf>
    <xf borderId="4" fillId="3" fontId="7" numFmtId="0" xfId="0" applyAlignment="1" applyBorder="1" applyFont="1">
      <alignment horizontal="center" readingOrder="1" shrinkToFit="0" vertical="center" wrapText="1"/>
    </xf>
    <xf borderId="0" fillId="0" fontId="8" numFmtId="0" xfId="0" applyAlignment="1" applyFont="1">
      <alignment horizontal="left"/>
    </xf>
    <xf borderId="5" fillId="0" fontId="9" numFmtId="0" xfId="0" applyAlignment="1" applyBorder="1" applyFont="1">
      <alignment horizontal="center"/>
    </xf>
    <xf borderId="6" fillId="4" fontId="10" numFmtId="0" xfId="0" applyAlignment="1" applyBorder="1" applyFill="1" applyFont="1">
      <alignment horizontal="left" readingOrder="1" shrinkToFit="0" vertical="center" wrapText="1"/>
    </xf>
    <xf borderId="1" fillId="4" fontId="10" numFmtId="0" xfId="0" applyAlignment="1" applyBorder="1" applyFont="1">
      <alignment horizontal="left" readingOrder="1" shrinkToFit="0" vertical="center" wrapText="1"/>
    </xf>
    <xf borderId="1" fillId="5" fontId="11" numFmtId="164" xfId="0" applyAlignment="1" applyBorder="1" applyFill="1" applyFont="1" applyNumberFormat="1">
      <alignment horizontal="right" readingOrder="1" shrinkToFit="0" vertical="center" wrapText="1"/>
    </xf>
    <xf borderId="7" fillId="4" fontId="10" numFmtId="0" xfId="0" applyAlignment="1" applyBorder="1" applyFont="1">
      <alignment horizontal="left" readingOrder="1" shrinkToFit="0" vertical="center" wrapText="1"/>
    </xf>
    <xf borderId="8" fillId="6" fontId="9" numFmtId="0" xfId="0" applyAlignment="1" applyBorder="1" applyFill="1" applyFont="1">
      <alignment horizontal="left"/>
    </xf>
    <xf borderId="9" fillId="6" fontId="12" numFmtId="164" xfId="0" applyAlignment="1" applyBorder="1" applyFont="1" applyNumberFormat="1">
      <alignment horizontal="right"/>
    </xf>
    <xf borderId="10" fillId="6" fontId="12" numFmtId="164" xfId="0" applyAlignment="1" applyBorder="1" applyFont="1" applyNumberFormat="1">
      <alignment horizontal="right"/>
    </xf>
    <xf borderId="6" fillId="6" fontId="10" numFmtId="0" xfId="0" applyAlignment="1" applyBorder="1" applyFont="1">
      <alignment horizontal="left" readingOrder="1" shrinkToFit="0" vertical="center" wrapText="1"/>
    </xf>
    <xf borderId="1" fillId="6" fontId="10" numFmtId="0" xfId="0" applyAlignment="1" applyBorder="1" applyFont="1">
      <alignment horizontal="left" readingOrder="1" shrinkToFit="0" vertical="center" wrapText="1"/>
    </xf>
    <xf borderId="7" fillId="6" fontId="13" numFmtId="0" xfId="0" applyAlignment="1" applyBorder="1" applyFont="1">
      <alignment horizontal="left" readingOrder="1" shrinkToFit="0" vertical="center" wrapText="1"/>
    </xf>
    <xf borderId="11" fillId="0" fontId="9" numFmtId="0" xfId="0" applyAlignment="1" applyBorder="1" applyFont="1">
      <alignment horizontal="left"/>
    </xf>
    <xf borderId="0" fillId="0" fontId="12" numFmtId="164" xfId="0" applyAlignment="1" applyFont="1" applyNumberFormat="1">
      <alignment horizontal="right"/>
    </xf>
    <xf borderId="12" fillId="0" fontId="12" numFmtId="164" xfId="0" applyAlignment="1" applyBorder="1" applyFont="1" applyNumberFormat="1">
      <alignment horizontal="right"/>
    </xf>
    <xf borderId="1" fillId="5" fontId="14" numFmtId="164" xfId="0" applyAlignment="1" applyBorder="1" applyFont="1" applyNumberFormat="1">
      <alignment horizontal="right" readingOrder="1" shrinkToFit="0" vertical="center" wrapText="1"/>
    </xf>
    <xf borderId="13" fillId="6" fontId="9" numFmtId="0" xfId="0" applyAlignment="1" applyBorder="1" applyFont="1">
      <alignment horizontal="left"/>
    </xf>
    <xf borderId="14" fillId="6" fontId="12" numFmtId="164" xfId="0" applyAlignment="1" applyBorder="1" applyFont="1" applyNumberFormat="1">
      <alignment horizontal="right"/>
    </xf>
    <xf borderId="15" fillId="6" fontId="12" numFmtId="164" xfId="0" applyAlignment="1" applyBorder="1" applyFont="1" applyNumberFormat="1">
      <alignment horizontal="right"/>
    </xf>
    <xf borderId="1" fillId="5" fontId="14" numFmtId="0" xfId="0" applyAlignment="1" applyBorder="1" applyFont="1">
      <alignment horizontal="right" readingOrder="1" shrinkToFit="0" vertical="center" wrapText="1"/>
    </xf>
    <xf borderId="7" fillId="4" fontId="13" numFmtId="0" xfId="0" applyAlignment="1" applyBorder="1" applyFont="1">
      <alignment horizontal="left" readingOrder="1" shrinkToFit="0" vertical="center" wrapText="1"/>
    </xf>
    <xf borderId="16" fillId="0" fontId="9" numFmtId="0" xfId="0" applyAlignment="1" applyBorder="1" applyFont="1">
      <alignment horizontal="left"/>
    </xf>
    <xf borderId="16" fillId="0" fontId="15" numFmtId="164" xfId="0" applyAlignment="1" applyBorder="1" applyFont="1" applyNumberFormat="1">
      <alignment horizontal="right"/>
    </xf>
    <xf borderId="17" fillId="4" fontId="10" numFmtId="0" xfId="0" applyAlignment="1" applyBorder="1" applyFont="1">
      <alignment horizontal="left" readingOrder="1" shrinkToFit="0" vertical="center" wrapText="1"/>
    </xf>
    <xf borderId="1" fillId="7" fontId="16" numFmtId="0" xfId="0" applyAlignment="1" applyBorder="1" applyFill="1" applyFont="1">
      <alignment shrinkToFit="0" wrapText="1"/>
    </xf>
    <xf borderId="18" fillId="4" fontId="10" numFmtId="0" xfId="0" applyAlignment="1" applyBorder="1" applyFont="1">
      <alignment horizontal="left" readingOrder="1" shrinkToFit="0" vertical="center" wrapText="1"/>
    </xf>
    <xf borderId="19" fillId="4" fontId="13" numFmtId="0" xfId="0" applyAlignment="1" applyBorder="1" applyFont="1">
      <alignment horizontal="left" readingOrder="1" shrinkToFit="0" vertical="center" wrapText="1"/>
    </xf>
    <xf borderId="16" fillId="0" fontId="15" numFmtId="166" xfId="0" applyAlignment="1" applyBorder="1" applyFont="1" applyNumberFormat="1">
      <alignment horizontal="right"/>
    </xf>
    <xf borderId="18" fillId="5" fontId="14" numFmtId="164" xfId="0" applyAlignment="1" applyBorder="1" applyFont="1" applyNumberFormat="1">
      <alignment horizontal="right" readingOrder="1" shrinkToFit="0" vertical="center" wrapText="1"/>
    </xf>
    <xf borderId="0" fillId="0" fontId="17" numFmtId="0" xfId="0" applyAlignment="1" applyFont="1">
      <alignment horizontal="left"/>
    </xf>
    <xf borderId="1" fillId="8" fontId="18" numFmtId="0" xfId="0" applyAlignment="1" applyBorder="1" applyFill="1" applyFont="1">
      <alignment horizontal="left" readingOrder="1" shrinkToFit="0" vertical="center" wrapText="1"/>
    </xf>
    <xf borderId="1" fillId="8" fontId="4" numFmtId="167" xfId="0" applyAlignment="1" applyBorder="1" applyFont="1" applyNumberFormat="1">
      <alignment horizontal="left"/>
    </xf>
    <xf borderId="1" fillId="9" fontId="17" numFmtId="0" xfId="0" applyAlignment="1" applyBorder="1" applyFill="1" applyFont="1">
      <alignment horizontal="left"/>
    </xf>
    <xf borderId="1" fillId="8" fontId="4" numFmtId="0" xfId="0" applyAlignment="1" applyBorder="1" applyFont="1">
      <alignment horizontal="left"/>
    </xf>
    <xf borderId="1" fillId="2" fontId="17" numFmtId="0" xfId="0" applyAlignment="1" applyBorder="1" applyFont="1">
      <alignment horizontal="left"/>
    </xf>
    <xf borderId="18" fillId="2" fontId="4" numFmtId="0" xfId="0" applyBorder="1" applyFont="1"/>
    <xf borderId="1" fillId="2" fontId="4" numFmtId="0" xfId="0" applyBorder="1" applyFont="1"/>
    <xf borderId="1" fillId="2" fontId="4" numFmtId="0" xfId="0" applyAlignment="1" applyBorder="1" applyFont="1">
      <alignment horizontal="left"/>
    </xf>
    <xf borderId="20" fillId="6" fontId="9" numFmtId="0" xfId="0" applyAlignment="1" applyBorder="1" applyFont="1">
      <alignment horizontal="left"/>
    </xf>
    <xf borderId="1" fillId="6" fontId="12" numFmtId="164" xfId="0" applyAlignment="1" applyBorder="1" applyFont="1" applyNumberFormat="1">
      <alignment horizontal="right"/>
    </xf>
    <xf borderId="21" fillId="6" fontId="12" numFmtId="164" xfId="0" applyAlignment="1" applyBorder="1" applyFont="1" applyNumberFormat="1">
      <alignment horizontal="right"/>
    </xf>
    <xf borderId="1" fillId="2" fontId="17" numFmtId="0" xfId="0" applyBorder="1" applyFont="1"/>
    <xf borderId="0" fillId="0" fontId="4" numFmtId="167" xfId="0" applyFont="1" applyNumberFormat="1"/>
    <xf borderId="0" fillId="0" fontId="19" numFmtId="0" xfId="0" applyAlignment="1" applyFont="1">
      <alignment horizontal="left"/>
    </xf>
    <xf borderId="1" fillId="10" fontId="19" numFmtId="167" xfId="0" applyAlignment="1" applyBorder="1" applyFill="1" applyFont="1" applyNumberFormat="1">
      <alignment horizontal="left"/>
    </xf>
    <xf borderId="0" fillId="0" fontId="1" numFmtId="167" xfId="0" applyAlignment="1" applyFont="1" applyNumberFormat="1">
      <alignment horizontal="left"/>
    </xf>
    <xf borderId="0" fillId="0" fontId="4" numFmtId="167" xfId="0" applyAlignment="1" applyFont="1" applyNumberFormat="1">
      <alignment horizontal="left"/>
    </xf>
    <xf borderId="0" fillId="0" fontId="20" numFmtId="0" xfId="0" applyAlignment="1" applyFont="1">
      <alignment horizontal="left"/>
    </xf>
    <xf borderId="0" fillId="0" fontId="20" numFmtId="0" xfId="0" applyAlignment="1" applyFont="1">
      <alignment horizontal="left"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19" numFmtId="0" xfId="0" applyAlignment="1" applyFont="1">
      <alignment shrinkToFit="0" vertical="center" wrapText="1"/>
    </xf>
    <xf borderId="0" fillId="0" fontId="22" numFmtId="0" xfId="0" applyAlignment="1" applyFont="1">
      <alignment shrinkToFit="0" vertical="center" wrapText="1"/>
    </xf>
    <xf borderId="0" fillId="0" fontId="4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  <xf borderId="0" fillId="0" fontId="23" numFmtId="0" xfId="0" applyAlignment="1" applyFont="1">
      <alignment horizontal="left" vertical="center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1438275</xdr:colOff>
      <xdr:row>24</xdr:row>
      <xdr:rowOff>457200</xdr:rowOff>
    </xdr:from>
    <xdr:ext cx="5210175" cy="4972050"/>
    <xdr:sp>
      <xdr:nvSpPr>
        <xdr:cNvPr id="3" name="Shape 3"/>
        <xdr:cNvSpPr/>
      </xdr:nvSpPr>
      <xdr:spPr>
        <a:xfrm>
          <a:off x="2755200" y="1308263"/>
          <a:ext cx="5181600" cy="4943475"/>
        </a:xfrm>
        <a:prstGeom prst="roundRect">
          <a:avLst>
            <a:gd fmla="val 16667" name="adj"/>
          </a:avLst>
        </a:prstGeom>
        <a:solidFill>
          <a:srgbClr val="002366"/>
        </a:solidFill>
        <a:ln cap="flat" cmpd="sng" w="28575">
          <a:solidFill>
            <a:srgbClr val="C5A059"/>
          </a:solidFill>
          <a:prstDash val="solid"/>
          <a:miter lim="800000"/>
          <a:headEnd len="sm" w="sm" type="none"/>
          <a:tailEnd len="sm" w="sm" type="none"/>
        </a:ln>
        <a:effectLst>
          <a:outerShdw blurRad="50800" rotWithShape="0" algn="l" dist="38100">
            <a:srgbClr val="000000">
              <a:alpha val="4000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lt1"/>
              </a:solidFill>
              <a:latin typeface="Montserrat"/>
              <a:ea typeface="Montserrat"/>
              <a:cs typeface="Montserrat"/>
              <a:sym typeface="Montserrat"/>
            </a:rPr>
            <a:t>WYNIK ANALIZY: Twoja oszczędność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lt1"/>
              </a:solidFill>
              <a:latin typeface="Montserrat"/>
              <a:ea typeface="Montserrat"/>
              <a:cs typeface="Montserrat"/>
              <a:sym typeface="Montserrat"/>
            </a:rPr>
            <a:t> roczna dzięki przejściu na Estoński CIT to: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		</a:t>
          </a:r>
          <a:endParaRPr sz="1400"/>
        </a:p>
      </xdr:txBody>
    </xdr:sp>
    <xdr:clientData fLocksWithSheet="0"/>
  </xdr:oneCellAnchor>
  <xdr:oneCellAnchor>
    <xdr:from>
      <xdr:col>8</xdr:col>
      <xdr:colOff>-9525</xdr:colOff>
      <xdr:row>24</xdr:row>
      <xdr:rowOff>209550</xdr:rowOff>
    </xdr:from>
    <xdr:ext cx="4781550" cy="5334000"/>
    <xdr:sp>
      <xdr:nvSpPr>
        <xdr:cNvPr id="4" name="Shape 4"/>
        <xdr:cNvSpPr/>
      </xdr:nvSpPr>
      <xdr:spPr>
        <a:xfrm>
          <a:off x="2969513" y="1122525"/>
          <a:ext cx="4752975" cy="5314950"/>
        </a:xfrm>
        <a:prstGeom prst="roundRect">
          <a:avLst>
            <a:gd fmla="val 16667" name="adj"/>
          </a:avLst>
        </a:prstGeom>
        <a:solidFill>
          <a:srgbClr val="002366"/>
        </a:solidFill>
        <a:ln cap="flat" cmpd="sng" w="28575">
          <a:solidFill>
            <a:srgbClr val="C5A059"/>
          </a:solidFill>
          <a:prstDash val="solid"/>
          <a:miter lim="800000"/>
          <a:headEnd len="sm" w="sm" type="none"/>
          <a:tailEnd len="sm" w="sm" type="none"/>
        </a:ln>
        <a:effectLst>
          <a:outerShdw blurRad="50800" rotWithShape="0" algn="l" dist="38100">
            <a:srgbClr val="000000">
              <a:alpha val="4000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3600">
            <a:solidFill>
              <a:srgbClr val="C5A059"/>
            </a:solidFill>
            <a:latin typeface="Montserrat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0</xdr:col>
      <xdr:colOff>0</xdr:colOff>
      <xdr:row>49</xdr:row>
      <xdr:rowOff>142875</xdr:rowOff>
    </xdr:from>
    <xdr:ext cx="19602450" cy="38100"/>
    <xdr:grpSp>
      <xdr:nvGrpSpPr>
        <xdr:cNvPr id="2" name="Shape 2"/>
        <xdr:cNvGrpSpPr/>
      </xdr:nvGrpSpPr>
      <xdr:grpSpPr>
        <a:xfrm>
          <a:off x="0" y="3775238"/>
          <a:ext cx="10692000" cy="9525"/>
          <a:chOff x="0" y="3775238"/>
          <a:chExt cx="10692000" cy="9525"/>
        </a:xfrm>
      </xdr:grpSpPr>
      <xdr:cxnSp>
        <xdr:nvCxnSpPr>
          <xdr:cNvPr id="5" name="Shape 5"/>
          <xdr:cNvCxnSpPr/>
        </xdr:nvCxnSpPr>
        <xdr:spPr>
          <a:xfrm flipH="1" rot="10800000">
            <a:off x="0" y="3775238"/>
            <a:ext cx="10692000" cy="9525"/>
          </a:xfrm>
          <a:prstGeom prst="straightConnector1">
            <a:avLst/>
          </a:prstGeom>
          <a:noFill/>
          <a:ln cap="flat" cmpd="sng" w="28575">
            <a:solidFill>
              <a:srgbClr val="A6A6A6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200025</xdr:colOff>
      <xdr:row>3</xdr:row>
      <xdr:rowOff>0</xdr:rowOff>
    </xdr:from>
    <xdr:ext cx="1257300" cy="1409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63"/>
    <col customWidth="1" min="3" max="3" width="38.63"/>
    <col customWidth="1" min="4" max="4" width="27.0"/>
    <col customWidth="1" min="5" max="5" width="36.13"/>
    <col customWidth="1" min="6" max="6" width="11.13"/>
    <col customWidth="1" min="7" max="7" width="10.25"/>
    <col customWidth="1" min="8" max="8" width="36.5"/>
    <col customWidth="1" min="9" max="10" width="27.75"/>
    <col customWidth="1" min="11" max="11" width="10.25"/>
    <col customWidth="1" min="12" max="26" width="7.63"/>
  </cols>
  <sheetData>
    <row r="7">
      <c r="H7" s="1"/>
      <c r="I7" s="1"/>
      <c r="J7" s="1"/>
    </row>
    <row r="8">
      <c r="H8" s="1"/>
      <c r="I8" s="1"/>
      <c r="J8" s="1"/>
    </row>
    <row r="9">
      <c r="H9" s="1"/>
      <c r="I9" s="1"/>
      <c r="J9" s="1"/>
    </row>
    <row r="10" ht="15.0" customHeight="1">
      <c r="H10" s="1"/>
      <c r="I10" s="1"/>
      <c r="J10" s="2"/>
    </row>
    <row r="11">
      <c r="H11" s="2"/>
      <c r="I11" s="1"/>
      <c r="J11" s="2"/>
    </row>
    <row r="12">
      <c r="H12" s="1"/>
      <c r="I12" s="1"/>
      <c r="J12" s="1"/>
    </row>
    <row r="13">
      <c r="B13" s="3" t="s">
        <v>0</v>
      </c>
      <c r="C13" s="4"/>
      <c r="D13" s="4"/>
      <c r="E13" s="5"/>
      <c r="H13" s="1"/>
      <c r="I13" s="6"/>
      <c r="J13" s="6"/>
    </row>
    <row r="14">
      <c r="B14" s="5"/>
      <c r="C14" s="5"/>
      <c r="D14" s="5"/>
      <c r="E14" s="5"/>
      <c r="H14" s="1"/>
      <c r="I14" s="6"/>
      <c r="J14" s="6"/>
    </row>
    <row r="15">
      <c r="B15" s="7" t="s">
        <v>1</v>
      </c>
      <c r="C15" s="8"/>
      <c r="D15" s="8"/>
      <c r="E15" s="5"/>
      <c r="I15" s="9"/>
      <c r="J15" s="9"/>
    </row>
    <row r="16">
      <c r="B16" s="5"/>
      <c r="C16" s="5"/>
      <c r="D16" s="5"/>
      <c r="E16" s="5"/>
      <c r="I16" s="9"/>
      <c r="J16" s="9"/>
    </row>
    <row r="17">
      <c r="B17" s="10" t="s">
        <v>2</v>
      </c>
      <c r="C17" s="11" t="s">
        <v>3</v>
      </c>
      <c r="D17" s="11" t="s">
        <v>4</v>
      </c>
      <c r="E17" s="12" t="s">
        <v>5</v>
      </c>
      <c r="H17" s="13"/>
      <c r="I17" s="14" t="s">
        <v>6</v>
      </c>
      <c r="J17" s="14" t="s">
        <v>7</v>
      </c>
    </row>
    <row r="18" ht="30.75" customHeight="1">
      <c r="B18" s="15" t="s">
        <v>8</v>
      </c>
      <c r="C18" s="16" t="s">
        <v>9</v>
      </c>
      <c r="D18" s="17">
        <v>1200000.0</v>
      </c>
      <c r="E18" s="18"/>
      <c r="H18" s="19" t="s">
        <v>10</v>
      </c>
      <c r="I18" s="20">
        <f>IF(D20&gt;0, D29*D30,0)</f>
        <v>72000</v>
      </c>
      <c r="J18" s="21">
        <f>IF(D23&gt;0,(D23)*D31,0)</f>
        <v>0</v>
      </c>
    </row>
    <row r="19" ht="39.75" customHeight="1">
      <c r="B19" s="22" t="s">
        <v>11</v>
      </c>
      <c r="C19" s="23" t="s">
        <v>12</v>
      </c>
      <c r="D19" s="17">
        <v>400000.0</v>
      </c>
      <c r="E19" s="24" t="s">
        <v>13</v>
      </c>
      <c r="H19" s="25" t="s">
        <v>14</v>
      </c>
      <c r="I19" s="26">
        <f>IF(D23&gt;J33,D24*0.19,D23*0.19)</f>
        <v>0</v>
      </c>
      <c r="J19" s="27">
        <f>IF(D23&gt;0,(IF(D23*0.19-(J18*IF(D21="Mały Podatnik (do 2 mln EUR)",0.9,0.7)),D23*0.19-(J18*IF(D21="Mały Podatnik (do 2 mln EUR)",0.9,0.7)))),0)</f>
        <v>0</v>
      </c>
    </row>
    <row r="20" ht="33.0" customHeight="1">
      <c r="B20" s="15" t="s">
        <v>15</v>
      </c>
      <c r="C20" s="23" t="s">
        <v>16</v>
      </c>
      <c r="D20" s="28">
        <f>D18-D19</f>
        <v>800000</v>
      </c>
      <c r="E20" s="24"/>
      <c r="H20" s="29" t="s">
        <v>17</v>
      </c>
      <c r="I20" s="30">
        <v>0.0</v>
      </c>
      <c r="J20" s="31">
        <f>D22*D31</f>
        <v>0</v>
      </c>
    </row>
    <row r="21" ht="33.0" customHeight="1">
      <c r="B21" s="22" t="s">
        <v>18</v>
      </c>
      <c r="C21" s="16" t="s">
        <v>19</v>
      </c>
      <c r="D21" s="32" t="s">
        <v>20</v>
      </c>
      <c r="E21" s="33" t="s">
        <v>21</v>
      </c>
      <c r="H21" s="34" t="s">
        <v>22</v>
      </c>
      <c r="I21" s="35">
        <f>SUM(I18,I19)</f>
        <v>72000</v>
      </c>
      <c r="J21" s="35">
        <f>SUM(J18,J19,J20)</f>
        <v>0</v>
      </c>
    </row>
    <row r="22" ht="33.0" customHeight="1">
      <c r="B22" s="36" t="s">
        <v>23</v>
      </c>
      <c r="C22" s="23" t="s">
        <v>24</v>
      </c>
      <c r="D22" s="28">
        <v>0.0</v>
      </c>
      <c r="E22" s="37" t="s">
        <v>25</v>
      </c>
    </row>
    <row r="23" ht="33.75" customHeight="1">
      <c r="B23" s="36" t="s">
        <v>26</v>
      </c>
      <c r="C23" s="38" t="s">
        <v>27</v>
      </c>
      <c r="D23" s="28">
        <f>MAX(0, (D29) * (E29/100))</f>
        <v>0</v>
      </c>
      <c r="E23" s="39" t="s">
        <v>28</v>
      </c>
      <c r="H23" s="34" t="s">
        <v>29</v>
      </c>
      <c r="I23" s="40">
        <f>(I21)/D29</f>
        <v>0.09</v>
      </c>
      <c r="J23" s="40">
        <f>J21/D29</f>
        <v>0</v>
      </c>
    </row>
    <row r="24" ht="15.75" hidden="1" customHeight="1">
      <c r="D24" s="41">
        <f>MAX(0, (D29 - I18) * (E29/100))</f>
        <v>0</v>
      </c>
    </row>
    <row r="25" ht="39.75" customHeight="1">
      <c r="B25" s="5"/>
      <c r="C25" s="5"/>
      <c r="D25" s="5"/>
      <c r="E25" s="42"/>
    </row>
    <row r="26" ht="12.0" customHeight="1">
      <c r="B26" s="5"/>
      <c r="C26" s="5"/>
      <c r="D26" s="5"/>
      <c r="E26" s="42"/>
    </row>
    <row r="27" ht="12.0" customHeight="1">
      <c r="B27" s="5"/>
      <c r="C27" s="5"/>
      <c r="D27" s="5"/>
      <c r="E27" s="5"/>
    </row>
    <row r="28" ht="33.75" hidden="1" customHeight="1">
      <c r="B28" s="5"/>
      <c r="C28" s="5"/>
      <c r="D28" s="5"/>
      <c r="E28" s="42"/>
    </row>
    <row r="29" ht="12.0" hidden="1" customHeight="1">
      <c r="B29" s="5"/>
      <c r="C29" s="43" t="s">
        <v>16</v>
      </c>
      <c r="D29" s="44">
        <f>D18-D19</f>
        <v>800000</v>
      </c>
      <c r="E29" s="45">
        <v>0.0</v>
      </c>
    </row>
    <row r="30" ht="12.0" hidden="1" customHeight="1">
      <c r="B30" s="5"/>
      <c r="C30" s="46" t="s">
        <v>30</v>
      </c>
      <c r="D30" s="46">
        <f>IF(D21="Mały Podatnik (do 2 mln EUR)", 0.09, 0.19)</f>
        <v>0.09</v>
      </c>
      <c r="E30" s="47"/>
      <c r="H30" s="48"/>
      <c r="I30" s="49"/>
      <c r="J30" s="49"/>
    </row>
    <row r="31" ht="12.0" hidden="1" customHeight="1">
      <c r="B31" s="5"/>
      <c r="C31" s="46" t="s">
        <v>31</v>
      </c>
      <c r="D31" s="46">
        <f>IF(D21="Mały Podatnik (do 2 mln EUR)", 0.1, 0.2)</f>
        <v>0.1</v>
      </c>
      <c r="E31" s="47"/>
      <c r="H31" s="49"/>
      <c r="I31" s="49"/>
      <c r="J31" s="49"/>
      <c r="K31" s="49"/>
    </row>
    <row r="32" ht="12.0" hidden="1" customHeight="1">
      <c r="B32" s="5"/>
      <c r="C32" s="46" t="s">
        <v>32</v>
      </c>
      <c r="D32" s="46">
        <f>IF(D21="Mały Podatnik (do 2 mln EUR)", 0.9, 0.7)</f>
        <v>0.9</v>
      </c>
      <c r="E32" s="42"/>
      <c r="G32" s="48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27.75" hidden="1" customHeight="1">
      <c r="A33" s="49"/>
      <c r="B33" s="50"/>
      <c r="C33" s="50"/>
      <c r="D33" s="50"/>
      <c r="E33" s="47"/>
      <c r="F33" s="48"/>
      <c r="G33" s="49"/>
      <c r="I33" s="51"/>
      <c r="J33" s="52">
        <f>D20-I18</f>
        <v>728000</v>
      </c>
      <c r="K33" s="53">
        <f>D20-J18</f>
        <v>800000</v>
      </c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15.75" hidden="1" customHeight="1">
      <c r="A34" s="54"/>
      <c r="B34" s="47"/>
      <c r="C34" s="47"/>
      <c r="D34" s="47"/>
      <c r="E34" s="47"/>
      <c r="F34" s="49"/>
    </row>
    <row r="35" ht="15.75" hidden="1" customHeight="1">
      <c r="B35" s="36" t="s">
        <v>26</v>
      </c>
      <c r="C35" s="38" t="s">
        <v>33</v>
      </c>
      <c r="D35" s="41">
        <f>D24</f>
        <v>0</v>
      </c>
      <c r="E35" s="39" t="s">
        <v>28</v>
      </c>
    </row>
    <row r="36" ht="15.75" hidden="1" customHeight="1">
      <c r="B36" s="5"/>
    </row>
    <row r="37" ht="15.75" hidden="1" customHeight="1">
      <c r="B37" s="5"/>
      <c r="D37" s="55">
        <f>D29*D31</f>
        <v>80000</v>
      </c>
    </row>
    <row r="38" ht="15.75" hidden="1" customHeight="1">
      <c r="B38" s="5"/>
    </row>
    <row r="39" ht="15.75" customHeight="1">
      <c r="B39" s="5"/>
    </row>
    <row r="40" ht="15.75" customHeight="1">
      <c r="B40" s="5"/>
    </row>
    <row r="41" ht="15.75" customHeight="1">
      <c r="B41" s="5"/>
    </row>
    <row r="42" ht="15.75" customHeight="1">
      <c r="B42" s="5"/>
      <c r="C42" s="5"/>
      <c r="D42" s="5"/>
      <c r="E42" s="5"/>
    </row>
    <row r="43" ht="15.75" hidden="1" customHeight="1">
      <c r="B43" s="5"/>
      <c r="C43" s="5"/>
      <c r="D43" s="5"/>
      <c r="E43" s="5"/>
    </row>
    <row r="44" ht="15.75" hidden="1" customHeight="1">
      <c r="B44" s="56"/>
      <c r="C44" s="5"/>
      <c r="D44" s="5"/>
      <c r="E44" s="57">
        <f>I21-J21</f>
        <v>72000</v>
      </c>
    </row>
    <row r="45" ht="15.75" hidden="1" customHeight="1">
      <c r="B45" s="5"/>
      <c r="C45" s="5"/>
      <c r="D45" s="5"/>
      <c r="E45" s="5"/>
    </row>
    <row r="46" ht="15.75" hidden="1" customHeight="1">
      <c r="B46" s="5"/>
      <c r="C46" s="5"/>
      <c r="D46" s="5"/>
      <c r="E46" s="58"/>
    </row>
    <row r="47" ht="15.75" hidden="1" customHeight="1">
      <c r="B47" s="5"/>
      <c r="C47" s="5"/>
      <c r="D47" s="5"/>
      <c r="E47" s="59"/>
    </row>
    <row r="48" ht="15.75" customHeight="1">
      <c r="B48" s="5"/>
      <c r="C48" s="5"/>
      <c r="D48" s="5"/>
      <c r="E48" s="59"/>
    </row>
    <row r="49" ht="15.75" customHeight="1">
      <c r="B49" s="5"/>
      <c r="C49" s="5"/>
      <c r="D49" s="5"/>
      <c r="E49" s="5"/>
    </row>
    <row r="50" ht="15.75" customHeight="1">
      <c r="B50" s="5"/>
      <c r="C50" s="5"/>
      <c r="D50" s="5"/>
      <c r="E50" s="5"/>
    </row>
    <row r="51" ht="15.75" customHeight="1">
      <c r="B51" s="5"/>
      <c r="C51" s="5"/>
      <c r="D51" s="5"/>
      <c r="E51" s="5"/>
    </row>
    <row r="52" ht="15.75" customHeight="1">
      <c r="B52" s="60" t="s">
        <v>34</v>
      </c>
      <c r="C52" s="60"/>
      <c r="D52" s="60"/>
      <c r="E52" s="60"/>
    </row>
    <row r="53" ht="15.75" customHeight="1">
      <c r="B53" s="61"/>
      <c r="C53" s="60"/>
      <c r="D53" s="60"/>
      <c r="E53" s="60"/>
    </row>
    <row r="54" ht="15.75" customHeight="1">
      <c r="B54" s="61" t="s">
        <v>35</v>
      </c>
    </row>
    <row r="55" ht="15.75" customHeight="1">
      <c r="B55" s="61"/>
      <c r="C55" s="60"/>
      <c r="D55" s="60"/>
      <c r="E55" s="60"/>
    </row>
    <row r="56" ht="15.75" customHeight="1">
      <c r="B56" s="61" t="s">
        <v>36</v>
      </c>
    </row>
    <row r="57" ht="15.75" customHeight="1">
      <c r="B57" s="61"/>
      <c r="C57" s="60"/>
      <c r="D57" s="60"/>
      <c r="E57" s="60"/>
    </row>
    <row r="58" ht="15.75" customHeight="1">
      <c r="B58" s="61" t="s">
        <v>37</v>
      </c>
    </row>
    <row r="59" ht="15.75" customHeight="1">
      <c r="B59" s="61"/>
      <c r="C59" s="60"/>
      <c r="D59" s="60"/>
      <c r="E59" s="60"/>
    </row>
    <row r="60" ht="15.75" customHeight="1">
      <c r="B60" s="61" t="s">
        <v>38</v>
      </c>
    </row>
    <row r="61" ht="15.75" customHeight="1">
      <c r="B61" s="60"/>
      <c r="C61" s="60"/>
      <c r="D61" s="60"/>
      <c r="E61" s="60"/>
    </row>
    <row r="62" ht="15.75" customHeight="1">
      <c r="B62" s="62"/>
      <c r="C62" s="62"/>
      <c r="D62" s="62"/>
      <c r="E62" s="62"/>
    </row>
    <row r="63" ht="15.75" hidden="1" customHeight="1">
      <c r="B63" s="62" t="s">
        <v>39</v>
      </c>
      <c r="C63" s="62"/>
      <c r="D63" s="62"/>
      <c r="E63" s="62"/>
    </row>
    <row r="64" ht="15.75" customHeight="1"/>
    <row r="65" ht="15.75" customHeight="1"/>
    <row r="66" ht="15.75" customHeight="1"/>
    <row r="67" ht="15.75" customHeight="1"/>
    <row r="68" ht="15.75" hidden="1" customHeight="1">
      <c r="B68" s="63"/>
    </row>
    <row r="69" ht="15.75" customHeight="1"/>
    <row r="70" ht="15.75" hidden="1" customHeight="1">
      <c r="B70" s="64"/>
      <c r="C70" s="64"/>
      <c r="D70" s="64"/>
      <c r="E70" s="64"/>
    </row>
    <row r="71" ht="15.75" hidden="1" customHeight="1">
      <c r="B71" s="65"/>
      <c r="C71" s="65"/>
      <c r="D71" s="66"/>
      <c r="E71" s="64"/>
    </row>
    <row r="72" ht="15.75" hidden="1" customHeight="1">
      <c r="B72" s="65"/>
      <c r="C72" s="65"/>
      <c r="D72" s="66"/>
      <c r="E72" s="64"/>
    </row>
    <row r="73" ht="15.75" hidden="1" customHeight="1">
      <c r="B73" s="65"/>
      <c r="C73" s="65"/>
      <c r="D73" s="66"/>
      <c r="E73" s="64"/>
    </row>
    <row r="74" ht="15.75" hidden="1" customHeight="1">
      <c r="B74" s="65"/>
      <c r="C74" s="65"/>
      <c r="D74" s="66"/>
      <c r="E74" s="64"/>
    </row>
    <row r="75" ht="15.75" customHeight="1"/>
    <row r="76" ht="15.75" customHeight="1"/>
    <row r="77" ht="15.75" customHeight="1"/>
    <row r="78" ht="15.75" hidden="1" customHeight="1">
      <c r="B78" s="63"/>
    </row>
    <row r="79" ht="15.75" customHeight="1"/>
    <row r="80" ht="15.75" customHeight="1"/>
    <row r="81" ht="15.75" hidden="1" customHeight="1">
      <c r="B81" s="67"/>
    </row>
    <row r="82" ht="15.75" hidden="1" customHeight="1">
      <c r="B82" s="68"/>
    </row>
    <row r="83" ht="15.75" hidden="1" customHeight="1">
      <c r="B83" s="67"/>
    </row>
    <row r="84" ht="15.75" hidden="1" customHeight="1">
      <c r="B84" s="67"/>
    </row>
    <row r="85" ht="15.75" hidden="1" customHeight="1">
      <c r="B85" s="67"/>
    </row>
    <row r="86" ht="15.75" hidden="1" customHeight="1">
      <c r="B86" s="69"/>
    </row>
    <row r="87" ht="15.75" hidden="1" customHeight="1">
      <c r="B87" s="67"/>
    </row>
    <row r="88" ht="15.75" hidden="1" customHeight="1">
      <c r="B88" s="68"/>
    </row>
    <row r="89" ht="15.75" hidden="1" customHeight="1">
      <c r="B89" s="67"/>
    </row>
    <row r="90" ht="15.75" hidden="1" customHeight="1">
      <c r="B90" s="67"/>
    </row>
    <row r="91" ht="15.75" hidden="1" customHeight="1">
      <c r="B91" s="67"/>
    </row>
    <row r="92" ht="15.75" hidden="1" customHeight="1">
      <c r="B92" s="67"/>
    </row>
    <row r="93" ht="15.75" hidden="1" customHeight="1">
      <c r="B93" s="67"/>
    </row>
    <row r="94" ht="15.75" hidden="1" customHeight="1">
      <c r="B94" s="68"/>
    </row>
    <row r="95" ht="15.75" hidden="1" customHeight="1">
      <c r="B95" s="67"/>
    </row>
    <row r="96" ht="15.75" hidden="1" customHeight="1">
      <c r="B96" s="67"/>
    </row>
    <row r="97" ht="15.75" hidden="1" customHeight="1">
      <c r="B97" s="67"/>
    </row>
    <row r="98" ht="15.75" hidden="1" customHeight="1">
      <c r="B98" s="67"/>
    </row>
    <row r="99" ht="15.75" hidden="1" customHeight="1">
      <c r="B99" s="67"/>
    </row>
    <row r="100" ht="15.75" hidden="1" customHeight="1">
      <c r="B100" s="68"/>
    </row>
    <row r="101" ht="15.75" hidden="1" customHeight="1">
      <c r="B101" s="67"/>
    </row>
    <row r="102" ht="15.75" hidden="1" customHeight="1">
      <c r="B102" s="67"/>
    </row>
    <row r="103" ht="15.75" hidden="1" customHeight="1">
      <c r="B103" s="67"/>
    </row>
    <row r="104" ht="15.75" hidden="1" customHeight="1">
      <c r="B104" s="67"/>
    </row>
    <row r="105" ht="15.75" customHeight="1"/>
    <row r="106" ht="15.75" customHeight="1"/>
    <row r="107" ht="15.75" customHeight="1"/>
    <row r="108" ht="15.75" hidden="1" customHeight="1">
      <c r="B108" s="63"/>
    </row>
    <row r="109" ht="15.75" hidden="1" customHeight="1">
      <c r="B109" s="67"/>
    </row>
    <row r="110" ht="15.75" hidden="1" customHeight="1">
      <c r="B110" s="68"/>
    </row>
    <row r="111" ht="15.75" hidden="1" customHeight="1">
      <c r="B111" s="67"/>
    </row>
    <row r="112" ht="15.75" hidden="1" customHeight="1">
      <c r="B112" s="68"/>
    </row>
    <row r="113" ht="15.75" hidden="1" customHeight="1">
      <c r="B113" s="67"/>
    </row>
    <row r="114" ht="15.75" hidden="1" customHeight="1">
      <c r="B114" s="68"/>
    </row>
    <row r="115" ht="15.75" customHeight="1"/>
    <row r="116" ht="15.75" hidden="1" customHeight="1">
      <c r="B116" s="70"/>
    </row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54:E54"/>
    <mergeCell ref="B56:E56"/>
    <mergeCell ref="B58:E58"/>
    <mergeCell ref="B60:E60"/>
  </mergeCells>
  <dataValidations>
    <dataValidation type="list" allowBlank="1" showErrorMessage="1" sqref="D21">
      <formula1>"Mały Podatnik (do 2 mln EUR),Duży Podatnik"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2026-02-26T09:32:17Z</dcterms:created>
  <dc:creator>Iwona Klemczak</dc:creator>
</cp:coreProperties>
</file>