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use-Dev\Bidxol images\BidXol Samples\7- Masonry\"/>
    </mc:Choice>
  </mc:AlternateContent>
  <bookViews>
    <workbookView xWindow="0" yWindow="0" windowWidth="19200" windowHeight="7190"/>
  </bookViews>
  <sheets>
    <sheet name="MASONRY" sheetId="10" r:id="rId1"/>
    <sheet name="MATERIAL SUMMARY" sheetId="7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\dfrgtyujiko" localSheetId="0">#REF!</definedName>
    <definedName name="\dfrgtyujiko" localSheetId="1">#REF!</definedName>
    <definedName name="\dfrgtyujiko">#REF!</definedName>
    <definedName name="\E" localSheetId="0">#REF!</definedName>
    <definedName name="\E" localSheetId="1">#REF!</definedName>
    <definedName name="\E">#REF!</definedName>
    <definedName name="\L" localSheetId="0">#REF!</definedName>
    <definedName name="\L" localSheetId="1">#REF!</definedName>
    <definedName name="\L">#REF!</definedName>
    <definedName name="\O" localSheetId="0">#REF!</definedName>
    <definedName name="\O" localSheetId="1">#REF!</definedName>
    <definedName name="\O">#REF!</definedName>
    <definedName name="_ACT2" localSheetId="0">#REF!</definedName>
    <definedName name="_ACT2" localSheetId="1">#REF!</definedName>
    <definedName name="_ACT2">#REF!</definedName>
    <definedName name="_ACT3">'[1]Project #1'!$A$234:$IV$237</definedName>
    <definedName name="_ACT4">'[1]Project #2'!$A$234:$IV$237</definedName>
    <definedName name="_xlnm._FilterDatabase" localSheetId="0" hidden="1">MASONRY!$A$1:$L$294</definedName>
    <definedName name="_xlnm._FilterDatabase" localSheetId="1" hidden="1">'MATERIAL SUMMARY'!$B$1:$B$43</definedName>
    <definedName name="_GWB2" localSheetId="0">#REF!</definedName>
    <definedName name="_GWB2" localSheetId="1">#REF!</definedName>
    <definedName name="_GWB2">#REF!</definedName>
    <definedName name="_OHP2" localSheetId="0">#REF!</definedName>
    <definedName name="_OHP2" localSheetId="1">#REF!</definedName>
    <definedName name="_OHP2">#REF!</definedName>
    <definedName name="_Order1" hidden="1">255</definedName>
    <definedName name="_Order2" hidden="1">0</definedName>
    <definedName name="A" localSheetId="0">#REF!</definedName>
    <definedName name="A" localSheetId="1">#REF!</definedName>
    <definedName name="A">#REF!</definedName>
    <definedName name="Anchor_Bolt_Labor" localSheetId="0">#REF!</definedName>
    <definedName name="Anchor_Bolt_Labor" localSheetId="1">#REF!</definedName>
    <definedName name="Anchor_Bolt_Labor">#REF!</definedName>
    <definedName name="APM" localSheetId="0">#REF!</definedName>
    <definedName name="APM" localSheetId="1">#REF!</definedName>
    <definedName name="APM">#REF!</definedName>
    <definedName name="AsstEst" localSheetId="0">#REF!</definedName>
    <definedName name="AsstEst" localSheetId="1">#REF!</definedName>
    <definedName name="AsstEst">#REF!</definedName>
    <definedName name="AsstSup" localSheetId="0">#REF!</definedName>
    <definedName name="AsstSup" localSheetId="1">#REF!</definedName>
    <definedName name="AsstSup">#REF!</definedName>
    <definedName name="B" localSheetId="0">#REF!</definedName>
    <definedName name="B" localSheetId="1">#REF!</definedName>
    <definedName name="B">#REF!</definedName>
    <definedName name="Bentonite_WS" localSheetId="0">#REF!</definedName>
    <definedName name="Bentonite_WS" localSheetId="1">#REF!</definedName>
    <definedName name="Bentonite_WS">#REF!</definedName>
    <definedName name="bids" localSheetId="0">#REF!</definedName>
    <definedName name="bids" localSheetId="1">#REF!</definedName>
    <definedName name="bids">#REF!</definedName>
    <definedName name="BIDS___PLYMOUTH__MN_ITALIANNI_S__4407" localSheetId="0">#REF!</definedName>
    <definedName name="BIDS___PLYMOUTH__MN_ITALIANNI_S__4407" localSheetId="1">#REF!</definedName>
    <definedName name="BIDS___PLYMOUTH__MN_ITALIANNI_S__4407">#REF!</definedName>
    <definedName name="BRICK" localSheetId="0">#REF!</definedName>
    <definedName name="BRICK" localSheetId="1">#REF!</definedName>
    <definedName name="BRICK">#REF!</definedName>
    <definedName name="BS_TD" localSheetId="0">#REF!</definedName>
    <definedName name="BS_TD" localSheetId="1">#REF!</definedName>
    <definedName name="BS_TD">#REF!</definedName>
    <definedName name="Carp" localSheetId="0">#REF!</definedName>
    <definedName name="Carp" localSheetId="1">#REF!</definedName>
    <definedName name="Carp">#REF!</definedName>
    <definedName name="CARPET" localSheetId="0">#REF!</definedName>
    <definedName name="CARPET" localSheetId="1">#REF!</definedName>
    <definedName name="CARPET">#REF!</definedName>
    <definedName name="Carpet1" localSheetId="0">'[2]Estimate 1'!#REF!</definedName>
    <definedName name="Carpet1" localSheetId="1">'[2]Estimate 1'!#REF!</definedName>
    <definedName name="Carpet1">'[2]Estimate 1'!#REF!</definedName>
    <definedName name="Carpet2" localSheetId="0">#REF!</definedName>
    <definedName name="Carpet2" localSheetId="1">#REF!</definedName>
    <definedName name="Carpet2">#REF!</definedName>
    <definedName name="CarpFinish1" localSheetId="0">'[2]Estimate 1'!#REF!</definedName>
    <definedName name="CarpFinish1" localSheetId="1">'[2]Estimate 1'!#REF!</definedName>
    <definedName name="CarpFinish1">'[2]Estimate 1'!#REF!</definedName>
    <definedName name="CarpFinish2" localSheetId="0">#REF!</definedName>
    <definedName name="CarpFinish2" localSheetId="1">#REF!</definedName>
    <definedName name="CarpFinish2">#REF!</definedName>
    <definedName name="CarpRough2" localSheetId="0">#REF!</definedName>
    <definedName name="CarpRough2" localSheetId="1">#REF!</definedName>
    <definedName name="CarpRough2">#REF!</definedName>
    <definedName name="Caulking1" localSheetId="0">'[2]Estimate 1'!#REF!</definedName>
    <definedName name="Caulking1" localSheetId="1">'[2]Estimate 1'!#REF!</definedName>
    <definedName name="Caulking1">'[2]Estimate 1'!#REF!</definedName>
    <definedName name="Caulking2" localSheetId="0">#REF!</definedName>
    <definedName name="Caulking2" localSheetId="1">#REF!</definedName>
    <definedName name="Caulking2">#REF!</definedName>
    <definedName name="Ceramic2" localSheetId="0">#REF!</definedName>
    <definedName name="Ceramic2" localSheetId="1">#REF!</definedName>
    <definedName name="Ceramic2">#REF!</definedName>
    <definedName name="CLOSEOUT">'[3]GC''s'!$P$2</definedName>
    <definedName name="CM" localSheetId="0">#REF!</definedName>
    <definedName name="CM" localSheetId="1">#REF!</definedName>
    <definedName name="CM">#REF!</definedName>
    <definedName name="Column_Footing_CY" localSheetId="0">#REF!</definedName>
    <definedName name="Column_Footing_CY" localSheetId="1">#REF!</definedName>
    <definedName name="Column_Footing_CY">#REF!</definedName>
    <definedName name="COMPA_GSF" localSheetId="0">#REF!</definedName>
    <definedName name="COMPA_GSF" localSheetId="1">#REF!</definedName>
    <definedName name="COMPA_GSF">#REF!</definedName>
    <definedName name="COMPA_KEYS" localSheetId="0">#REF!</definedName>
    <definedName name="COMPA_KEYS" localSheetId="1">#REF!</definedName>
    <definedName name="COMPA_KEYS">#REF!</definedName>
    <definedName name="Company" localSheetId="0">#REF!</definedName>
    <definedName name="Company" localSheetId="1">#REF!</definedName>
    <definedName name="Company">#REF!</definedName>
    <definedName name="COMPB_GSF" localSheetId="0">#REF!</definedName>
    <definedName name="COMPB_GSF" localSheetId="1">#REF!</definedName>
    <definedName name="COMPB_GSF">#REF!</definedName>
    <definedName name="COMPB_KEYS" localSheetId="0">#REF!</definedName>
    <definedName name="COMPB_KEYS" localSheetId="1">#REF!</definedName>
    <definedName name="COMPB_KEYS">#REF!</definedName>
    <definedName name="ConcFlat1" localSheetId="0">'[2]Estimate 1'!#REF!</definedName>
    <definedName name="ConcFlat1" localSheetId="1">'[2]Estimate 1'!#REF!</definedName>
    <definedName name="ConcFlat1">'[2]Estimate 1'!#REF!</definedName>
    <definedName name="ConcFlat2" localSheetId="0">#REF!</definedName>
    <definedName name="ConcFlat2" localSheetId="1">#REF!</definedName>
    <definedName name="ConcFlat2">#REF!</definedName>
    <definedName name="ConcFound2" localSheetId="0">#REF!</definedName>
    <definedName name="ConcFound2" localSheetId="1">#REF!</definedName>
    <definedName name="ConcFound2">#REF!</definedName>
    <definedName name="ConcMisc2" localSheetId="0">#REF!</definedName>
    <definedName name="ConcMisc2" localSheetId="1">#REF!</definedName>
    <definedName name="ConcMisc2">#REF!</definedName>
    <definedName name="Concrete_CY_Labor" localSheetId="0">#REF!</definedName>
    <definedName name="Concrete_CY_Labor" localSheetId="1">#REF!</definedName>
    <definedName name="Concrete_CY_Labor">#REF!</definedName>
    <definedName name="Concrete_Paving_Labor" localSheetId="0">#REF!</definedName>
    <definedName name="Concrete_Paving_Labor" localSheetId="1">#REF!</definedName>
    <definedName name="Concrete_Paving_Labor">#REF!</definedName>
    <definedName name="CONSTRUCTION">'[3]GC''s'!$O$2</definedName>
    <definedName name="Construction_Duration">'[3]GC''s'!$I$1</definedName>
    <definedName name="Contigency2" localSheetId="0">#REF!</definedName>
    <definedName name="Contigency2" localSheetId="1">#REF!</definedName>
    <definedName name="Contigency2">#REF!</definedName>
    <definedName name="Coop" localSheetId="0">#REF!</definedName>
    <definedName name="Coop" localSheetId="1">#REF!</definedName>
    <definedName name="Coop">#REF!</definedName>
    <definedName name="Cost_Category_Column">'[3]GC''s'!$AC$1:$AC$290</definedName>
    <definedName name="Cost_Code_Column">'[3]GC''s'!$AB$1:$AB$290</definedName>
    <definedName name="Cost_per_Ton" localSheetId="0">#REF!</definedName>
    <definedName name="Cost_per_Ton" localSheetId="1">#REF!</definedName>
    <definedName name="Cost_per_Ton">#REF!</definedName>
    <definedName name="Curb_LF" localSheetId="0">#REF!</definedName>
    <definedName name="Curb_LF" localSheetId="1">#REF!</definedName>
    <definedName name="Curb_LF">#REF!</definedName>
    <definedName name="Date" localSheetId="0">#REF!</definedName>
    <definedName name="Date" localSheetId="1">#REF!</definedName>
    <definedName name="Date">#REF!</definedName>
    <definedName name="Demo2" localSheetId="0">#REF!</definedName>
    <definedName name="Demo2" localSheetId="1">#REF!</definedName>
    <definedName name="Demo2">#REF!</definedName>
    <definedName name="Doors2" localSheetId="0">#REF!</definedName>
    <definedName name="Doors2" localSheetId="1">#REF!</definedName>
    <definedName name="Doors2">#REF!</definedName>
    <definedName name="Duration_Unit">'[3]GC''s'!$J$1</definedName>
    <definedName name="EA" localSheetId="0">#REF!</definedName>
    <definedName name="EA" localSheetId="1">#REF!</definedName>
    <definedName name="EA">#REF!</definedName>
    <definedName name="EIFS1" localSheetId="0">'[2]Estimate 1'!#REF!</definedName>
    <definedName name="EIFS1" localSheetId="1">'[2]Estimate 1'!#REF!</definedName>
    <definedName name="EIFS1">'[2]Estimate 1'!#REF!</definedName>
    <definedName name="EIFS2" localSheetId="0">#REF!</definedName>
    <definedName name="EIFS2" localSheetId="1">#REF!</definedName>
    <definedName name="EIFS2">#REF!</definedName>
    <definedName name="ELECT" localSheetId="0">#REF!</definedName>
    <definedName name="ELECT" localSheetId="1">#REF!</definedName>
    <definedName name="ELECT">#REF!</definedName>
    <definedName name="Electrical2" localSheetId="0">#REF!</definedName>
    <definedName name="Electrical2" localSheetId="1">#REF!</definedName>
    <definedName name="Electrical2">#REF!</definedName>
    <definedName name="Elevators2" localSheetId="0">#REF!</definedName>
    <definedName name="Elevators2" localSheetId="1">#REF!</definedName>
    <definedName name="Elevators2">#REF!</definedName>
    <definedName name="Equip2" localSheetId="0">#REF!</definedName>
    <definedName name="Equip2" localSheetId="1">#REF!</definedName>
    <definedName name="Equip2">#REF!</definedName>
    <definedName name="Equipment1" localSheetId="0">'[2]Estimate 1'!#REF!</definedName>
    <definedName name="Equipment1" localSheetId="1">'[2]Estimate 1'!#REF!</definedName>
    <definedName name="Equipment1">'[2]Estimate 1'!#REF!</definedName>
    <definedName name="Est" localSheetId="0">#REF!</definedName>
    <definedName name="Est" localSheetId="1">#REF!</definedName>
    <definedName name="Est">#REF!</definedName>
    <definedName name="FAWAD" localSheetId="0">#REF!</definedName>
    <definedName name="FAWAD" localSheetId="1">#REF!</definedName>
    <definedName name="FAWAD">#REF!</definedName>
    <definedName name="FINISH" localSheetId="0">#REF!</definedName>
    <definedName name="FINISH" localSheetId="1">#REF!</definedName>
    <definedName name="FINISH">#REF!</definedName>
    <definedName name="Footing_Keyway" localSheetId="0">#REF!</definedName>
    <definedName name="Footing_Keyway" localSheetId="1">#REF!</definedName>
    <definedName name="Footing_Keyway">#REF!</definedName>
    <definedName name="Form_TD" localSheetId="0">#REF!</definedName>
    <definedName name="Form_TD" localSheetId="1">#REF!</definedName>
    <definedName name="Form_TD">#REF!</definedName>
    <definedName name="Furnishings2" localSheetId="0">#REF!</definedName>
    <definedName name="Furnishings2" localSheetId="1">#REF!</definedName>
    <definedName name="Furnishings2">#REF!</definedName>
    <definedName name="GC_Array">'[3]GC''s'!$A$1:$P$326</definedName>
    <definedName name="GC_Headings">'[3]GC''s'!$A$2:$P$2</definedName>
    <definedName name="GC_Positions">'[3]GC''s'!$C$1:$C$284</definedName>
    <definedName name="GeneralCond2" localSheetId="0">#REF!</definedName>
    <definedName name="GeneralCond2" localSheetId="1">#REF!</definedName>
    <definedName name="GeneralCond2">#REF!</definedName>
    <definedName name="Glass2" localSheetId="0">#REF!</definedName>
    <definedName name="Glass2" localSheetId="1">#REF!</definedName>
    <definedName name="Glass2">#REF!</definedName>
    <definedName name="GLAZER" localSheetId="0">#REF!</definedName>
    <definedName name="GLAZER" localSheetId="1">#REF!</definedName>
    <definedName name="GLAZER">#REF!</definedName>
    <definedName name="GSF" localSheetId="0">#REF!</definedName>
    <definedName name="GSF" localSheetId="1">#REF!</definedName>
    <definedName name="GSF">#REF!</definedName>
    <definedName name="Handicap_Labor" localSheetId="0">#REF!</definedName>
    <definedName name="Handicap_Labor" localSheetId="1">#REF!</definedName>
    <definedName name="Handicap_Labor">#REF!</definedName>
    <definedName name="Highlight" localSheetId="0">'[4]Staffing Plan'!#REF!</definedName>
    <definedName name="Highlight" localSheetId="1">'[4]Staffing Plan'!#REF!</definedName>
    <definedName name="Highlight">'[4]Staffing Plan'!#REF!</definedName>
    <definedName name="HVAC2" localSheetId="0">#REF!</definedName>
    <definedName name="HVAC2" localSheetId="1">#REF!</definedName>
    <definedName name="HVAC2">#REF!</definedName>
    <definedName name="Insurance2" localSheetId="0">#REF!</definedName>
    <definedName name="Insurance2" localSheetId="1">#REF!</definedName>
    <definedName name="Insurance2">#REF!</definedName>
    <definedName name="IntStone2" localSheetId="0">#REF!</definedName>
    <definedName name="IntStone2" localSheetId="1">#REF!</definedName>
    <definedName name="IntStone2">#REF!</definedName>
    <definedName name="IRON" localSheetId="0">#REF!</definedName>
    <definedName name="IRON" localSheetId="1">#REF!</definedName>
    <definedName name="IRON">#REF!</definedName>
    <definedName name="JA" localSheetId="0">#REF!</definedName>
    <definedName name="JA" localSheetId="1">#REF!</definedName>
    <definedName name="JA">#REF!</definedName>
    <definedName name="KEYS" localSheetId="0">#REF!</definedName>
    <definedName name="KEYS" localSheetId="1">#REF!</definedName>
    <definedName name="KEYS">#REF!</definedName>
    <definedName name="Labor" localSheetId="0">#REF!</definedName>
    <definedName name="Labor" localSheetId="1">#REF!</definedName>
    <definedName name="Labor">#REF!</definedName>
    <definedName name="Labor_Markup" localSheetId="0">#REF!</definedName>
    <definedName name="Labor_Markup" localSheetId="1">#REF!</definedName>
    <definedName name="Labor_Markup">#REF!</definedName>
    <definedName name="Lean_Concrete" localSheetId="0">#REF!</definedName>
    <definedName name="Lean_Concrete" localSheetId="1">#REF!</definedName>
    <definedName name="Lean_Concrete">#REF!</definedName>
    <definedName name="LW_3000" localSheetId="0">#REF!</definedName>
    <definedName name="LW_3000" localSheetId="1">#REF!</definedName>
    <definedName name="LW_3000">#REF!</definedName>
    <definedName name="LW_4000" localSheetId="0">#REF!</definedName>
    <definedName name="LW_4000" localSheetId="1">#REF!</definedName>
    <definedName name="LW_4000">#REF!</definedName>
    <definedName name="m" localSheetId="0">#REF!</definedName>
    <definedName name="m" localSheetId="1">#REF!</definedName>
    <definedName name="m">#REF!</definedName>
    <definedName name="Masonry2" localSheetId="0">#REF!</definedName>
    <definedName name="Masonry2" localSheetId="1">#REF!</definedName>
    <definedName name="Masonry2">#REF!</definedName>
    <definedName name="Material_Markup" localSheetId="0">#REF!</definedName>
    <definedName name="Material_Markup" localSheetId="1">#REF!</definedName>
    <definedName name="Material_Markup">#REF!</definedName>
    <definedName name="MEP" localSheetId="0">#REF!</definedName>
    <definedName name="MEP" localSheetId="1">#REF!</definedName>
    <definedName name="MEP">#REF!</definedName>
    <definedName name="Millwork2" localSheetId="0">#REF!</definedName>
    <definedName name="Millwork2" localSheetId="1">#REF!</definedName>
    <definedName name="Millwork2">#REF!</definedName>
    <definedName name="MiscGeneral2" localSheetId="0">#REF!</definedName>
    <definedName name="MiscGeneral2" localSheetId="1">#REF!</definedName>
    <definedName name="MiscGeneral2">#REF!</definedName>
    <definedName name="MiscMetals2" localSheetId="0">#REF!</definedName>
    <definedName name="MiscMetals2" localSheetId="1">#REF!</definedName>
    <definedName name="MiscMetals2">#REF!</definedName>
    <definedName name="N" localSheetId="0">#REF!</definedName>
    <definedName name="N" localSheetId="1">#REF!</definedName>
    <definedName name="N">#REF!</definedName>
    <definedName name="Name" localSheetId="0">#REF!</definedName>
    <definedName name="Name" localSheetId="1">#REF!</definedName>
    <definedName name="Name">#REF!</definedName>
    <definedName name="Name_Map">'[3]Rate Map'!$A:$C</definedName>
    <definedName name="NC" localSheetId="0">#REF!</definedName>
    <definedName name="NC" localSheetId="1">#REF!</definedName>
    <definedName name="NC">#REF!</definedName>
    <definedName name="NW_3000" localSheetId="0">#REF!</definedName>
    <definedName name="NW_3000" localSheetId="1">#REF!</definedName>
    <definedName name="NW_3000">#REF!</definedName>
    <definedName name="NW_3500" localSheetId="0">#REF!</definedName>
    <definedName name="NW_3500" localSheetId="1">#REF!</definedName>
    <definedName name="NW_3500">#REF!</definedName>
    <definedName name="NW_4000" localSheetId="0">#REF!</definedName>
    <definedName name="NW_4000" localSheetId="1">#REF!</definedName>
    <definedName name="NW_4000">#REF!</definedName>
    <definedName name="NW_4500" localSheetId="0">#REF!</definedName>
    <definedName name="NW_4500" localSheetId="1">#REF!</definedName>
    <definedName name="NW_4500">#REF!</definedName>
    <definedName name="NW_5000" localSheetId="0">#REF!</definedName>
    <definedName name="NW_5000" localSheetId="1">#REF!</definedName>
    <definedName name="NW_5000">#REF!</definedName>
    <definedName name="OPER" localSheetId="0">#REF!</definedName>
    <definedName name="OPER" localSheetId="1">#REF!</definedName>
    <definedName name="OPER">#REF!</definedName>
    <definedName name="Overall_Bars" localSheetId="0">#REF!</definedName>
    <definedName name="Overall_Bars" localSheetId="1">#REF!</definedName>
    <definedName name="Overall_Bars">#REF!</definedName>
    <definedName name="Overhead1" localSheetId="0">'[2]Estimate 1'!#REF!</definedName>
    <definedName name="Overhead1" localSheetId="1">'[2]Estimate 1'!#REF!</definedName>
    <definedName name="Overhead1">'[2]Estimate 1'!#REF!</definedName>
    <definedName name="Overhead2" localSheetId="0">#REF!</definedName>
    <definedName name="Overhead2" localSheetId="1">#REF!</definedName>
    <definedName name="Overhead2">#REF!</definedName>
    <definedName name="PA" localSheetId="0">#REF!</definedName>
    <definedName name="PA" localSheetId="1">#REF!</definedName>
    <definedName name="PA">#REF!</definedName>
    <definedName name="PAINT" localSheetId="0">#REF!</definedName>
    <definedName name="PAINT" localSheetId="1">#REF!</definedName>
    <definedName name="PAINT">#REF!</definedName>
    <definedName name="Painting2" localSheetId="0">#REF!</definedName>
    <definedName name="Painting2" localSheetId="1">#REF!</definedName>
    <definedName name="Painting2">#REF!</definedName>
    <definedName name="PAR" localSheetId="0">#REF!</definedName>
    <definedName name="PAR" localSheetId="1">#REF!</definedName>
    <definedName name="PAR">#REF!</definedName>
    <definedName name="Paver_Base_Labor" localSheetId="0">#REF!</definedName>
    <definedName name="Paver_Base_Labor" localSheetId="1">#REF!</definedName>
    <definedName name="Paver_Base_Labor">#REF!</definedName>
    <definedName name="PayItems2015">[5]PayItem2013!$A$2:$A$6000</definedName>
    <definedName name="Payment2" localSheetId="0">#REF!</definedName>
    <definedName name="Payment2" localSheetId="1">#REF!</definedName>
    <definedName name="Payment2">#REF!</definedName>
    <definedName name="PE" localSheetId="0">#REF!</definedName>
    <definedName name="PE" localSheetId="1">#REF!</definedName>
    <definedName name="PE">#REF!</definedName>
    <definedName name="Permitting2" localSheetId="0">#REF!</definedName>
    <definedName name="Permitting2" localSheetId="1">#REF!</definedName>
    <definedName name="Permitting2">#REF!</definedName>
    <definedName name="Phases" localSheetId="0">#REF!</definedName>
    <definedName name="Phases" localSheetId="1">#REF!</definedName>
    <definedName name="Phases">#REF!</definedName>
    <definedName name="PLUMB" localSheetId="0">#REF!</definedName>
    <definedName name="PLUMB" localSheetId="1">#REF!</definedName>
    <definedName name="PLUMB">#REF!</definedName>
    <definedName name="Plumbing2" localSheetId="0">#REF!</definedName>
    <definedName name="Plumbing2" localSheetId="1">#REF!</definedName>
    <definedName name="Plumbing2">#REF!</definedName>
    <definedName name="PM" localSheetId="0">#REF!</definedName>
    <definedName name="PM" localSheetId="1">#REF!</definedName>
    <definedName name="PM">#REF!</definedName>
    <definedName name="Positions">'[3]Rate Tables'!$A$2:$A$65</definedName>
    <definedName name="PRECONSTRUCTION">'[3]GC''s'!$M$2</definedName>
    <definedName name="_xlnm.Print_Area" localSheetId="0">MASONRY!$A$1:$L$294</definedName>
    <definedName name="_xlnm.Print_Area" localSheetId="1">'MATERIAL SUMMARY'!$A$1:$D$43</definedName>
    <definedName name="_xlnm.Print_Area">#REF!</definedName>
    <definedName name="PRINT_AREA_MI" localSheetId="0">#REF!</definedName>
    <definedName name="PRINT_AREA_MI" localSheetId="1">#REF!</definedName>
    <definedName name="PRINT_AREA_MI">#REF!</definedName>
    <definedName name="_xlnm.Print_Titles" localSheetId="0">MASONRY!$1:$6</definedName>
    <definedName name="_xlnm.Print_Titles" localSheetId="1">'MATERIAL SUMMARY'!$1:$3</definedName>
    <definedName name="_xlnm.Print_Titles">#REF!</definedName>
    <definedName name="PRINT_TITLES_MI" localSheetId="0">#REF!</definedName>
    <definedName name="PRINT_TITLES_MI" localSheetId="1">#REF!</definedName>
    <definedName name="PRINT_TITLES_MI">#REF!</definedName>
    <definedName name="Project_SQFT">'[3]GC''s'!$C$5</definedName>
    <definedName name="Project_Value">'[3]GC''s'!$C$4</definedName>
    <definedName name="PT_Wire" localSheetId="0">#REF!</definedName>
    <definedName name="PT_Wire" localSheetId="1">#REF!</definedName>
    <definedName name="PT_Wire">#REF!</definedName>
    <definedName name="PT_Wire_Labor" localSheetId="0">#REF!</definedName>
    <definedName name="PT_Wire_Labor" localSheetId="1">#REF!</definedName>
    <definedName name="PT_Wire_Labor">#REF!</definedName>
    <definedName name="Pumps" localSheetId="0">#REF!</definedName>
    <definedName name="Pumps" localSheetId="1">#REF!</definedName>
    <definedName name="Pumps">#REF!</definedName>
    <definedName name="PVC_Bulb_WS" localSheetId="0">#REF!</definedName>
    <definedName name="PVC_Bulb_WS" localSheetId="1">#REF!</definedName>
    <definedName name="PVC_Bulb_WS">#REF!</definedName>
    <definedName name="PX" localSheetId="0">#REF!</definedName>
    <definedName name="PX" localSheetId="1">#REF!</definedName>
    <definedName name="PX">#REF!</definedName>
    <definedName name="Raised1" localSheetId="0">'[2]Estimate 1'!#REF!</definedName>
    <definedName name="Raised1" localSheetId="1">'[2]Estimate 1'!#REF!</definedName>
    <definedName name="Raised1">'[2]Estimate 1'!#REF!</definedName>
    <definedName name="Raised2" localSheetId="0">#REF!</definedName>
    <definedName name="Raised2" localSheetId="1">#REF!</definedName>
    <definedName name="Raised2">#REF!</definedName>
    <definedName name="Ramp_Labor" localSheetId="0">#REF!</definedName>
    <definedName name="Ramp_Labor" localSheetId="1">#REF!</definedName>
    <definedName name="Ramp_Labor">#REF!</definedName>
    <definedName name="Rate_Table_Headings">'[3]Rate Tables'!$A$1:$L$1</definedName>
    <definedName name="Rate_Table_Positions">'[3]Rate Tables'!$A$1:$A$65</definedName>
    <definedName name="Rate_Tables">'[3]Rate Tables'!$A$1:$L$65</definedName>
    <definedName name="Rebar_Cost" localSheetId="0">#REF!</definedName>
    <definedName name="Rebar_Cost" localSheetId="1">#REF!</definedName>
    <definedName name="Rebar_Cost">#REF!</definedName>
    <definedName name="Rebar_Labor" localSheetId="0">#REF!</definedName>
    <definedName name="Rebar_Labor" localSheetId="1">#REF!</definedName>
    <definedName name="Rebar_Labor">#REF!</definedName>
    <definedName name="Rebar_per_ton" localSheetId="0">#REF!</definedName>
    <definedName name="Rebar_per_ton" localSheetId="1">#REF!</definedName>
    <definedName name="Rebar_per_ton">#REF!</definedName>
    <definedName name="Rebar_Tons" localSheetId="0">#REF!</definedName>
    <definedName name="Rebar_Tons" localSheetId="1">#REF!</definedName>
    <definedName name="Rebar_Tons">#REF!</definedName>
    <definedName name="Resilient2" localSheetId="0">#REF!</definedName>
    <definedName name="Resilient2" localSheetId="1">#REF!</definedName>
    <definedName name="Resilient2">#REF!</definedName>
    <definedName name="Riggs">'[3]GC''s'!$AD$3:$AD$4</definedName>
    <definedName name="ROOF" localSheetId="0">#REF!</definedName>
    <definedName name="ROOF" localSheetId="1">#REF!</definedName>
    <definedName name="ROOF">#REF!</definedName>
    <definedName name="Roofing2" localSheetId="0">#REF!</definedName>
    <definedName name="Roofing2" localSheetId="1">#REF!</definedName>
    <definedName name="Roofing2">#REF!</definedName>
    <definedName name="sadasd" localSheetId="0">#REF!</definedName>
    <definedName name="sadasd" localSheetId="1">#REF!</definedName>
    <definedName name="sadasd">#REF!</definedName>
    <definedName name="Saf" localSheetId="0">#REF!</definedName>
    <definedName name="Saf" localSheetId="1">#REF!</definedName>
    <definedName name="Saf">#REF!</definedName>
    <definedName name="sd" localSheetId="0">#REF!</definedName>
    <definedName name="sd" localSheetId="1">#REF!</definedName>
    <definedName name="sd">#REF!</definedName>
    <definedName name="Security1" localSheetId="0">'[2]Estimate 1'!#REF!</definedName>
    <definedName name="Security1" localSheetId="1">'[2]Estimate 1'!#REF!</definedName>
    <definedName name="Security1">'[2]Estimate 1'!#REF!</definedName>
    <definedName name="Security2" localSheetId="0">#REF!</definedName>
    <definedName name="Security2" localSheetId="1">#REF!</definedName>
    <definedName name="Security2">#REF!</definedName>
    <definedName name="Selection_Option">'[3]GC''s'!$Z$5</definedName>
    <definedName name="Sidewalk_Labor" localSheetId="0">#REF!</definedName>
    <definedName name="Sidewalk_Labor" localSheetId="1">#REF!</definedName>
    <definedName name="Sidewalk_Labor">#REF!</definedName>
    <definedName name="Sitework1" localSheetId="0">'[2]Estimate 1'!#REF!</definedName>
    <definedName name="Sitework1" localSheetId="1">'[2]Estimate 1'!#REF!</definedName>
    <definedName name="Sitework1">'[2]Estimate 1'!#REF!</definedName>
    <definedName name="Sitework2" localSheetId="0">#REF!</definedName>
    <definedName name="Sitework2" localSheetId="1">#REF!</definedName>
    <definedName name="Sitework2">#REF!</definedName>
    <definedName name="SM" localSheetId="0">#REF!</definedName>
    <definedName name="SM" localSheetId="1">#REF!</definedName>
    <definedName name="SM">#REF!</definedName>
    <definedName name="SOD_SF" localSheetId="0">#REF!</definedName>
    <definedName name="SOD_SF" localSheetId="1">#REF!</definedName>
    <definedName name="SOD_SF">#REF!</definedName>
    <definedName name="SOG_SF" localSheetId="0">#REF!</definedName>
    <definedName name="SOG_SF" localSheetId="1">#REF!</definedName>
    <definedName name="SOG_SF">#REF!</definedName>
    <definedName name="SpecialConst2" localSheetId="0">#REF!</definedName>
    <definedName name="SpecialConst2" localSheetId="1">#REF!</definedName>
    <definedName name="SpecialConst2">#REF!</definedName>
    <definedName name="Specialties2" localSheetId="0">#REF!</definedName>
    <definedName name="Specialties2" localSheetId="1">#REF!</definedName>
    <definedName name="Specialties2">#REF!</definedName>
    <definedName name="SprayF1" localSheetId="0">'[2]Estimate 1'!#REF!</definedName>
    <definedName name="SprayF1" localSheetId="1">'[2]Estimate 1'!#REF!</definedName>
    <definedName name="SprayF1">'[2]Estimate 1'!#REF!</definedName>
    <definedName name="SprayF2" localSheetId="0">#REF!</definedName>
    <definedName name="SprayF2" localSheetId="1">#REF!</definedName>
    <definedName name="SprayF2">#REF!</definedName>
    <definedName name="SPRINKLER" localSheetId="0">#REF!</definedName>
    <definedName name="SPRINKLER" localSheetId="1">#REF!</definedName>
    <definedName name="SPRINKLER">#REF!</definedName>
    <definedName name="Sprinklers2" localSheetId="0">#REF!</definedName>
    <definedName name="Sprinklers2" localSheetId="1">#REF!</definedName>
    <definedName name="Sprinklers2">#REF!</definedName>
    <definedName name="SrEst" localSheetId="0">#REF!</definedName>
    <definedName name="SrEst" localSheetId="1">#REF!</definedName>
    <definedName name="SrEst">#REF!</definedName>
    <definedName name="SrPM" localSheetId="0">#REF!</definedName>
    <definedName name="SrPM" localSheetId="1">#REF!</definedName>
    <definedName name="SrPM">#REF!</definedName>
    <definedName name="STARTUP">'[3]GC''s'!$N$2</definedName>
    <definedName name="Structural2" localSheetId="0">#REF!</definedName>
    <definedName name="Structural2" localSheetId="1">#REF!</definedName>
    <definedName name="Structural2">#REF!</definedName>
    <definedName name="summary" localSheetId="0">#REF!</definedName>
    <definedName name="summary" localSheetId="1">#REF!</definedName>
    <definedName name="summary">#REF!</definedName>
    <definedName name="Sup" localSheetId="0">#REF!</definedName>
    <definedName name="Sup" localSheetId="1">#REF!</definedName>
    <definedName name="Sup">#REF!</definedName>
    <definedName name="Tax" localSheetId="0">#REF!</definedName>
    <definedName name="Tax" localSheetId="1">#REF!</definedName>
    <definedName name="Tax">#REF!</definedName>
    <definedName name="TD_LF" localSheetId="0">#REF!</definedName>
    <definedName name="TD_LF" localSheetId="1">#REF!</definedName>
    <definedName name="TD_LF">#REF!</definedName>
    <definedName name="TD_Wall" localSheetId="0">#REF!</definedName>
    <definedName name="TD_Wall" localSheetId="1">#REF!</definedName>
    <definedName name="TD_Wall">#REF!</definedName>
    <definedName name="TelData1" localSheetId="0">'[2]Estimate 1'!#REF!</definedName>
    <definedName name="TelData1" localSheetId="1">'[2]Estimate 1'!#REF!</definedName>
    <definedName name="TelData1">'[2]Estimate 1'!#REF!</definedName>
    <definedName name="TelData2" localSheetId="0">#REF!</definedName>
    <definedName name="TelData2" localSheetId="1">#REF!</definedName>
    <definedName name="TelData2">#REF!</definedName>
    <definedName name="Tons_per_CY" localSheetId="0">#REF!</definedName>
    <definedName name="Tons_per_CY" localSheetId="1">#REF!</definedName>
    <definedName name="Tons_per_CY">#REF!</definedName>
    <definedName name="Total_Cost_Column">'[3]GC''s'!$J$1:$J$290</definedName>
    <definedName name="TotalMonthlyExpenses" localSheetId="0">#REF!</definedName>
    <definedName name="TotalMonthlyExpenses" localSheetId="1">#REF!</definedName>
    <definedName name="TotalMonthlyExpenses">#REF!</definedName>
    <definedName name="TotalMonthlyIncome" localSheetId="0">#REF!</definedName>
    <definedName name="TotalMonthlyIncome" localSheetId="1">#REF!</definedName>
    <definedName name="TotalMonthlyIncome">#REF!</definedName>
    <definedName name="Trench_Footing_CY" localSheetId="0">#REF!</definedName>
    <definedName name="Trench_Footing_CY" localSheetId="1">#REF!</definedName>
    <definedName name="Trench_Footing_CY">#REF!</definedName>
    <definedName name="Trench_Footing_LF" localSheetId="0">#REF!</definedName>
    <definedName name="Trench_Footing_LF" localSheetId="1">#REF!</definedName>
    <definedName name="Trench_Footing_LF">#REF!</definedName>
    <definedName name="TS_LF" localSheetId="0">#REF!</definedName>
    <definedName name="TS_LF" localSheetId="1">#REF!</definedName>
    <definedName name="TS_LF">#REF!</definedName>
    <definedName name="Wall_Forming_CSF" localSheetId="0">#REF!</definedName>
    <definedName name="Wall_Forming_CSF" localSheetId="1">#REF!</definedName>
    <definedName name="Wall_Forming_CSF">#REF!</definedName>
    <definedName name="Wall_Forms" localSheetId="0">#REF!</definedName>
    <definedName name="Wall_Forms" localSheetId="1">#REF!</definedName>
    <definedName name="Wall_Forms">#REF!</definedName>
    <definedName name="Wallpaper1" localSheetId="0">'[2]Estimate 1'!#REF!</definedName>
    <definedName name="Wallpaper1" localSheetId="1">'[2]Estimate 1'!#REF!</definedName>
    <definedName name="Wallpaper1">'[2]Estimate 1'!#REF!</definedName>
    <definedName name="WallPaper2" localSheetId="0">#REF!</definedName>
    <definedName name="WallPaper2" localSheetId="1">#REF!</definedName>
    <definedName name="WallPaper2">#REF!</definedName>
    <definedName name="War" localSheetId="0">#REF!</definedName>
    <definedName name="War" localSheetId="1">#REF!</definedName>
    <definedName name="War">#REF!</definedName>
    <definedName name="Wquip2" localSheetId="0">#REF!</definedName>
    <definedName name="Wquip2" localSheetId="1">#REF!</definedName>
    <definedName name="Wquip2">#REF!</definedName>
    <definedName name="XM" localSheetId="0">#REF!</definedName>
    <definedName name="XM" localSheetId="1">#REF!</definedName>
    <definedName name="X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10" l="1"/>
  <c r="A17" i="10"/>
  <c r="A18" i="10"/>
  <c r="A20" i="10"/>
  <c r="A22" i="10"/>
  <c r="A24" i="10"/>
  <c r="A25" i="10"/>
  <c r="A27" i="10"/>
  <c r="A29" i="10"/>
  <c r="A31" i="10"/>
  <c r="A32" i="10"/>
  <c r="A34" i="10"/>
  <c r="A36" i="10"/>
  <c r="A38" i="10"/>
  <c r="A39" i="10"/>
  <c r="A41" i="10"/>
  <c r="A43" i="10"/>
  <c r="A45" i="10"/>
  <c r="A46" i="10"/>
  <c r="A47" i="10"/>
  <c r="A49" i="10"/>
  <c r="A51" i="10"/>
  <c r="A53" i="10"/>
  <c r="A54" i="10"/>
  <c r="A56" i="10"/>
  <c r="A58" i="10"/>
  <c r="A60" i="10"/>
  <c r="A61" i="10"/>
  <c r="A63" i="10"/>
  <c r="A65" i="10"/>
  <c r="A67" i="10"/>
  <c r="A68" i="10"/>
  <c r="A70" i="10"/>
  <c r="A72" i="10"/>
  <c r="A74" i="10"/>
  <c r="A75" i="10"/>
  <c r="A77" i="10"/>
  <c r="A79" i="10"/>
  <c r="A81" i="10"/>
  <c r="A82" i="10"/>
  <c r="A83" i="10"/>
  <c r="A84" i="10"/>
  <c r="A86" i="10"/>
  <c r="A88" i="10"/>
  <c r="A90" i="10"/>
  <c r="A91" i="10"/>
  <c r="A93" i="10"/>
  <c r="A95" i="10"/>
  <c r="A97" i="10"/>
  <c r="A98" i="10"/>
  <c r="A100" i="10"/>
  <c r="A102" i="10"/>
  <c r="A104" i="10"/>
  <c r="A105" i="10"/>
  <c r="A107" i="10"/>
  <c r="A109" i="10"/>
  <c r="A111" i="10"/>
  <c r="A112" i="10"/>
  <c r="A114" i="10"/>
  <c r="A116" i="10"/>
  <c r="A118" i="10"/>
  <c r="A119" i="10"/>
  <c r="A121" i="10"/>
  <c r="A123" i="10"/>
  <c r="A125" i="10"/>
  <c r="A126" i="10"/>
  <c r="A127" i="10"/>
  <c r="A129" i="10"/>
  <c r="A131" i="10"/>
  <c r="A133" i="10"/>
  <c r="A134" i="10"/>
  <c r="A135" i="10"/>
  <c r="A136" i="10"/>
  <c r="A137" i="10"/>
  <c r="A138" i="10"/>
  <c r="A139" i="10"/>
  <c r="A142" i="10"/>
  <c r="A144" i="10"/>
  <c r="A145" i="10"/>
  <c r="A148" i="10"/>
  <c r="A150" i="10"/>
  <c r="A151" i="10"/>
  <c r="A155" i="10"/>
  <c r="A157" i="10"/>
  <c r="A158" i="10"/>
  <c r="A162" i="10"/>
  <c r="A164" i="10"/>
  <c r="A165" i="10"/>
  <c r="A169" i="10"/>
  <c r="A171" i="10"/>
  <c r="A172" i="10"/>
  <c r="A173" i="10"/>
  <c r="A177" i="10"/>
  <c r="A179" i="10"/>
  <c r="A180" i="10"/>
  <c r="A184" i="10"/>
  <c r="A186" i="10"/>
  <c r="A187" i="10"/>
  <c r="A190" i="10"/>
  <c r="A191" i="10"/>
  <c r="A194" i="10"/>
  <c r="A195" i="10"/>
  <c r="A198" i="10"/>
  <c r="A199" i="10"/>
  <c r="A200" i="10"/>
  <c r="A201" i="10"/>
  <c r="A204" i="10"/>
  <c r="A206" i="10"/>
  <c r="A207" i="10"/>
  <c r="A210" i="10"/>
  <c r="A212" i="10"/>
  <c r="A213" i="10"/>
  <c r="A217" i="10"/>
  <c r="A219" i="10"/>
  <c r="A220" i="10"/>
  <c r="A224" i="10"/>
  <c r="A226" i="10"/>
  <c r="A227" i="10"/>
  <c r="A231" i="10"/>
  <c r="A233" i="10"/>
  <c r="A234" i="10"/>
  <c r="A237" i="10"/>
  <c r="A239" i="10"/>
  <c r="A240" i="10"/>
  <c r="A241" i="10"/>
  <c r="A245" i="10"/>
  <c r="A247" i="10"/>
  <c r="A248" i="10"/>
  <c r="A252" i="10"/>
  <c r="A253" i="10"/>
  <c r="A254" i="10"/>
  <c r="A255" i="10"/>
  <c r="A256" i="10"/>
  <c r="A261" i="10"/>
  <c r="A262" i="10"/>
  <c r="A263" i="10"/>
  <c r="A264" i="10"/>
  <c r="A268" i="10"/>
  <c r="A269" i="10"/>
  <c r="A270" i="10"/>
  <c r="A271" i="10"/>
  <c r="A273" i="10"/>
  <c r="A274" i="10"/>
  <c r="A275" i="10"/>
  <c r="A276" i="10"/>
  <c r="A277" i="10"/>
  <c r="A282" i="10"/>
  <c r="A283" i="10"/>
  <c r="A284" i="10"/>
  <c r="A285" i="10"/>
  <c r="A289" i="10"/>
  <c r="A290" i="10"/>
  <c r="F272" i="10"/>
  <c r="A6" i="7" l="1"/>
  <c r="A7" i="7" s="1"/>
  <c r="J266" i="10"/>
  <c r="J267" i="10"/>
  <c r="J251" i="10"/>
  <c r="J250" i="10"/>
  <c r="J249" i="10"/>
  <c r="J246" i="10"/>
  <c r="J243" i="10"/>
  <c r="J242" i="10"/>
  <c r="J238" i="10"/>
  <c r="J232" i="10"/>
  <c r="J229" i="10"/>
  <c r="J225" i="10"/>
  <c r="J222" i="10"/>
  <c r="J218" i="10"/>
  <c r="J215" i="10"/>
  <c r="J211" i="10"/>
  <c r="J205" i="10"/>
  <c r="J196" i="10"/>
  <c r="J192" i="10"/>
  <c r="J188" i="10"/>
  <c r="J185" i="10"/>
  <c r="J182" i="10"/>
  <c r="J181" i="10"/>
  <c r="J178" i="10"/>
  <c r="J175" i="10"/>
  <c r="J174" i="10"/>
  <c r="J170" i="10"/>
  <c r="J167" i="10"/>
  <c r="J163" i="10"/>
  <c r="J160" i="10"/>
  <c r="J156" i="10"/>
  <c r="J153" i="10"/>
  <c r="J149" i="10"/>
  <c r="J143" i="10"/>
  <c r="J147" i="10"/>
  <c r="J154" i="10"/>
  <c r="J161" i="10"/>
  <c r="J168" i="10"/>
  <c r="J176" i="10"/>
  <c r="J183" i="10"/>
  <c r="J189" i="10"/>
  <c r="J193" i="10"/>
  <c r="J197" i="10"/>
  <c r="J203" i="10"/>
  <c r="J209" i="10"/>
  <c r="J216" i="10"/>
  <c r="J223" i="10"/>
  <c r="J230" i="10"/>
  <c r="J236" i="10"/>
  <c r="J244" i="10"/>
  <c r="J146" i="10"/>
  <c r="J152" i="10"/>
  <c r="J159" i="10"/>
  <c r="J166" i="10"/>
  <c r="J202" i="10"/>
  <c r="J208" i="10"/>
  <c r="J214" i="10"/>
  <c r="J221" i="10"/>
  <c r="J228" i="10"/>
  <c r="J235" i="10"/>
  <c r="J33" i="10"/>
  <c r="J40" i="10"/>
  <c r="J48" i="10"/>
  <c r="J55" i="10"/>
  <c r="J99" i="10"/>
  <c r="J106" i="10"/>
  <c r="J113" i="10"/>
  <c r="J132" i="10"/>
  <c r="J124" i="10"/>
  <c r="J117" i="10"/>
  <c r="J110" i="10"/>
  <c r="J103" i="10"/>
  <c r="J96" i="10"/>
  <c r="J89" i="10"/>
  <c r="J80" i="10"/>
  <c r="J73" i="10"/>
  <c r="J66" i="10"/>
  <c r="J59" i="10"/>
  <c r="J52" i="10"/>
  <c r="J44" i="10"/>
  <c r="J37" i="10"/>
  <c r="J30" i="10"/>
  <c r="J23" i="10"/>
  <c r="J21" i="10"/>
  <c r="J28" i="10"/>
  <c r="J35" i="10"/>
  <c r="J42" i="10"/>
  <c r="J50" i="10"/>
  <c r="J57" i="10"/>
  <c r="J64" i="10"/>
  <c r="J71" i="10"/>
  <c r="J78" i="10"/>
  <c r="J87" i="10"/>
  <c r="J94" i="10"/>
  <c r="J101" i="10"/>
  <c r="J108" i="10"/>
  <c r="J115" i="10"/>
  <c r="J122" i="10"/>
  <c r="J130" i="10"/>
  <c r="J19" i="10"/>
  <c r="J62" i="10"/>
  <c r="J69" i="10"/>
  <c r="J76" i="10"/>
  <c r="J85" i="10"/>
  <c r="J92" i="10"/>
  <c r="J120" i="10"/>
  <c r="B2" i="7"/>
  <c r="B1" i="7"/>
  <c r="A13" i="10"/>
  <c r="F251" i="10"/>
  <c r="H251" i="10" s="1"/>
  <c r="F250" i="10"/>
  <c r="H250" i="10" s="1"/>
  <c r="F249" i="10"/>
  <c r="F246" i="10"/>
  <c r="H246" i="10" s="1"/>
  <c r="F244" i="10"/>
  <c r="H244" i="10" s="1"/>
  <c r="F243" i="10"/>
  <c r="H243" i="10" s="1"/>
  <c r="K243" i="10" s="1"/>
  <c r="F242" i="10"/>
  <c r="H242" i="10" s="1"/>
  <c r="K242" i="10" s="1"/>
  <c r="F238" i="10"/>
  <c r="H238" i="10" s="1"/>
  <c r="F236" i="10"/>
  <c r="H236" i="10" s="1"/>
  <c r="F235" i="10"/>
  <c r="H235" i="10" s="1"/>
  <c r="F232" i="10"/>
  <c r="H232" i="10" s="1"/>
  <c r="F230" i="10"/>
  <c r="F229" i="10"/>
  <c r="H229" i="10" s="1"/>
  <c r="F228" i="10"/>
  <c r="H228" i="10" s="1"/>
  <c r="F225" i="10"/>
  <c r="H225" i="10" s="1"/>
  <c r="K225" i="10" s="1"/>
  <c r="F223" i="10"/>
  <c r="H223" i="10" s="1"/>
  <c r="F222" i="10"/>
  <c r="H222" i="10" s="1"/>
  <c r="F221" i="10"/>
  <c r="H221" i="10" s="1"/>
  <c r="F218" i="10"/>
  <c r="H218" i="10" s="1"/>
  <c r="F216" i="10"/>
  <c r="H216" i="10" s="1"/>
  <c r="F215" i="10"/>
  <c r="H215" i="10" s="1"/>
  <c r="F214" i="10"/>
  <c r="H214" i="10" s="1"/>
  <c r="F211" i="10"/>
  <c r="F209" i="10"/>
  <c r="H209" i="10" s="1"/>
  <c r="F208" i="10"/>
  <c r="H208" i="10" s="1"/>
  <c r="F205" i="10"/>
  <c r="H205" i="10" s="1"/>
  <c r="F203" i="10"/>
  <c r="H203" i="10" s="1"/>
  <c r="K203" i="10" s="1"/>
  <c r="F202" i="10"/>
  <c r="F197" i="10"/>
  <c r="H197" i="10" s="1"/>
  <c r="F196" i="10"/>
  <c r="F193" i="10"/>
  <c r="H193" i="10" s="1"/>
  <c r="F192" i="10"/>
  <c r="H192" i="10" s="1"/>
  <c r="F189" i="10"/>
  <c r="H189" i="10" s="1"/>
  <c r="F188" i="10"/>
  <c r="F185" i="10"/>
  <c r="H185" i="10" s="1"/>
  <c r="F183" i="10"/>
  <c r="H183" i="10" s="1"/>
  <c r="F182" i="10"/>
  <c r="H182" i="10" s="1"/>
  <c r="F181" i="10"/>
  <c r="H181" i="10" s="1"/>
  <c r="K181" i="10" s="1"/>
  <c r="F178" i="10"/>
  <c r="H178" i="10" s="1"/>
  <c r="K178" i="10" s="1"/>
  <c r="F176" i="10"/>
  <c r="H176" i="10" s="1"/>
  <c r="F175" i="10"/>
  <c r="H175" i="10" s="1"/>
  <c r="F174" i="10"/>
  <c r="H174" i="10" s="1"/>
  <c r="F170" i="10"/>
  <c r="H170" i="10" s="1"/>
  <c r="F168" i="10"/>
  <c r="F167" i="10"/>
  <c r="H167" i="10" s="1"/>
  <c r="F166" i="10"/>
  <c r="H166" i="10" s="1"/>
  <c r="F163" i="10"/>
  <c r="H163" i="10" s="1"/>
  <c r="F161" i="10"/>
  <c r="H161" i="10" s="1"/>
  <c r="F160" i="10"/>
  <c r="H160" i="10" s="1"/>
  <c r="F159" i="10"/>
  <c r="H159" i="10" s="1"/>
  <c r="F156" i="10"/>
  <c r="F154" i="10"/>
  <c r="H154" i="10" s="1"/>
  <c r="F153" i="10"/>
  <c r="H153" i="10" s="1"/>
  <c r="F152" i="10"/>
  <c r="H152" i="10" s="1"/>
  <c r="F149" i="10"/>
  <c r="H149" i="10" s="1"/>
  <c r="F147" i="10"/>
  <c r="F146" i="10"/>
  <c r="F143" i="10"/>
  <c r="H143" i="10" s="1"/>
  <c r="F141" i="10"/>
  <c r="H141" i="10" s="1"/>
  <c r="K141" i="10" s="1"/>
  <c r="F140" i="10"/>
  <c r="H140" i="10" s="1"/>
  <c r="K140" i="10" s="1"/>
  <c r="F266" i="10"/>
  <c r="H266" i="10" s="1"/>
  <c r="F267" i="10"/>
  <c r="F265" i="10"/>
  <c r="H265" i="10" s="1"/>
  <c r="K265" i="10" s="1"/>
  <c r="F260" i="10"/>
  <c r="H260" i="10" s="1"/>
  <c r="K260" i="10" s="1"/>
  <c r="F259" i="10"/>
  <c r="H259" i="10" s="1"/>
  <c r="K259" i="10" s="1"/>
  <c r="F258" i="10"/>
  <c r="H258" i="10" s="1"/>
  <c r="K258" i="10" s="1"/>
  <c r="F257" i="10"/>
  <c r="H257" i="10" s="1"/>
  <c r="K257" i="10" s="1"/>
  <c r="F281" i="10"/>
  <c r="H281" i="10" s="1"/>
  <c r="K281" i="10" s="1"/>
  <c r="F280" i="10"/>
  <c r="F279" i="10"/>
  <c r="F278" i="10"/>
  <c r="F80" i="10"/>
  <c r="F78" i="10"/>
  <c r="F76" i="10"/>
  <c r="F73" i="10"/>
  <c r="H73" i="10" s="1"/>
  <c r="K73" i="10" s="1"/>
  <c r="F71" i="10"/>
  <c r="F69" i="10"/>
  <c r="H69" i="10" s="1"/>
  <c r="F66" i="10"/>
  <c r="H66" i="10" s="1"/>
  <c r="F64" i="10"/>
  <c r="H64" i="10" s="1"/>
  <c r="F62" i="10"/>
  <c r="F59" i="10"/>
  <c r="F57" i="10"/>
  <c r="F55" i="10"/>
  <c r="F132" i="10"/>
  <c r="F130" i="10"/>
  <c r="F128" i="10"/>
  <c r="F124" i="10"/>
  <c r="F122" i="10"/>
  <c r="H122" i="10" s="1"/>
  <c r="F120" i="10"/>
  <c r="H120" i="10" s="1"/>
  <c r="F117" i="10"/>
  <c r="F115" i="10"/>
  <c r="F113" i="10"/>
  <c r="F110" i="10"/>
  <c r="F108" i="10"/>
  <c r="F106" i="10"/>
  <c r="F99" i="10"/>
  <c r="F103" i="10"/>
  <c r="F101" i="10"/>
  <c r="F96" i="10"/>
  <c r="F94" i="10"/>
  <c r="F92" i="10"/>
  <c r="F52" i="10"/>
  <c r="H52" i="10" s="1"/>
  <c r="F50" i="10"/>
  <c r="F48" i="10"/>
  <c r="K176" i="10" l="1"/>
  <c r="K192" i="10"/>
  <c r="K223" i="10"/>
  <c r="K229" i="10"/>
  <c r="K251" i="10"/>
  <c r="K170" i="10"/>
  <c r="K218" i="10"/>
  <c r="K232" i="10"/>
  <c r="A8" i="7"/>
  <c r="A9" i="7" s="1"/>
  <c r="A10" i="7" s="1"/>
  <c r="A11" i="7" s="1"/>
  <c r="A12" i="7" s="1"/>
  <c r="A14" i="7" s="1"/>
  <c r="A15" i="7" s="1"/>
  <c r="K197" i="10"/>
  <c r="K120" i="10"/>
  <c r="K166" i="10"/>
  <c r="K174" i="10"/>
  <c r="K160" i="10"/>
  <c r="K182" i="10"/>
  <c r="K244" i="10"/>
  <c r="K143" i="10"/>
  <c r="K221" i="10"/>
  <c r="K161" i="10"/>
  <c r="K209" i="10"/>
  <c r="K238" i="10"/>
  <c r="K246" i="10"/>
  <c r="H128" i="10"/>
  <c r="K128" i="10" s="1"/>
  <c r="H55" i="10"/>
  <c r="K55" i="10" s="1"/>
  <c r="K149" i="10"/>
  <c r="K163" i="10"/>
  <c r="K185" i="10"/>
  <c r="K205" i="10"/>
  <c r="K266" i="10"/>
  <c r="K175" i="10"/>
  <c r="K189" i="10"/>
  <c r="K236" i="10"/>
  <c r="K250" i="10"/>
  <c r="K153" i="10"/>
  <c r="K167" i="10"/>
  <c r="K208" i="10"/>
  <c r="K69" i="10"/>
  <c r="K154" i="10"/>
  <c r="K183" i="10"/>
  <c r="K152" i="10"/>
  <c r="K235" i="10"/>
  <c r="K216" i="10"/>
  <c r="K193" i="10"/>
  <c r="K159" i="10"/>
  <c r="K214" i="10"/>
  <c r="K215" i="10"/>
  <c r="K222" i="10"/>
  <c r="K66" i="10"/>
  <c r="K228" i="10"/>
  <c r="K52" i="10"/>
  <c r="K64" i="10"/>
  <c r="K122" i="10"/>
  <c r="H147" i="10"/>
  <c r="K147" i="10" s="1"/>
  <c r="H156" i="10"/>
  <c r="K156" i="10" s="1"/>
  <c r="H146" i="10"/>
  <c r="K146" i="10" s="1"/>
  <c r="H202" i="10"/>
  <c r="K202" i="10" s="1"/>
  <c r="H230" i="10"/>
  <c r="K230" i="10" s="1"/>
  <c r="H168" i="10"/>
  <c r="K168" i="10" s="1"/>
  <c r="H188" i="10"/>
  <c r="K188" i="10" s="1"/>
  <c r="H196" i="10"/>
  <c r="K196" i="10" s="1"/>
  <c r="H211" i="10"/>
  <c r="K211" i="10" s="1"/>
  <c r="H249" i="10"/>
  <c r="K249" i="10" s="1"/>
  <c r="L262" i="10"/>
  <c r="H57" i="10"/>
  <c r="K57" i="10" s="1"/>
  <c r="H62" i="10"/>
  <c r="K62" i="10" s="1"/>
  <c r="H71" i="10"/>
  <c r="K71" i="10" s="1"/>
  <c r="H59" i="10"/>
  <c r="K59" i="10" s="1"/>
  <c r="H124" i="10"/>
  <c r="K124" i="10" s="1"/>
  <c r="H130" i="10"/>
  <c r="K130" i="10" s="1"/>
  <c r="H132" i="10"/>
  <c r="K132" i="10" s="1"/>
  <c r="H48" i="10"/>
  <c r="K48" i="10" s="1"/>
  <c r="H50" i="10"/>
  <c r="K50" i="10" s="1"/>
  <c r="H76" i="10"/>
  <c r="K76" i="10" s="1"/>
  <c r="F40" i="10"/>
  <c r="F44" i="10"/>
  <c r="H44" i="10" s="1"/>
  <c r="K44" i="10" s="1"/>
  <c r="F42" i="10"/>
  <c r="H42" i="10" s="1"/>
  <c r="K42" i="10" s="1"/>
  <c r="F37" i="10"/>
  <c r="H37" i="10" s="1"/>
  <c r="K37" i="10" s="1"/>
  <c r="F35" i="10"/>
  <c r="F33" i="10"/>
  <c r="F30" i="10"/>
  <c r="F28" i="10"/>
  <c r="H28" i="10" s="1"/>
  <c r="K28" i="10" s="1"/>
  <c r="F26" i="10"/>
  <c r="F21" i="10"/>
  <c r="H21" i="10" s="1"/>
  <c r="K21" i="10" s="1"/>
  <c r="F23" i="10"/>
  <c r="H23" i="10" s="1"/>
  <c r="K23" i="10" s="1"/>
  <c r="F19" i="10"/>
  <c r="F89" i="10"/>
  <c r="F87" i="10"/>
  <c r="F85" i="10"/>
  <c r="F14" i="10"/>
  <c r="H14" i="10" s="1"/>
  <c r="K14" i="10" s="1"/>
  <c r="F16" i="10"/>
  <c r="H16" i="10" s="1"/>
  <c r="K16" i="10" s="1"/>
  <c r="F12" i="10"/>
  <c r="H80" i="10"/>
  <c r="K80" i="10" s="1"/>
  <c r="A11" i="10"/>
  <c r="A10" i="10"/>
  <c r="A9" i="10"/>
  <c r="A17" i="7" l="1"/>
  <c r="A18" i="7" s="1"/>
  <c r="A19" i="7" s="1"/>
  <c r="A21" i="7" s="1"/>
  <c r="A23" i="7" s="1"/>
  <c r="A25" i="7" s="1"/>
  <c r="A26" i="7" s="1"/>
  <c r="A27" i="7" s="1"/>
  <c r="A28" i="7" s="1"/>
  <c r="H12" i="10"/>
  <c r="K12" i="10" s="1"/>
  <c r="H19" i="10"/>
  <c r="K19" i="10" s="1"/>
  <c r="H26" i="10"/>
  <c r="K26" i="10" s="1"/>
  <c r="H33" i="10"/>
  <c r="K33" i="10" s="1"/>
  <c r="H40" i="10"/>
  <c r="K40" i="10" s="1"/>
  <c r="H30" i="10"/>
  <c r="K30" i="10" s="1"/>
  <c r="H35" i="10"/>
  <c r="K35" i="10" s="1"/>
  <c r="H78" i="10"/>
  <c r="K78" i="10" s="1"/>
  <c r="H267" i="10"/>
  <c r="K267" i="10" s="1"/>
  <c r="H286" i="10"/>
  <c r="K286" i="10" s="1"/>
  <c r="H287" i="10"/>
  <c r="K287" i="10" s="1"/>
  <c r="A291" i="10"/>
  <c r="H288" i="10"/>
  <c r="K288" i="10" s="1"/>
  <c r="H280" i="10"/>
  <c r="K280" i="10" s="1"/>
  <c r="H279" i="10"/>
  <c r="K279" i="10" s="1"/>
  <c r="H278" i="10"/>
  <c r="K278" i="10" s="1"/>
  <c r="H272" i="10"/>
  <c r="K272" i="10" s="1"/>
  <c r="L274" i="10" s="1"/>
  <c r="H117" i="10"/>
  <c r="K117" i="10" s="1"/>
  <c r="H115" i="10"/>
  <c r="K115" i="10" s="1"/>
  <c r="H110" i="10"/>
  <c r="K110" i="10" s="1"/>
  <c r="H106" i="10"/>
  <c r="K106" i="10" s="1"/>
  <c r="H101" i="10"/>
  <c r="K101" i="10" s="1"/>
  <c r="H99" i="10"/>
  <c r="K99" i="10" s="1"/>
  <c r="H96" i="10"/>
  <c r="K96" i="10" s="1"/>
  <c r="H94" i="10"/>
  <c r="K94" i="10" s="1"/>
  <c r="H92" i="10"/>
  <c r="K92" i="10" s="1"/>
  <c r="H89" i="10"/>
  <c r="K89" i="10" s="1"/>
  <c r="H87" i="10"/>
  <c r="K87" i="10" s="1"/>
  <c r="H85" i="10"/>
  <c r="K85" i="10" s="1"/>
  <c r="A8" i="10"/>
  <c r="A7" i="10"/>
  <c r="A30" i="7" l="1"/>
  <c r="A32" i="7" s="1"/>
  <c r="A34" i="7" s="1"/>
  <c r="A35" i="7" s="1"/>
  <c r="A12" i="10"/>
  <c r="L269" i="10"/>
  <c r="H113" i="10"/>
  <c r="K113" i="10" s="1"/>
  <c r="L283" i="10"/>
  <c r="L290" i="10"/>
  <c r="H103" i="10"/>
  <c r="K103" i="10" s="1"/>
  <c r="H108" i="10"/>
  <c r="K108" i="10" s="1"/>
  <c r="A37" i="7" l="1"/>
  <c r="A38" i="7" s="1"/>
  <c r="L253" i="10"/>
  <c r="L134" i="10"/>
  <c r="K292" i="10"/>
  <c r="K293" i="10" s="1"/>
  <c r="A40" i="7" l="1"/>
  <c r="A41" i="7" s="1"/>
  <c r="A42" i="7" s="1"/>
  <c r="L292" i="10"/>
  <c r="L293" i="10" s="1"/>
  <c r="L294" i="10" s="1"/>
  <c r="C5" i="10" s="1"/>
  <c r="A14" i="10"/>
  <c r="A16" i="10" l="1"/>
  <c r="A19" i="10" l="1"/>
  <c r="A21" i="10" l="1"/>
  <c r="A23" i="10" s="1"/>
  <c r="A26" i="10" l="1"/>
  <c r="A28" i="10" s="1"/>
  <c r="A30" i="10" l="1"/>
  <c r="A33" i="10" l="1"/>
  <c r="A35" i="10"/>
  <c r="A37" i="10" l="1"/>
  <c r="A40" i="10" l="1"/>
  <c r="A42" i="10" s="1"/>
  <c r="A44" i="10" l="1"/>
  <c r="A48" i="10" l="1"/>
  <c r="A50" i="10"/>
  <c r="A52" i="10" l="1"/>
  <c r="A55" i="10" l="1"/>
  <c r="A57" i="10" s="1"/>
  <c r="A59" i="10" l="1"/>
  <c r="A62" i="10" l="1"/>
  <c r="A64" i="10" s="1"/>
  <c r="A66" i="10" l="1"/>
  <c r="A69" i="10" l="1"/>
  <c r="A71" i="10" l="1"/>
  <c r="A73" i="10"/>
  <c r="A76" i="10" l="1"/>
  <c r="A78" i="10" l="1"/>
  <c r="A80" i="10" s="1"/>
  <c r="A85" i="10" l="1"/>
  <c r="A87" i="10" l="1"/>
  <c r="A89" i="10"/>
  <c r="A92" i="10" l="1"/>
  <c r="A94" i="10" s="1"/>
  <c r="A96" i="10" l="1"/>
  <c r="A99" i="10" l="1"/>
  <c r="A101" i="10"/>
  <c r="A103" i="10" l="1"/>
  <c r="A106" i="10" l="1"/>
  <c r="A108" i="10" s="1"/>
  <c r="A110" i="10" l="1"/>
  <c r="A113" i="10" l="1"/>
  <c r="A115" i="10" l="1"/>
  <c r="A117" i="10" l="1"/>
  <c r="A120" i="10" l="1"/>
  <c r="A122" i="10"/>
  <c r="A124" i="10" l="1"/>
  <c r="A128" i="10" l="1"/>
  <c r="A130" i="10"/>
  <c r="A132" i="10" l="1"/>
  <c r="A140" i="10"/>
  <c r="A141" i="10" s="1"/>
  <c r="A143" i="10" l="1"/>
  <c r="A146" i="10" l="1"/>
  <c r="A147" i="10" l="1"/>
  <c r="A149" i="10" l="1"/>
  <c r="A152" i="10" l="1"/>
  <c r="A153" i="10" l="1"/>
  <c r="A154" i="10" s="1"/>
  <c r="A156" i="10" l="1"/>
  <c r="A159" i="10" l="1"/>
  <c r="A160" i="10" l="1"/>
  <c r="A161" i="10" s="1"/>
  <c r="A163" i="10" s="1"/>
  <c r="A166" i="10" l="1"/>
  <c r="A167" i="10" l="1"/>
  <c r="A168" i="10" l="1"/>
  <c r="A170" i="10" l="1"/>
  <c r="A174" i="10" l="1"/>
  <c r="A175" i="10" l="1"/>
  <c r="A176" i="10" s="1"/>
  <c r="A178" i="10" s="1"/>
  <c r="A181" i="10" l="1"/>
  <c r="A182" i="10" l="1"/>
  <c r="A183" i="10" s="1"/>
  <c r="A185" i="10"/>
  <c r="A188" i="10" l="1"/>
  <c r="A189" i="10" l="1"/>
  <c r="A192" i="10" s="1"/>
  <c r="A193" i="10" l="1"/>
  <c r="A196" i="10" s="1"/>
  <c r="A197" i="10" l="1"/>
  <c r="A202" i="10" l="1"/>
  <c r="A203" i="10" l="1"/>
  <c r="A205" i="10" l="1"/>
  <c r="A208" i="10" l="1"/>
  <c r="A209" i="10" s="1"/>
  <c r="A211" i="10" l="1"/>
  <c r="A214" i="10"/>
  <c r="A215" i="10" s="1"/>
  <c r="A216" i="10" s="1"/>
  <c r="A218" i="10" l="1"/>
  <c r="A221" i="10"/>
  <c r="A222" i="10" l="1"/>
  <c r="A223" i="10" l="1"/>
  <c r="A225" i="10" l="1"/>
  <c r="A228" i="10" s="1"/>
  <c r="A229" i="10" l="1"/>
  <c r="A230" i="10" l="1"/>
  <c r="A232" i="10"/>
  <c r="A235" i="10" s="1"/>
  <c r="A236" i="10" l="1"/>
  <c r="A238" i="10" l="1"/>
  <c r="A242" i="10" l="1"/>
  <c r="A243" i="10" l="1"/>
  <c r="A244" i="10" s="1"/>
  <c r="A246" i="10" l="1"/>
  <c r="A249" i="10" l="1"/>
  <c r="A250" i="10" l="1"/>
  <c r="A251" i="10" l="1"/>
  <c r="A257" i="10" l="1"/>
  <c r="A258" i="10" s="1"/>
  <c r="A259" i="10" l="1"/>
  <c r="A260" i="10" s="1"/>
  <c r="A265" i="10" s="1"/>
  <c r="A266" i="10" l="1"/>
  <c r="A267" i="10" s="1"/>
  <c r="A272" i="10" l="1"/>
  <c r="A278" i="10" l="1"/>
  <c r="A279" i="10"/>
  <c r="A280" i="10" l="1"/>
  <c r="A281" i="10" s="1"/>
  <c r="A286" i="10" l="1"/>
  <c r="A287" i="10"/>
  <c r="A288" i="10" s="1"/>
</calcChain>
</file>

<file path=xl/sharedStrings.xml><?xml version="1.0" encoding="utf-8"?>
<sst xmlns="http://schemas.openxmlformats.org/spreadsheetml/2006/main" count="662" uniqueCount="112">
  <si>
    <t>LF</t>
  </si>
  <si>
    <t>ADDRESS</t>
  </si>
  <si>
    <t>LB</t>
  </si>
  <si>
    <t>QTY.</t>
  </si>
  <si>
    <t>PROJECT</t>
  </si>
  <si>
    <t>Date of submission</t>
  </si>
  <si>
    <t>Date of plans</t>
  </si>
  <si>
    <t>SR #</t>
  </si>
  <si>
    <t>DESCRIPTION</t>
  </si>
  <si>
    <t>WASTE</t>
  </si>
  <si>
    <t>QTY. W/ WASTE</t>
  </si>
  <si>
    <t>UNIT</t>
  </si>
  <si>
    <t>TOTAL COST</t>
  </si>
  <si>
    <t>SF</t>
  </si>
  <si>
    <t>SUB - TOTAL</t>
  </si>
  <si>
    <t xml:space="preserve"> </t>
  </si>
  <si>
    <t>MASONRY</t>
  </si>
  <si>
    <t>DWG. NO.</t>
  </si>
  <si>
    <t>DETAIL NO.</t>
  </si>
  <si>
    <t>CSI NO.</t>
  </si>
  <si>
    <t>TOTAL UNIT COST</t>
  </si>
  <si>
    <t>SUBTOTALS</t>
  </si>
  <si>
    <t>BOND BEAM</t>
  </si>
  <si>
    <t>COMPRESSIBLE FILLER</t>
  </si>
  <si>
    <t>Compressible Filler</t>
  </si>
  <si>
    <t>INTERIOR CMU WALLS</t>
  </si>
  <si>
    <t>SEALANT</t>
  </si>
  <si>
    <t>Firestop Sealant/Backer Rod</t>
  </si>
  <si>
    <t>Horizontal Reinforcement @ 16" O.C.</t>
  </si>
  <si>
    <t>8" Thk CMU Wall</t>
  </si>
  <si>
    <t>LINTELS</t>
  </si>
  <si>
    <t>STEEL ANGLES</t>
  </si>
  <si>
    <t>OVER HEAD &amp; PROFIT</t>
  </si>
  <si>
    <t>TOTAL BASE BID</t>
  </si>
  <si>
    <t>CMU BLOCK WALLS</t>
  </si>
  <si>
    <t>CMU Block Walls Sub Total</t>
  </si>
  <si>
    <t>REINFORCEMENT</t>
  </si>
  <si>
    <t>Reinforcement Sub Total</t>
  </si>
  <si>
    <t>CY</t>
  </si>
  <si>
    <t>Grout Sub Total</t>
  </si>
  <si>
    <t>GROUT</t>
  </si>
  <si>
    <t>BASE BID</t>
  </si>
  <si>
    <t>Grout For CMU Wall</t>
  </si>
  <si>
    <t xml:space="preserve"> LEVEL 01</t>
  </si>
  <si>
    <t>STEEL ANGLE</t>
  </si>
  <si>
    <t>12" Thk CMU Wall</t>
  </si>
  <si>
    <t>(2)-#5 Bars Cont.</t>
  </si>
  <si>
    <t>Steel Angles Sub Total</t>
  </si>
  <si>
    <t xml:space="preserve"> LEVEL 00</t>
  </si>
  <si>
    <t>WALL TYPE - N20 (NON-RATED CMU)</t>
  </si>
  <si>
    <t>A11-01 - A11-03</t>
  </si>
  <si>
    <t>Partition Types/A61-01</t>
  </si>
  <si>
    <t>4" Thk CMU Wall</t>
  </si>
  <si>
    <t>Gen. Note 5.14/S0-01</t>
  </si>
  <si>
    <t>#4 @ 48" Vertical Reinforcement</t>
  </si>
  <si>
    <t>WALL TYPE - N25 (1-HR RATED CMU)</t>
  </si>
  <si>
    <t>Detail 13/S0-04</t>
  </si>
  <si>
    <t>#4 @ 48" Dowel From Slab To Wall</t>
  </si>
  <si>
    <t>Details/S0-08</t>
  </si>
  <si>
    <t>(2)-#5 Bars Cont. @ Top &amp; Bottom</t>
  </si>
  <si>
    <t>WALL TYPE - N41 (1-HR RATED CMU)</t>
  </si>
  <si>
    <t>WALL TYPE - N45 (NON-RATED CMU)</t>
  </si>
  <si>
    <t>EXTERIOR CMU WALLS</t>
  </si>
  <si>
    <t>WALL TYPE - AW101A</t>
  </si>
  <si>
    <t>Details/A32-00</t>
  </si>
  <si>
    <t>#5 @ 48" Vertical Reinforcement</t>
  </si>
  <si>
    <t>Detail 9/S0-04</t>
  </si>
  <si>
    <t>#5 @ 48" Dowel From Slab To Wall</t>
  </si>
  <si>
    <t>WALL TYPE - AW101A.1</t>
  </si>
  <si>
    <t>Schedule/S0-08</t>
  </si>
  <si>
    <t>(1)-#5 Bars Cont.</t>
  </si>
  <si>
    <t>(1)-#6 Bars Cont. @ Top &amp; Bottom</t>
  </si>
  <si>
    <t>BRICK VENEER</t>
  </si>
  <si>
    <t>A20-01 - A20-02</t>
  </si>
  <si>
    <t>Fluid Applied Membrane Air Barrier</t>
  </si>
  <si>
    <t>INS-01 Mineral Wool Board Insulation - 2"Thk.</t>
  </si>
  <si>
    <t>Brick Veneer Sub Total</t>
  </si>
  <si>
    <t>BRICK COURSES &amp; CAST STONE CAP</t>
  </si>
  <si>
    <t>Brick Courses &amp; Cast Stone Cap Sub Total</t>
  </si>
  <si>
    <t>10" Cast Stone Masonry</t>
  </si>
  <si>
    <t>12" Brick Veneer Type B Soldier Course</t>
  </si>
  <si>
    <t>12" Brick Veneer Type B Header Course</t>
  </si>
  <si>
    <r>
      <rPr>
        <b/>
        <sz val="12"/>
        <rFont val="Calibri"/>
        <family val="2"/>
        <scheme val="minor"/>
      </rPr>
      <t>Brick Veneer Type A As;</t>
    </r>
    <r>
      <rPr>
        <sz val="12"/>
        <rFont val="Calibri"/>
        <family val="2"/>
        <scheme val="minor"/>
      </rPr>
      <t xml:space="preserve">
Adjustable Masonry Veneer W/ Anchor</t>
    </r>
  </si>
  <si>
    <t>L4x4x1/4 x 2'-4" @ 12'-0" O.C. W/
- (2) 3/4" Dia. Mechanical Anchors Centered In Deck Rib</t>
  </si>
  <si>
    <t>Detail 4/S0-08</t>
  </si>
  <si>
    <t>Plate 1/4"x10"x2'-4" @ 4'-0" O.C. W/
- (2) 3/4" Dia. Screw Anchors Centered In Rib</t>
  </si>
  <si>
    <t>Detail 7&amp;8/S0-08</t>
  </si>
  <si>
    <t>L3x3x1/4 x 1'-4" @ 12'-0" O.C.</t>
  </si>
  <si>
    <t>L3x3x1/4 x 0'-8" @ 12'-0" O.C.</t>
  </si>
  <si>
    <t>EA</t>
  </si>
  <si>
    <t>WALL TYPE - N40S (NON-RATED CMU)</t>
  </si>
  <si>
    <t>(1)-#5 Bars Cont. @ Top &amp; Bottom</t>
  </si>
  <si>
    <t>WALL TYPE - AW101A (DETAIL 1/A31-02)</t>
  </si>
  <si>
    <t>WALL TYPE - N20 (NON-RATED CMU) DETAIL 1/A31-01</t>
  </si>
  <si>
    <t>Detail 3/A31-02</t>
  </si>
  <si>
    <t>5" Cavity Drainage Material</t>
  </si>
  <si>
    <t>BASE DETAIL 3/A31-02</t>
  </si>
  <si>
    <t>Detail 3/A32-02</t>
  </si>
  <si>
    <t>BASE DETAIL 3/A31-03</t>
  </si>
  <si>
    <t>Detail 3/A32-03</t>
  </si>
  <si>
    <t>BASE DETAIL 5/A31-03</t>
  </si>
  <si>
    <t>EXPANSION JOINT SYSTEM</t>
  </si>
  <si>
    <t>Expansion Joint System Sub Total</t>
  </si>
  <si>
    <t>EEJ-1 Expansion Joint System</t>
  </si>
  <si>
    <t>Detail 1/A52-02</t>
  </si>
  <si>
    <t>Detail 6/A32-01</t>
  </si>
  <si>
    <t>Detail 1/A32-01</t>
  </si>
  <si>
    <t>EEJ-1 Interior Wall Expansion Joint System</t>
  </si>
  <si>
    <t>Install Only</t>
  </si>
  <si>
    <t>(2)-#5 Bars Cont</t>
  </si>
  <si>
    <t>(1)-#6 Bars Cont.</t>
  </si>
  <si>
    <t>INSULATION &amp; BARRIER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</si>
</sst>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_(&quot;$&quot;* #,##0_);_(&quot;$&quot;* \(#,##0\);_(&quot;$&quot;* &quot;-&quot;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u/>
      <sz val="12"/>
      <color theme="10"/>
      <name val="Arial"/>
      <family val="2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4"/>
      <name val="Calibri"/>
      <family val="2"/>
      <scheme val="minor"/>
    </font>
    <font>
      <b/>
      <u/>
      <sz val="12"/>
      <name val="Calibri"/>
      <family val="2"/>
      <scheme val="minor"/>
    </font>
    <font>
      <u/>
      <sz val="12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ED2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3" fillId="0" borderId="0"/>
    <xf numFmtId="44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185">
    <xf numFmtId="0" fontId="0" fillId="0" borderId="0" xfId="0"/>
    <xf numFmtId="2" fontId="4" fillId="3" borderId="3" xfId="3" applyNumberFormat="1" applyFont="1" applyFill="1" applyBorder="1" applyAlignment="1">
      <alignment horizontal="left" vertical="top"/>
    </xf>
    <xf numFmtId="2" fontId="4" fillId="3" borderId="4" xfId="3" applyNumberFormat="1" applyFont="1" applyFill="1" applyBorder="1" applyAlignment="1">
      <alignment vertical="top"/>
    </xf>
    <xf numFmtId="0" fontId="5" fillId="2" borderId="9" xfId="3" applyFont="1" applyFill="1" applyBorder="1" applyAlignment="1">
      <alignment horizontal="center" vertical="top"/>
    </xf>
    <xf numFmtId="2" fontId="6" fillId="2" borderId="0" xfId="3" applyNumberFormat="1" applyFont="1" applyFill="1" applyAlignment="1">
      <alignment horizontal="left" vertical="top"/>
    </xf>
    <xf numFmtId="2" fontId="6" fillId="2" borderId="8" xfId="3" applyNumberFormat="1" applyFont="1" applyFill="1" applyBorder="1" applyAlignment="1">
      <alignment horizontal="left" vertical="top"/>
    </xf>
    <xf numFmtId="0" fontId="5" fillId="2" borderId="10" xfId="3" applyFont="1" applyFill="1" applyBorder="1" applyAlignment="1">
      <alignment horizontal="left" vertical="top"/>
    </xf>
    <xf numFmtId="14" fontId="5" fillId="2" borderId="0" xfId="3" applyNumberFormat="1" applyFont="1" applyFill="1" applyAlignment="1">
      <alignment horizontal="left" vertical="top"/>
    </xf>
    <xf numFmtId="0" fontId="5" fillId="0" borderId="0" xfId="3" applyFont="1" applyAlignment="1">
      <alignment vertical="top"/>
    </xf>
    <xf numFmtId="14" fontId="7" fillId="2" borderId="9" xfId="3" applyNumberFormat="1" applyFont="1" applyFill="1" applyBorder="1" applyAlignment="1">
      <alignment horizontal="left" vertical="top"/>
    </xf>
    <xf numFmtId="164" fontId="6" fillId="2" borderId="12" xfId="4" applyNumberFormat="1" applyFont="1" applyFill="1" applyBorder="1" applyAlignment="1" applyProtection="1">
      <alignment horizontal="left" vertical="top"/>
    </xf>
    <xf numFmtId="0" fontId="4" fillId="3" borderId="3" xfId="3" applyFont="1" applyFill="1" applyBorder="1" applyAlignment="1">
      <alignment horizontal="center" vertical="top" wrapText="1"/>
    </xf>
    <xf numFmtId="0" fontId="5" fillId="2" borderId="1" xfId="3" applyFont="1" applyFill="1" applyBorder="1" applyAlignment="1">
      <alignment horizontal="center" vertical="top"/>
    </xf>
    <xf numFmtId="9" fontId="5" fillId="2" borderId="1" xfId="6" applyFont="1" applyFill="1" applyBorder="1" applyAlignment="1" applyProtection="1">
      <alignment horizontal="center" vertical="top"/>
    </xf>
    <xf numFmtId="0" fontId="5" fillId="2" borderId="1" xfId="3" applyFont="1" applyFill="1" applyBorder="1" applyAlignment="1">
      <alignment horizontal="center" vertical="top" wrapText="1"/>
    </xf>
    <xf numFmtId="1" fontId="5" fillId="0" borderId="1" xfId="3" applyNumberFormat="1" applyFont="1" applyBorder="1" applyAlignment="1">
      <alignment horizontal="center" vertical="top"/>
    </xf>
    <xf numFmtId="41" fontId="5" fillId="0" borderId="1" xfId="3" applyNumberFormat="1" applyFont="1" applyBorder="1" applyAlignment="1">
      <alignment horizontal="center" vertical="top"/>
    </xf>
    <xf numFmtId="0" fontId="5" fillId="0" borderId="1" xfId="3" applyFont="1" applyBorder="1" applyAlignment="1">
      <alignment horizontal="center" vertical="top"/>
    </xf>
    <xf numFmtId="0" fontId="5" fillId="2" borderId="18" xfId="3" applyFont="1" applyFill="1" applyBorder="1" applyAlignment="1">
      <alignment horizontal="center" vertical="top" wrapText="1"/>
    </xf>
    <xf numFmtId="41" fontId="5" fillId="2" borderId="20" xfId="3" applyNumberFormat="1" applyFont="1" applyFill="1" applyBorder="1" applyAlignment="1">
      <alignment horizontal="center" vertical="top"/>
    </xf>
    <xf numFmtId="9" fontId="5" fillId="2" borderId="20" xfId="3" applyNumberFormat="1" applyFont="1" applyFill="1" applyBorder="1" applyAlignment="1">
      <alignment horizontal="center" vertical="top"/>
    </xf>
    <xf numFmtId="0" fontId="5" fillId="2" borderId="20" xfId="3" applyFont="1" applyFill="1" applyBorder="1" applyAlignment="1">
      <alignment horizontal="center" vertical="top"/>
    </xf>
    <xf numFmtId="164" fontId="6" fillId="0" borderId="6" xfId="4" applyNumberFormat="1" applyFont="1" applyFill="1" applyBorder="1" applyAlignment="1">
      <alignment horizontal="center" vertical="top"/>
    </xf>
    <xf numFmtId="1" fontId="4" fillId="3" borderId="3" xfId="3" applyNumberFormat="1" applyFont="1" applyFill="1" applyBorder="1" applyAlignment="1">
      <alignment horizontal="left" vertical="top"/>
    </xf>
    <xf numFmtId="1" fontId="4" fillId="3" borderId="4" xfId="3" applyNumberFormat="1" applyFont="1" applyFill="1" applyBorder="1" applyAlignment="1">
      <alignment horizontal="left" vertical="top"/>
    </xf>
    <xf numFmtId="0" fontId="9" fillId="3" borderId="4" xfId="3" applyFont="1" applyFill="1" applyBorder="1" applyAlignment="1">
      <alignment horizontal="left" vertical="top" wrapText="1"/>
    </xf>
    <xf numFmtId="1" fontId="9" fillId="3" borderId="4" xfId="3" applyNumberFormat="1" applyFont="1" applyFill="1" applyBorder="1" applyAlignment="1">
      <alignment horizontal="center" vertical="top"/>
    </xf>
    <xf numFmtId="41" fontId="9" fillId="3" borderId="4" xfId="3" applyNumberFormat="1" applyFont="1" applyFill="1" applyBorder="1" applyAlignment="1">
      <alignment horizontal="right" vertical="top"/>
    </xf>
    <xf numFmtId="0" fontId="9" fillId="3" borderId="4" xfId="3" applyFont="1" applyFill="1" applyBorder="1" applyAlignment="1">
      <alignment horizontal="center" vertical="top"/>
    </xf>
    <xf numFmtId="44" fontId="9" fillId="3" borderId="4" xfId="4" applyFont="1" applyFill="1" applyBorder="1" applyAlignment="1">
      <alignment horizontal="center" vertical="top"/>
    </xf>
    <xf numFmtId="166" fontId="4" fillId="3" borderId="5" xfId="3" applyNumberFormat="1" applyFont="1" applyFill="1" applyBorder="1" applyAlignment="1">
      <alignment horizontal="center" vertical="top"/>
    </xf>
    <xf numFmtId="0" fontId="5" fillId="0" borderId="10" xfId="3" applyFont="1" applyBorder="1" applyAlignment="1">
      <alignment horizontal="center" vertical="top"/>
    </xf>
    <xf numFmtId="44" fontId="5" fillId="0" borderId="0" xfId="4" applyFont="1" applyBorder="1" applyAlignment="1">
      <alignment horizontal="center" vertical="top"/>
    </xf>
    <xf numFmtId="2" fontId="4" fillId="3" borderId="5" xfId="3" applyNumberFormat="1" applyFont="1" applyFill="1" applyBorder="1" applyAlignment="1">
      <alignment horizontal="left" vertical="top"/>
    </xf>
    <xf numFmtId="2" fontId="4" fillId="3" borderId="4" xfId="3" applyNumberFormat="1" applyFont="1" applyFill="1" applyBorder="1" applyAlignment="1">
      <alignment horizontal="center" vertical="top"/>
    </xf>
    <xf numFmtId="2" fontId="9" fillId="3" borderId="4" xfId="3" applyNumberFormat="1" applyFont="1" applyFill="1" applyBorder="1" applyAlignment="1">
      <alignment horizontal="center" vertical="top"/>
    </xf>
    <xf numFmtId="2" fontId="4" fillId="3" borderId="5" xfId="3" applyNumberFormat="1" applyFont="1" applyFill="1" applyBorder="1" applyAlignment="1">
      <alignment horizontal="right" vertical="top"/>
    </xf>
    <xf numFmtId="0" fontId="5" fillId="0" borderId="8" xfId="3" applyFont="1" applyBorder="1" applyAlignment="1">
      <alignment vertical="top"/>
    </xf>
    <xf numFmtId="2" fontId="6" fillId="2" borderId="22" xfId="3" applyNumberFormat="1" applyFont="1" applyFill="1" applyBorder="1" applyAlignment="1">
      <alignment horizontal="left" vertical="top"/>
    </xf>
    <xf numFmtId="0" fontId="5" fillId="2" borderId="7" xfId="3" applyFont="1" applyFill="1" applyBorder="1" applyAlignment="1">
      <alignment horizontal="center" vertical="top"/>
    </xf>
    <xf numFmtId="0" fontId="6" fillId="2" borderId="8" xfId="3" applyFont="1" applyFill="1" applyBorder="1" applyAlignment="1">
      <alignment horizontal="left" vertical="top"/>
    </xf>
    <xf numFmtId="2" fontId="6" fillId="2" borderId="8" xfId="3" applyNumberFormat="1" applyFont="1" applyFill="1" applyBorder="1" applyAlignment="1">
      <alignment vertical="top"/>
    </xf>
    <xf numFmtId="0" fontId="5" fillId="2" borderId="8" xfId="3" applyFont="1" applyFill="1" applyBorder="1" applyAlignment="1">
      <alignment vertical="top"/>
    </xf>
    <xf numFmtId="14" fontId="7" fillId="2" borderId="7" xfId="3" applyNumberFormat="1" applyFont="1" applyFill="1" applyBorder="1" applyAlignment="1">
      <alignment horizontal="left" vertical="top"/>
    </xf>
    <xf numFmtId="0" fontId="6" fillId="2" borderId="0" xfId="3" applyFont="1" applyFill="1" applyAlignment="1">
      <alignment vertical="top"/>
    </xf>
    <xf numFmtId="2" fontId="6" fillId="2" borderId="0" xfId="3" applyNumberFormat="1" applyFont="1" applyFill="1" applyAlignment="1">
      <alignment vertical="top"/>
    </xf>
    <xf numFmtId="2" fontId="13" fillId="2" borderId="0" xfId="5" applyNumberFormat="1" applyFont="1" applyFill="1" applyBorder="1" applyAlignment="1">
      <alignment horizontal="center" vertical="top"/>
    </xf>
    <xf numFmtId="2" fontId="13" fillId="2" borderId="9" xfId="5" applyNumberFormat="1" applyFont="1" applyFill="1" applyBorder="1" applyAlignment="1">
      <alignment horizontal="center" vertical="top"/>
    </xf>
    <xf numFmtId="0" fontId="12" fillId="2" borderId="13" xfId="3" applyFont="1" applyFill="1" applyBorder="1" applyAlignment="1">
      <alignment horizontal="left" vertical="top"/>
    </xf>
    <xf numFmtId="0" fontId="14" fillId="2" borderId="11" xfId="3" applyFont="1" applyFill="1" applyBorder="1" applyAlignment="1">
      <alignment horizontal="center" vertical="top"/>
    </xf>
    <xf numFmtId="164" fontId="12" fillId="2" borderId="12" xfId="4" applyNumberFormat="1" applyFont="1" applyFill="1" applyBorder="1" applyAlignment="1" applyProtection="1">
      <alignment horizontal="left" vertical="top"/>
    </xf>
    <xf numFmtId="0" fontId="11" fillId="2" borderId="12" xfId="3" applyFont="1" applyFill="1" applyBorder="1" applyAlignment="1">
      <alignment vertical="top"/>
    </xf>
    <xf numFmtId="0" fontId="5" fillId="2" borderId="12" xfId="3" applyFont="1" applyFill="1" applyBorder="1" applyAlignment="1">
      <alignment vertical="top"/>
    </xf>
    <xf numFmtId="2" fontId="13" fillId="2" borderId="12" xfId="5" applyNumberFormat="1" applyFont="1" applyFill="1" applyBorder="1" applyAlignment="1">
      <alignment horizontal="center" vertical="top"/>
    </xf>
    <xf numFmtId="2" fontId="13" fillId="2" borderId="11" xfId="5" applyNumberFormat="1" applyFont="1" applyFill="1" applyBorder="1" applyAlignment="1">
      <alignment horizontal="center" vertical="top"/>
    </xf>
    <xf numFmtId="0" fontId="4" fillId="3" borderId="4" xfId="3" applyFont="1" applyFill="1" applyBorder="1" applyAlignment="1">
      <alignment horizontal="center" vertical="top" wrapText="1"/>
    </xf>
    <xf numFmtId="0" fontId="4" fillId="3" borderId="5" xfId="3" applyFont="1" applyFill="1" applyBorder="1" applyAlignment="1">
      <alignment horizontal="center" vertical="top" wrapText="1"/>
    </xf>
    <xf numFmtId="0" fontId="9" fillId="0" borderId="0" xfId="3" applyFont="1" applyAlignment="1">
      <alignment horizontal="center" vertical="top" wrapText="1"/>
    </xf>
    <xf numFmtId="0" fontId="5" fillId="0" borderId="14" xfId="3" applyFont="1" applyBorder="1" applyAlignment="1">
      <alignment horizontal="center" vertical="top"/>
    </xf>
    <xf numFmtId="0" fontId="6" fillId="7" borderId="13" xfId="3" applyFont="1" applyFill="1" applyBorder="1" applyAlignment="1">
      <alignment vertical="top"/>
    </xf>
    <xf numFmtId="0" fontId="6" fillId="7" borderId="12" xfId="3" applyFont="1" applyFill="1" applyBorder="1" applyAlignment="1">
      <alignment vertical="top"/>
    </xf>
    <xf numFmtId="0" fontId="6" fillId="7" borderId="12" xfId="3" applyFont="1" applyFill="1" applyBorder="1" applyAlignment="1">
      <alignment horizontal="center" vertical="center"/>
    </xf>
    <xf numFmtId="0" fontId="6" fillId="7" borderId="12" xfId="3" applyFont="1" applyFill="1" applyBorder="1" applyAlignment="1">
      <alignment horizontal="left" vertical="top"/>
    </xf>
    <xf numFmtId="1" fontId="5" fillId="7" borderId="12" xfId="3" applyNumberFormat="1" applyFont="1" applyFill="1" applyBorder="1" applyAlignment="1">
      <alignment horizontal="center" vertical="top"/>
    </xf>
    <xf numFmtId="0" fontId="5" fillId="7" borderId="12" xfId="3" applyFont="1" applyFill="1" applyBorder="1" applyAlignment="1">
      <alignment vertical="top"/>
    </xf>
    <xf numFmtId="164" fontId="5" fillId="7" borderId="12" xfId="4" applyNumberFormat="1" applyFont="1" applyFill="1" applyBorder="1" applyAlignment="1">
      <alignment vertical="top"/>
    </xf>
    <xf numFmtId="0" fontId="5" fillId="7" borderId="11" xfId="3" applyFont="1" applyFill="1" applyBorder="1" applyAlignment="1">
      <alignment vertical="top"/>
    </xf>
    <xf numFmtId="166" fontId="6" fillId="2" borderId="9" xfId="3" applyNumberFormat="1" applyFont="1" applyFill="1" applyBorder="1" applyAlignment="1">
      <alignment horizontal="center" vertical="top"/>
    </xf>
    <xf numFmtId="0" fontId="2" fillId="4" borderId="0" xfId="3" applyFont="1" applyFill="1" applyAlignment="1">
      <alignment vertical="top"/>
    </xf>
    <xf numFmtId="41" fontId="5" fillId="0" borderId="17" xfId="3" applyNumberFormat="1" applyFont="1" applyBorder="1" applyAlignment="1">
      <alignment horizontal="center" vertical="top"/>
    </xf>
    <xf numFmtId="0" fontId="5" fillId="0" borderId="16" xfId="3" applyFont="1" applyBorder="1" applyAlignment="1">
      <alignment horizontal="center" vertical="top"/>
    </xf>
    <xf numFmtId="164" fontId="5" fillId="0" borderId="2" xfId="4" applyNumberFormat="1" applyFont="1" applyFill="1" applyBorder="1" applyAlignment="1">
      <alignment horizontal="center" vertical="top"/>
    </xf>
    <xf numFmtId="166" fontId="6" fillId="0" borderId="23" xfId="3" applyNumberFormat="1" applyFont="1" applyBorder="1" applyAlignment="1">
      <alignment horizontal="center" vertical="top"/>
    </xf>
    <xf numFmtId="0" fontId="5" fillId="2" borderId="19" xfId="3" applyFont="1" applyFill="1" applyBorder="1" applyAlignment="1">
      <alignment horizontal="center" vertical="top" wrapText="1"/>
    </xf>
    <xf numFmtId="1" fontId="5" fillId="0" borderId="24" xfId="3" applyNumberFormat="1" applyFont="1" applyBorder="1" applyAlignment="1">
      <alignment horizontal="right" vertical="top"/>
    </xf>
    <xf numFmtId="9" fontId="5" fillId="0" borderId="2" xfId="3" applyNumberFormat="1" applyFont="1" applyBorder="1" applyAlignment="1">
      <alignment horizontal="center" vertical="top"/>
    </xf>
    <xf numFmtId="44" fontId="5" fillId="2" borderId="18" xfId="4" applyFont="1" applyFill="1" applyBorder="1" applyAlignment="1" applyProtection="1">
      <alignment horizontal="center" vertical="top"/>
    </xf>
    <xf numFmtId="164" fontId="5" fillId="0" borderId="6" xfId="3" applyNumberFormat="1" applyFont="1" applyBorder="1" applyAlignment="1">
      <alignment horizontal="center" vertical="top"/>
    </xf>
    <xf numFmtId="2" fontId="15" fillId="0" borderId="2" xfId="3" applyNumberFormat="1" applyFont="1" applyBorder="1" applyAlignment="1">
      <alignment horizontal="left" vertical="top" wrapText="1"/>
    </xf>
    <xf numFmtId="1" fontId="5" fillId="2" borderId="2" xfId="3" applyNumberFormat="1" applyFont="1" applyFill="1" applyBorder="1" applyAlignment="1">
      <alignment horizontal="center" vertical="top"/>
    </xf>
    <xf numFmtId="41" fontId="5" fillId="2" borderId="1" xfId="3" applyNumberFormat="1" applyFont="1" applyFill="1" applyBorder="1" applyAlignment="1">
      <alignment horizontal="center" vertical="top"/>
    </xf>
    <xf numFmtId="2" fontId="5" fillId="0" borderId="2" xfId="3" applyNumberFormat="1" applyFont="1" applyBorder="1" applyAlignment="1">
      <alignment horizontal="left" vertical="top" wrapText="1"/>
    </xf>
    <xf numFmtId="44" fontId="5" fillId="6" borderId="18" xfId="4" applyFont="1" applyFill="1" applyBorder="1" applyAlignment="1" applyProtection="1">
      <alignment horizontal="center" vertical="top"/>
    </xf>
    <xf numFmtId="1" fontId="5" fillId="0" borderId="1" xfId="3" applyNumberFormat="1" applyFont="1" applyBorder="1" applyAlignment="1">
      <alignment horizontal="right" vertical="top"/>
    </xf>
    <xf numFmtId="2" fontId="5" fillId="0" borderId="1" xfId="3" applyNumberFormat="1" applyFont="1" applyBorder="1" applyAlignment="1">
      <alignment horizontal="left" vertical="top" wrapText="1"/>
    </xf>
    <xf numFmtId="2" fontId="6" fillId="5" borderId="15" xfId="3" applyNumberFormat="1" applyFont="1" applyFill="1" applyBorder="1" applyAlignment="1">
      <alignment horizontal="left" vertical="top" wrapText="1"/>
    </xf>
    <xf numFmtId="164" fontId="5" fillId="2" borderId="21" xfId="3" applyNumberFormat="1" applyFont="1" applyFill="1" applyBorder="1" applyAlignment="1">
      <alignment horizontal="center" vertical="top"/>
    </xf>
    <xf numFmtId="164" fontId="5" fillId="2" borderId="25" xfId="3" applyNumberFormat="1" applyFont="1" applyFill="1" applyBorder="1" applyAlignment="1">
      <alignment horizontal="center" vertical="top"/>
    </xf>
    <xf numFmtId="164" fontId="5" fillId="2" borderId="11" xfId="3" applyNumberFormat="1" applyFont="1" applyFill="1" applyBorder="1" applyAlignment="1">
      <alignment horizontal="center" vertical="top"/>
    </xf>
    <xf numFmtId="2" fontId="6" fillId="0" borderId="1" xfId="3" applyNumberFormat="1" applyFont="1" applyBorder="1" applyAlignment="1">
      <alignment horizontal="right" vertical="top" wrapText="1"/>
    </xf>
    <xf numFmtId="164" fontId="5" fillId="2" borderId="18" xfId="3" applyNumberFormat="1" applyFont="1" applyFill="1" applyBorder="1" applyAlignment="1">
      <alignment horizontal="center" vertical="top"/>
    </xf>
    <xf numFmtId="164" fontId="6" fillId="0" borderId="5" xfId="4" applyNumberFormat="1" applyFont="1" applyFill="1" applyBorder="1" applyAlignment="1">
      <alignment horizontal="center" vertical="top"/>
    </xf>
    <xf numFmtId="2" fontId="5" fillId="0" borderId="2" xfId="3" applyNumberFormat="1" applyFont="1" applyBorder="1" applyAlignment="1">
      <alignment horizontal="center" vertical="top"/>
    </xf>
    <xf numFmtId="41" fontId="5" fillId="0" borderId="14" xfId="3" applyNumberFormat="1" applyFont="1" applyBorder="1" applyAlignment="1">
      <alignment horizontal="center" vertical="top"/>
    </xf>
    <xf numFmtId="0" fontId="5" fillId="0" borderId="2" xfId="3" applyFont="1" applyBorder="1" applyAlignment="1">
      <alignment horizontal="center" vertical="top"/>
    </xf>
    <xf numFmtId="164" fontId="5" fillId="2" borderId="2" xfId="4" applyNumberFormat="1" applyFont="1" applyFill="1" applyBorder="1" applyAlignment="1">
      <alignment horizontal="center" vertical="top"/>
    </xf>
    <xf numFmtId="164" fontId="5" fillId="0" borderId="18" xfId="3" applyNumberFormat="1" applyFont="1" applyBorder="1" applyAlignment="1">
      <alignment horizontal="center" vertical="top"/>
    </xf>
    <xf numFmtId="0" fontId="5" fillId="0" borderId="0" xfId="3" applyFont="1" applyAlignment="1">
      <alignment horizontal="center" vertical="top"/>
    </xf>
    <xf numFmtId="2" fontId="5" fillId="0" borderId="0" xfId="3" applyNumberFormat="1" applyFont="1" applyAlignment="1">
      <alignment horizontal="left" vertical="top" wrapText="1"/>
    </xf>
    <xf numFmtId="1" fontId="5" fillId="0" borderId="0" xfId="3" applyNumberFormat="1" applyFont="1" applyAlignment="1">
      <alignment horizontal="center" vertical="top" wrapText="1"/>
    </xf>
    <xf numFmtId="2" fontId="5" fillId="0" borderId="0" xfId="3" applyNumberFormat="1" applyFont="1" applyAlignment="1">
      <alignment horizontal="center" vertical="top" wrapText="1"/>
    </xf>
    <xf numFmtId="165" fontId="5" fillId="0" borderId="0" xfId="3" applyNumberFormat="1" applyFont="1" applyAlignment="1">
      <alignment vertical="top"/>
    </xf>
    <xf numFmtId="0" fontId="5" fillId="2" borderId="0" xfId="3" applyFont="1" applyFill="1" applyAlignment="1">
      <alignment vertical="top"/>
    </xf>
    <xf numFmtId="9" fontId="5" fillId="2" borderId="26" xfId="6" applyFont="1" applyFill="1" applyBorder="1" applyAlignment="1" applyProtection="1">
      <alignment horizontal="center" vertical="top"/>
    </xf>
    <xf numFmtId="0" fontId="5" fillId="6" borderId="3" xfId="3" applyFont="1" applyFill="1" applyBorder="1" applyAlignment="1">
      <alignment horizontal="center" vertical="top" wrapText="1"/>
    </xf>
    <xf numFmtId="2" fontId="6" fillId="6" borderId="8" xfId="3" applyNumberFormat="1" applyFont="1" applyFill="1" applyBorder="1" applyAlignment="1">
      <alignment vertical="top" wrapText="1"/>
    </xf>
    <xf numFmtId="0" fontId="5" fillId="6" borderId="8" xfId="3" applyFont="1" applyFill="1" applyBorder="1" applyAlignment="1">
      <alignment vertical="top"/>
    </xf>
    <xf numFmtId="0" fontId="5" fillId="6" borderId="5" xfId="3" applyFont="1" applyFill="1" applyBorder="1" applyAlignment="1">
      <alignment vertical="top"/>
    </xf>
    <xf numFmtId="1" fontId="2" fillId="8" borderId="3" xfId="3" applyNumberFormat="1" applyFont="1" applyFill="1" applyBorder="1" applyAlignment="1">
      <alignment horizontal="center" vertical="top"/>
    </xf>
    <xf numFmtId="2" fontId="10" fillId="8" borderId="4" xfId="3" applyNumberFormat="1" applyFont="1" applyFill="1" applyBorder="1" applyAlignment="1">
      <alignment horizontal="left" vertical="top" wrapText="1"/>
    </xf>
    <xf numFmtId="1" fontId="2" fillId="8" borderId="5" xfId="3" applyNumberFormat="1" applyFont="1" applyFill="1" applyBorder="1" applyAlignment="1">
      <alignment horizontal="center" vertical="top"/>
    </xf>
    <xf numFmtId="0" fontId="5" fillId="0" borderId="8" xfId="3" applyFont="1" applyBorder="1" applyAlignment="1">
      <alignment horizontal="center" vertical="top"/>
    </xf>
    <xf numFmtId="0" fontId="5" fillId="5" borderId="3" xfId="0" applyFont="1" applyFill="1" applyBorder="1" applyAlignment="1">
      <alignment horizontal="center" vertical="top" wrapText="1"/>
    </xf>
    <xf numFmtId="2" fontId="6" fillId="5" borderId="4" xfId="0" applyNumberFormat="1" applyFont="1" applyFill="1" applyBorder="1" applyAlignment="1">
      <alignment vertical="top" wrapText="1"/>
    </xf>
    <xf numFmtId="0" fontId="5" fillId="5" borderId="4" xfId="0" applyFont="1" applyFill="1" applyBorder="1" applyAlignment="1">
      <alignment vertical="top"/>
    </xf>
    <xf numFmtId="0" fontId="5" fillId="5" borderId="5" xfId="0" applyFont="1" applyFill="1" applyBorder="1" applyAlignment="1">
      <alignment vertical="top"/>
    </xf>
    <xf numFmtId="0" fontId="5" fillId="2" borderId="19" xfId="0" applyFont="1" applyFill="1" applyBorder="1" applyAlignment="1">
      <alignment horizontal="center" vertical="top" wrapText="1"/>
    </xf>
    <xf numFmtId="1" fontId="5" fillId="0" borderId="2" xfId="0" applyNumberFormat="1" applyFont="1" applyBorder="1" applyAlignment="1">
      <alignment horizontal="right" vertical="top"/>
    </xf>
    <xf numFmtId="2" fontId="15" fillId="2" borderId="2" xfId="0" applyNumberFormat="1" applyFont="1" applyFill="1" applyBorder="1" applyAlignment="1">
      <alignment horizontal="left" vertical="top" wrapText="1"/>
    </xf>
    <xf numFmtId="1" fontId="5" fillId="2" borderId="24" xfId="0" applyNumberFormat="1" applyFont="1" applyFill="1" applyBorder="1" applyAlignment="1">
      <alignment horizontal="center" vertical="top"/>
    </xf>
    <xf numFmtId="9" fontId="5" fillId="0" borderId="2" xfId="0" applyNumberFormat="1" applyFont="1" applyBorder="1" applyAlignment="1">
      <alignment horizontal="center" vertical="top"/>
    </xf>
    <xf numFmtId="41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/>
    </xf>
    <xf numFmtId="2" fontId="5" fillId="0" borderId="2" xfId="0" applyNumberFormat="1" applyFont="1" applyBorder="1" applyAlignment="1">
      <alignment horizontal="left" vertical="top" wrapText="1"/>
    </xf>
    <xf numFmtId="1" fontId="5" fillId="0" borderId="2" xfId="0" applyNumberFormat="1" applyFont="1" applyBorder="1" applyAlignment="1">
      <alignment horizontal="center" vertical="top"/>
    </xf>
    <xf numFmtId="41" fontId="5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2" fontId="15" fillId="0" borderId="2" xfId="0" applyNumberFormat="1" applyFont="1" applyBorder="1" applyAlignment="1">
      <alignment horizontal="left" vertical="top" wrapText="1"/>
    </xf>
    <xf numFmtId="2" fontId="5" fillId="2" borderId="2" xfId="0" applyNumberFormat="1" applyFont="1" applyFill="1" applyBorder="1" applyAlignment="1">
      <alignment horizontal="left" vertical="top" wrapText="1"/>
    </xf>
    <xf numFmtId="0" fontId="5" fillId="2" borderId="18" xfId="0" applyFont="1" applyFill="1" applyBorder="1" applyAlignment="1">
      <alignment horizontal="center" vertical="top" wrapText="1"/>
    </xf>
    <xf numFmtId="0" fontId="5" fillId="0" borderId="0" xfId="0" applyFont="1" applyAlignment="1">
      <alignment vertical="top"/>
    </xf>
    <xf numFmtId="2" fontId="6" fillId="0" borderId="1" xfId="0" applyNumberFormat="1" applyFont="1" applyBorder="1" applyAlignment="1">
      <alignment horizontal="right" vertical="top" wrapText="1"/>
    </xf>
    <xf numFmtId="1" fontId="10" fillId="9" borderId="3" xfId="0" applyNumberFormat="1" applyFont="1" applyFill="1" applyBorder="1" applyAlignment="1">
      <alignment horizontal="left" vertical="top"/>
    </xf>
    <xf numFmtId="1" fontId="10" fillId="9" borderId="4" xfId="0" applyNumberFormat="1" applyFont="1" applyFill="1" applyBorder="1" applyAlignment="1">
      <alignment horizontal="left" vertical="top" wrapText="1"/>
    </xf>
    <xf numFmtId="1" fontId="10" fillId="9" borderId="4" xfId="0" applyNumberFormat="1" applyFont="1" applyFill="1" applyBorder="1" applyAlignment="1">
      <alignment horizontal="left" vertical="top"/>
    </xf>
    <xf numFmtId="0" fontId="2" fillId="9" borderId="4" xfId="0" applyFont="1" applyFill="1" applyBorder="1" applyAlignment="1">
      <alignment horizontal="left" vertical="top" wrapText="1"/>
    </xf>
    <xf numFmtId="1" fontId="2" fillId="9" borderId="4" xfId="0" applyNumberFormat="1" applyFont="1" applyFill="1" applyBorder="1" applyAlignment="1">
      <alignment horizontal="center" vertical="top"/>
    </xf>
    <xf numFmtId="41" fontId="2" fillId="9" borderId="4" xfId="0" applyNumberFormat="1" applyFont="1" applyFill="1" applyBorder="1" applyAlignment="1">
      <alignment horizontal="right" vertical="top"/>
    </xf>
    <xf numFmtId="0" fontId="2" fillId="9" borderId="4" xfId="0" applyFont="1" applyFill="1" applyBorder="1" applyAlignment="1">
      <alignment horizontal="center" vertical="top"/>
    </xf>
    <xf numFmtId="9" fontId="10" fillId="10" borderId="15" xfId="6" applyFont="1" applyFill="1" applyBorder="1" applyAlignment="1">
      <alignment horizontal="center" vertical="top"/>
    </xf>
    <xf numFmtId="164" fontId="10" fillId="9" borderId="4" xfId="0" applyNumberFormat="1" applyFont="1" applyFill="1" applyBorder="1" applyAlignment="1">
      <alignment horizontal="left" vertical="top"/>
    </xf>
    <xf numFmtId="1" fontId="4" fillId="3" borderId="13" xfId="0" applyNumberFormat="1" applyFont="1" applyFill="1" applyBorder="1" applyAlignment="1">
      <alignment horizontal="left" vertical="top"/>
    </xf>
    <xf numFmtId="0" fontId="9" fillId="3" borderId="12" xfId="0" applyFont="1" applyFill="1" applyBorder="1" applyAlignment="1">
      <alignment horizontal="center" vertical="top" wrapText="1"/>
    </xf>
    <xf numFmtId="0" fontId="9" fillId="3" borderId="12" xfId="0" applyFont="1" applyFill="1" applyBorder="1" applyAlignment="1">
      <alignment horizontal="center" vertical="top"/>
    </xf>
    <xf numFmtId="2" fontId="9" fillId="3" borderId="12" xfId="0" applyNumberFormat="1" applyFont="1" applyFill="1" applyBorder="1" applyAlignment="1">
      <alignment horizontal="left" vertical="top" wrapText="1"/>
    </xf>
    <xf numFmtId="1" fontId="9" fillId="3" borderId="12" xfId="0" applyNumberFormat="1" applyFont="1" applyFill="1" applyBorder="1" applyAlignment="1">
      <alignment horizontal="center" vertical="top"/>
    </xf>
    <xf numFmtId="2" fontId="9" fillId="3" borderId="12" xfId="0" applyNumberFormat="1" applyFont="1" applyFill="1" applyBorder="1" applyAlignment="1">
      <alignment horizontal="center" vertical="top" wrapText="1"/>
    </xf>
    <xf numFmtId="2" fontId="16" fillId="3" borderId="12" xfId="5" applyNumberFormat="1" applyFont="1" applyFill="1" applyBorder="1" applyAlignment="1">
      <alignment horizontal="left" vertical="top"/>
    </xf>
    <xf numFmtId="44" fontId="9" fillId="3" borderId="12" xfId="4" applyFont="1" applyFill="1" applyBorder="1" applyAlignment="1">
      <alignment horizontal="center" vertical="top"/>
    </xf>
    <xf numFmtId="164" fontId="4" fillId="3" borderId="12" xfId="0" applyNumberFormat="1" applyFont="1" applyFill="1" applyBorder="1" applyAlignment="1">
      <alignment horizontal="left" vertical="top"/>
    </xf>
    <xf numFmtId="164" fontId="4" fillId="3" borderId="11" xfId="0" applyNumberFormat="1" applyFont="1" applyFill="1" applyBorder="1" applyAlignment="1">
      <alignment horizontal="left" vertical="top"/>
    </xf>
    <xf numFmtId="2" fontId="4" fillId="3" borderId="4" xfId="3" applyNumberFormat="1" applyFont="1" applyFill="1" applyBorder="1" applyAlignment="1">
      <alignment horizontal="left" vertical="top"/>
    </xf>
    <xf numFmtId="2" fontId="9" fillId="3" borderId="5" xfId="3" applyNumberFormat="1" applyFont="1" applyFill="1" applyBorder="1" applyAlignment="1">
      <alignment horizontal="center" vertical="top"/>
    </xf>
    <xf numFmtId="2" fontId="6" fillId="2" borderId="7" xfId="3" applyNumberFormat="1" applyFont="1" applyFill="1" applyBorder="1" applyAlignment="1">
      <alignment vertical="top"/>
    </xf>
    <xf numFmtId="0" fontId="5" fillId="2" borderId="6" xfId="3" applyFont="1" applyFill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11" fillId="0" borderId="13" xfId="3" applyFont="1" applyBorder="1" applyAlignment="1">
      <alignment horizontal="left" vertical="top"/>
    </xf>
    <xf numFmtId="2" fontId="5" fillId="0" borderId="12" xfId="3" applyNumberFormat="1" applyFont="1" applyBorder="1" applyAlignment="1">
      <alignment horizontal="left" vertical="top" wrapText="1"/>
    </xf>
    <xf numFmtId="2" fontId="5" fillId="0" borderId="12" xfId="3" applyNumberFormat="1" applyFont="1" applyBorder="1" applyAlignment="1">
      <alignment horizontal="center" vertical="top" wrapText="1"/>
    </xf>
    <xf numFmtId="0" fontId="5" fillId="0" borderId="11" xfId="3" applyFont="1" applyBorder="1" applyAlignment="1">
      <alignment horizontal="center" vertical="top"/>
    </xf>
    <xf numFmtId="164" fontId="10" fillId="9" borderId="5" xfId="0" applyNumberFormat="1" applyFont="1" applyFill="1" applyBorder="1" applyAlignment="1">
      <alignment horizontal="center" vertical="top"/>
    </xf>
    <xf numFmtId="0" fontId="2" fillId="2" borderId="1" xfId="3" applyFont="1" applyFill="1" applyBorder="1" applyAlignment="1">
      <alignment horizontal="center" vertical="top" wrapText="1"/>
    </xf>
    <xf numFmtId="1" fontId="2" fillId="2" borderId="1" xfId="3" applyNumberFormat="1" applyFont="1" applyFill="1" applyBorder="1" applyAlignment="1">
      <alignment horizontal="right" vertical="top"/>
    </xf>
    <xf numFmtId="2" fontId="2" fillId="2" borderId="2" xfId="3" applyNumberFormat="1" applyFont="1" applyFill="1" applyBorder="1" applyAlignment="1">
      <alignment horizontal="left" vertical="top" wrapText="1"/>
    </xf>
    <xf numFmtId="2" fontId="2" fillId="2" borderId="2" xfId="3" applyNumberFormat="1" applyFont="1" applyFill="1" applyBorder="1" applyAlignment="1">
      <alignment horizontal="center" vertical="top"/>
    </xf>
    <xf numFmtId="9" fontId="2" fillId="2" borderId="1" xfId="6" applyFont="1" applyFill="1" applyBorder="1" applyAlignment="1" applyProtection="1">
      <alignment horizontal="center" vertical="top"/>
    </xf>
    <xf numFmtId="41" fontId="2" fillId="2" borderId="1" xfId="3" applyNumberFormat="1" applyFont="1" applyFill="1" applyBorder="1" applyAlignment="1">
      <alignment horizontal="center" vertical="top"/>
    </xf>
    <xf numFmtId="0" fontId="2" fillId="2" borderId="1" xfId="3" applyFont="1" applyFill="1" applyBorder="1" applyAlignment="1">
      <alignment horizontal="center" vertical="top"/>
    </xf>
    <xf numFmtId="44" fontId="2" fillId="2" borderId="18" xfId="4" applyFont="1" applyFill="1" applyBorder="1" applyAlignment="1" applyProtection="1">
      <alignment horizontal="center" vertical="top"/>
    </xf>
    <xf numFmtId="164" fontId="2" fillId="2" borderId="6" xfId="3" applyNumberFormat="1" applyFont="1" applyFill="1" applyBorder="1" applyAlignment="1">
      <alignment horizontal="center" vertical="top"/>
    </xf>
    <xf numFmtId="166" fontId="10" fillId="2" borderId="9" xfId="3" applyNumberFormat="1" applyFont="1" applyFill="1" applyBorder="1" applyAlignment="1">
      <alignment horizontal="center" vertical="top"/>
    </xf>
    <xf numFmtId="2" fontId="5" fillId="2" borderId="2" xfId="3" applyNumberFormat="1" applyFont="1" applyFill="1" applyBorder="1" applyAlignment="1">
      <alignment horizontal="left" vertical="top" wrapText="1"/>
    </xf>
    <xf numFmtId="2" fontId="15" fillId="2" borderId="2" xfId="3" applyNumberFormat="1" applyFont="1" applyFill="1" applyBorder="1" applyAlignment="1">
      <alignment horizontal="left" vertical="top" wrapText="1"/>
    </xf>
    <xf numFmtId="0" fontId="5" fillId="2" borderId="0" xfId="3" applyFont="1" applyFill="1" applyAlignment="1">
      <alignment horizontal="center" vertical="top" wrapText="1"/>
    </xf>
    <xf numFmtId="1" fontId="5" fillId="5" borderId="3" xfId="3" applyNumberFormat="1" applyFont="1" applyFill="1" applyBorder="1" applyAlignment="1">
      <alignment horizontal="right" vertical="top"/>
    </xf>
    <xf numFmtId="2" fontId="6" fillId="5" borderId="4" xfId="3" applyNumberFormat="1" applyFont="1" applyFill="1" applyBorder="1" applyAlignment="1">
      <alignment horizontal="left" vertical="top" wrapText="1"/>
    </xf>
    <xf numFmtId="1" fontId="5" fillId="5" borderId="5" xfId="3" applyNumberFormat="1" applyFont="1" applyFill="1" applyBorder="1" applyAlignment="1">
      <alignment horizontal="center" vertical="top"/>
    </xf>
    <xf numFmtId="9" fontId="5" fillId="0" borderId="27" xfId="3" applyNumberFormat="1" applyFont="1" applyBorder="1" applyAlignment="1">
      <alignment horizontal="center" vertical="top"/>
    </xf>
    <xf numFmtId="1" fontId="5" fillId="0" borderId="2" xfId="3" applyNumberFormat="1" applyFont="1" applyBorder="1" applyAlignment="1">
      <alignment horizontal="center" vertical="top"/>
    </xf>
    <xf numFmtId="1" fontId="7" fillId="0" borderId="1" xfId="3" applyNumberFormat="1" applyFont="1" applyBorder="1" applyAlignment="1">
      <alignment horizontal="center" vertical="top" wrapText="1"/>
    </xf>
    <xf numFmtId="0" fontId="11" fillId="2" borderId="0" xfId="3" applyFont="1" applyFill="1" applyAlignment="1">
      <alignment horizontal="right" vertical="top"/>
    </xf>
    <xf numFmtId="1" fontId="5" fillId="2" borderId="2" xfId="0" applyNumberFormat="1" applyFont="1" applyFill="1" applyBorder="1" applyAlignment="1">
      <alignment horizontal="center" vertical="top"/>
    </xf>
  </cellXfs>
  <cellStyles count="7">
    <cellStyle name="Currency 3" xfId="4"/>
    <cellStyle name="Hyperlink" xfId="5" builtinId="8"/>
    <cellStyle name="Normal" xfId="0" builtinId="0"/>
    <cellStyle name="Normal 2" xfId="1"/>
    <cellStyle name="Normal 2 3" xfId="3"/>
    <cellStyle name="Normal 3" xfId="2"/>
    <cellStyle name="Perc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141113</xdr:colOff>
      <xdr:row>1</xdr:row>
      <xdr:rowOff>77613</xdr:rowOff>
    </xdr:from>
    <xdr:to>
      <xdr:col>11</xdr:col>
      <xdr:colOff>824853</xdr:colOff>
      <xdr:row>4</xdr:row>
      <xdr:rowOff>152458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49946" y="282224"/>
          <a:ext cx="2553463" cy="6675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nsiglico.sharepoint.com/!Estimating/Users/JAubuchon/!Forms/X%20Bid%20Form%202005%20-%20Interiors%202%20Project%20Bid%20For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nsiglico.sharepoint.com/Documents%20and%20Settings/djackman/Local%20Settings/Temporary%20Internet%20Files/OLK1D/Shawmut%20-%20Forms/1%20Project%20Estima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nsiglico.sharepoint.com/sites/kccm-departments/estimating/Bids%20and%20Proposals/01-669%20UAlbany%20ETEC/GCGR%20Estimate/01-669%20UAlbany%20Staffing%20Plan%2012.6.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mitchell\Desktop\2018%20OPS%20PLAN\GCGR%202.0%20Templat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llian\Documents\EngineersEstimateFinal_AlignShift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 Sheet"/>
      <sheetName val="Summary"/>
      <sheetName val="Gen Cond"/>
      <sheetName val="Project #1"/>
      <sheetName val="Project #2"/>
      <sheetName val="Summary II"/>
      <sheetName val="Q &amp; A"/>
      <sheetName val="Summary -SF"/>
      <sheetName val="Alts-Units"/>
      <sheetName val="VE"/>
    </sheetNames>
    <sheetDataSet>
      <sheetData sheetId="0"/>
      <sheetData sheetId="1"/>
      <sheetData sheetId="2"/>
      <sheetData sheetId="3">
        <row r="234">
          <cell r="B234" t="str">
            <v>09510</v>
          </cell>
          <cell r="C234" t="str">
            <v>Acoustical Ceilings</v>
          </cell>
          <cell r="I234" t="str">
            <v>-</v>
          </cell>
        </row>
        <row r="235">
          <cell r="C235" t="str">
            <v>Acoustical Tile Ceilings</v>
          </cell>
          <cell r="D235">
            <v>0</v>
          </cell>
          <cell r="E235" t="str">
            <v>ls</v>
          </cell>
          <cell r="F235">
            <v>0</v>
          </cell>
          <cell r="G235">
            <v>0</v>
          </cell>
          <cell r="I235" t="str">
            <v>-</v>
          </cell>
        </row>
        <row r="236">
          <cell r="C236" t="str">
            <v>Misc Acoustical Ceilings</v>
          </cell>
          <cell r="D236">
            <v>0</v>
          </cell>
          <cell r="E236" t="str">
            <v>ls</v>
          </cell>
          <cell r="F236">
            <v>0</v>
          </cell>
          <cell r="G236">
            <v>0</v>
          </cell>
          <cell r="I236" t="str">
            <v>-</v>
          </cell>
        </row>
        <row r="237">
          <cell r="G237" t="str">
            <v>Subtotal</v>
          </cell>
          <cell r="H237">
            <v>0</v>
          </cell>
          <cell r="I237" t="str">
            <v>-</v>
          </cell>
          <cell r="L237">
            <v>0</v>
          </cell>
          <cell r="M237">
            <v>0</v>
          </cell>
        </row>
      </sheetData>
      <sheetData sheetId="4">
        <row r="234">
          <cell r="B234" t="str">
            <v>09510</v>
          </cell>
          <cell r="C234" t="str">
            <v>Acoustical Ceilings</v>
          </cell>
          <cell r="I234" t="str">
            <v>-</v>
          </cell>
        </row>
        <row r="235">
          <cell r="C235" t="str">
            <v>Acoustical Tile Ceilings</v>
          </cell>
          <cell r="D235">
            <v>0</v>
          </cell>
          <cell r="E235" t="str">
            <v>ls</v>
          </cell>
          <cell r="F235">
            <v>0</v>
          </cell>
          <cell r="G235">
            <v>0</v>
          </cell>
          <cell r="I235" t="str">
            <v>-</v>
          </cell>
        </row>
        <row r="236">
          <cell r="C236" t="str">
            <v>Misc Acoustical Ceilings</v>
          </cell>
          <cell r="D236">
            <v>0</v>
          </cell>
          <cell r="E236" t="str">
            <v>ls</v>
          </cell>
          <cell r="F236">
            <v>0</v>
          </cell>
          <cell r="G236">
            <v>0</v>
          </cell>
          <cell r="I236" t="str">
            <v>-</v>
          </cell>
        </row>
        <row r="237">
          <cell r="G237" t="str">
            <v>Subtotal</v>
          </cell>
          <cell r="H237">
            <v>0</v>
          </cell>
          <cell r="I237" t="str">
            <v>-</v>
          </cell>
          <cell r="L237">
            <v>0</v>
          </cell>
          <cell r="M237">
            <v>0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Proj. Info"/>
      <sheetName val="GC Study"/>
      <sheetName val="Summary "/>
      <sheetName val="Summary  - SF"/>
      <sheetName val="Estimate 1"/>
      <sheetName val="Value Engineering"/>
      <sheetName val="Alternates  "/>
      <sheetName val="NOTES &amp; CLARIFICATIONS 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C's"/>
      <sheetName val="Staffing Plan"/>
      <sheetName val="Winter Conditions"/>
      <sheetName val="Temp Power Consumption"/>
      <sheetName val="Rate Tables"/>
      <sheetName val="Cost Codes"/>
      <sheetName val="Bid Form Mapping"/>
      <sheetName val="Hours"/>
      <sheetName val="Values"/>
      <sheetName val="Rate Map"/>
      <sheetName val="IT Costs"/>
    </sheetNames>
    <sheetDataSet>
      <sheetData sheetId="0">
        <row r="1">
          <cell r="A1" t="str">
            <v>Job Name</v>
          </cell>
          <cell r="D1" t="str">
            <v>Estimated Construction Duration:</v>
          </cell>
          <cell r="I1">
            <v>173</v>
          </cell>
          <cell r="J1" t="str">
            <v>weeks</v>
          </cell>
          <cell r="L1" t="str">
            <v>DO NOT PRINT THESE COLUMNS - FOR INITIAL ENTRY ONLY</v>
          </cell>
        </row>
        <row r="2">
          <cell r="D2" t="str">
            <v>Preconstruction Duration:</v>
          </cell>
          <cell r="I2">
            <v>0</v>
          </cell>
          <cell r="J2" t="str">
            <v>weeks</v>
          </cell>
          <cell r="M2" t="str">
            <v>PRECONSTRUCTION</v>
          </cell>
          <cell r="N2" t="str">
            <v>STARTUP</v>
          </cell>
          <cell r="O2" t="str">
            <v>CONSTRUCTION</v>
          </cell>
          <cell r="P2" t="str">
            <v>CLOSEOUT</v>
          </cell>
        </row>
        <row r="3">
          <cell r="A3" t="str">
            <v>Date</v>
          </cell>
          <cell r="C3" t="str">
            <v>12.6.2017</v>
          </cell>
          <cell r="D3" t="str">
            <v>Startup Duration:</v>
          </cell>
          <cell r="I3">
            <v>10</v>
          </cell>
          <cell r="J3" t="str">
            <v>weeks</v>
          </cell>
          <cell r="L3" t="str">
            <v>START:</v>
          </cell>
          <cell r="N3">
            <v>41639</v>
          </cell>
          <cell r="O3">
            <v>41698</v>
          </cell>
          <cell r="P3">
            <v>42915</v>
          </cell>
        </row>
        <row r="4">
          <cell r="A4" t="str">
            <v>Value:</v>
          </cell>
          <cell r="C4">
            <v>115000000</v>
          </cell>
          <cell r="D4" t="str">
            <v>Closeout Duration:</v>
          </cell>
          <cell r="I4">
            <v>8</v>
          </cell>
          <cell r="J4" t="str">
            <v>weeks</v>
          </cell>
          <cell r="L4" t="str">
            <v>END:</v>
          </cell>
          <cell r="N4">
            <v>41698</v>
          </cell>
          <cell r="O4">
            <v>42914</v>
          </cell>
          <cell r="P4">
            <v>42959</v>
          </cell>
        </row>
        <row r="5">
          <cell r="A5" t="str">
            <v>GSF:</v>
          </cell>
          <cell r="C5">
            <v>245000</v>
          </cell>
          <cell r="D5" t="str">
            <v>Qty</v>
          </cell>
          <cell r="E5" t="str">
            <v>Units</v>
          </cell>
          <cell r="F5" t="str">
            <v>Rate / Week</v>
          </cell>
          <cell r="G5" t="str">
            <v>% Allocated</v>
          </cell>
          <cell r="H5" t="str">
            <v>Total Hours</v>
          </cell>
          <cell r="I5" t="str">
            <v>Hourly/ Unit Rate</v>
          </cell>
          <cell r="J5" t="str">
            <v>Total Cost</v>
          </cell>
          <cell r="L5" t="str">
            <v>DURATION:</v>
          </cell>
          <cell r="M5">
            <v>0</v>
          </cell>
          <cell r="N5">
            <v>8</v>
          </cell>
          <cell r="O5">
            <v>174</v>
          </cell>
          <cell r="P5">
            <v>6</v>
          </cell>
          <cell r="Z5" t="str">
            <v>Choose from Similar Positions</v>
          </cell>
          <cell r="AB5" t="str">
            <v>Cost Code</v>
          </cell>
          <cell r="AC5" t="str">
            <v>Cost Category</v>
          </cell>
        </row>
        <row r="7">
          <cell r="A7" t="str">
            <v>A.</v>
          </cell>
          <cell r="B7" t="str">
            <v>Project Management Personnel</v>
          </cell>
          <cell r="H7">
            <v>0</v>
          </cell>
          <cell r="I7">
            <v>0</v>
          </cell>
          <cell r="J7" t="str">
            <v>.</v>
          </cell>
        </row>
        <row r="8">
          <cell r="B8">
            <v>1</v>
          </cell>
          <cell r="C8" t="str">
            <v>Project Executive</v>
          </cell>
          <cell r="D8">
            <v>151</v>
          </cell>
          <cell r="E8" t="str">
            <v>WKS</v>
          </cell>
          <cell r="F8">
            <v>7400</v>
          </cell>
          <cell r="G8">
            <v>1</v>
          </cell>
          <cell r="H8">
            <v>26173.333333333332</v>
          </cell>
          <cell r="I8">
            <v>185</v>
          </cell>
          <cell r="J8">
            <v>1117400</v>
          </cell>
          <cell r="O8">
            <v>1</v>
          </cell>
          <cell r="AB8">
            <v>1004</v>
          </cell>
          <cell r="AC8" t="str">
            <v>L</v>
          </cell>
        </row>
        <row r="9">
          <cell r="B9">
            <v>2</v>
          </cell>
          <cell r="C9" t="str">
            <v>Senior Project Manager</v>
          </cell>
          <cell r="D9">
            <v>159</v>
          </cell>
          <cell r="E9" t="str">
            <v>WKS</v>
          </cell>
          <cell r="F9">
            <v>5200</v>
          </cell>
          <cell r="G9">
            <v>1</v>
          </cell>
          <cell r="H9">
            <v>27560</v>
          </cell>
          <cell r="I9">
            <v>130</v>
          </cell>
          <cell r="J9">
            <v>826800</v>
          </cell>
          <cell r="N9">
            <v>1</v>
          </cell>
          <cell r="O9">
            <v>1</v>
          </cell>
          <cell r="AC9" t="str">
            <v>L</v>
          </cell>
        </row>
        <row r="10">
          <cell r="B10">
            <v>3</v>
          </cell>
          <cell r="C10" t="str">
            <v>Project Manager</v>
          </cell>
          <cell r="D10">
            <v>159</v>
          </cell>
          <cell r="E10" t="str">
            <v>WKS</v>
          </cell>
          <cell r="F10">
            <v>4600</v>
          </cell>
          <cell r="G10">
            <v>0.97484276729559749</v>
          </cell>
          <cell r="H10">
            <v>26866.666666666668</v>
          </cell>
          <cell r="I10">
            <v>115</v>
          </cell>
          <cell r="J10">
            <v>713000</v>
          </cell>
          <cell r="N10">
            <v>0.5</v>
          </cell>
          <cell r="O10">
            <v>1</v>
          </cell>
          <cell r="P10">
            <v>0.5</v>
          </cell>
          <cell r="AB10">
            <v>1002</v>
          </cell>
          <cell r="AC10" t="str">
            <v>L</v>
          </cell>
        </row>
        <row r="11">
          <cell r="B11">
            <v>4</v>
          </cell>
          <cell r="C11" t="str">
            <v>Project Manager 2</v>
          </cell>
          <cell r="D11">
            <v>0</v>
          </cell>
          <cell r="E11" t="str">
            <v>WKS</v>
          </cell>
          <cell r="F11">
            <v>0</v>
          </cell>
          <cell r="G11">
            <v>0</v>
          </cell>
          <cell r="H11">
            <v>0</v>
          </cell>
          <cell r="I11">
            <v>115</v>
          </cell>
          <cell r="J11">
            <v>0</v>
          </cell>
          <cell r="AC11" t="str">
            <v>L</v>
          </cell>
        </row>
        <row r="12">
          <cell r="B12">
            <v>5</v>
          </cell>
          <cell r="C12" t="str">
            <v>Assistant Project Manager</v>
          </cell>
          <cell r="D12">
            <v>0</v>
          </cell>
          <cell r="E12" t="str">
            <v>WKS</v>
          </cell>
          <cell r="F12">
            <v>0</v>
          </cell>
          <cell r="G12">
            <v>0</v>
          </cell>
          <cell r="H12">
            <v>0</v>
          </cell>
          <cell r="I12">
            <v>95</v>
          </cell>
          <cell r="J12">
            <v>0</v>
          </cell>
          <cell r="AB12">
            <v>1006</v>
          </cell>
          <cell r="AC12" t="str">
            <v>L</v>
          </cell>
        </row>
        <row r="13">
          <cell r="B13">
            <v>6</v>
          </cell>
          <cell r="C13" t="str">
            <v>Project Engineer</v>
          </cell>
          <cell r="D13">
            <v>159</v>
          </cell>
          <cell r="E13" t="str">
            <v>WKS</v>
          </cell>
          <cell r="F13">
            <v>3600</v>
          </cell>
          <cell r="G13">
            <v>1</v>
          </cell>
          <cell r="H13">
            <v>27560</v>
          </cell>
          <cell r="I13">
            <v>90</v>
          </cell>
          <cell r="J13">
            <v>572400</v>
          </cell>
          <cell r="N13">
            <v>1</v>
          </cell>
          <cell r="O13">
            <v>1</v>
          </cell>
          <cell r="P13">
            <v>0.5</v>
          </cell>
          <cell r="AB13">
            <v>1003</v>
          </cell>
          <cell r="AC13" t="str">
            <v>L</v>
          </cell>
        </row>
        <row r="14">
          <cell r="B14">
            <v>7</v>
          </cell>
          <cell r="C14" t="str">
            <v>Project Engineer 2</v>
          </cell>
          <cell r="D14">
            <v>151</v>
          </cell>
          <cell r="E14" t="str">
            <v>WKS</v>
          </cell>
          <cell r="F14">
            <v>3600</v>
          </cell>
          <cell r="G14">
            <v>1</v>
          </cell>
          <cell r="H14">
            <v>26173.333333333332</v>
          </cell>
          <cell r="I14">
            <v>90</v>
          </cell>
          <cell r="J14">
            <v>543600</v>
          </cell>
          <cell r="O14">
            <v>1</v>
          </cell>
          <cell r="AC14" t="str">
            <v>L</v>
          </cell>
        </row>
        <row r="15">
          <cell r="B15">
            <v>8</v>
          </cell>
          <cell r="C15" t="str">
            <v>MEP Manager</v>
          </cell>
          <cell r="D15">
            <v>159</v>
          </cell>
          <cell r="E15" t="str">
            <v>WKS</v>
          </cell>
          <cell r="F15">
            <v>4600</v>
          </cell>
          <cell r="G15">
            <v>0.25</v>
          </cell>
          <cell r="H15">
            <v>6890</v>
          </cell>
          <cell r="I15">
            <v>115</v>
          </cell>
          <cell r="J15">
            <v>182850</v>
          </cell>
          <cell r="N15">
            <v>0.25</v>
          </cell>
          <cell r="O15">
            <v>0.25</v>
          </cell>
          <cell r="AB15">
            <v>1007</v>
          </cell>
          <cell r="AC15" t="str">
            <v>L</v>
          </cell>
        </row>
        <row r="16">
          <cell r="B16">
            <v>9</v>
          </cell>
          <cell r="C16" t="str">
            <v>Schedule Manager</v>
          </cell>
          <cell r="D16">
            <v>159</v>
          </cell>
          <cell r="E16" t="str">
            <v>WKS</v>
          </cell>
          <cell r="F16">
            <v>4600</v>
          </cell>
          <cell r="G16">
            <v>0.10754716981132058</v>
          </cell>
          <cell r="H16">
            <v>2964</v>
          </cell>
          <cell r="I16">
            <v>115</v>
          </cell>
          <cell r="J16">
            <v>78660</v>
          </cell>
          <cell r="N16">
            <v>0.25</v>
          </cell>
          <cell r="O16">
            <v>0.1</v>
          </cell>
          <cell r="AB16">
            <v>1011</v>
          </cell>
          <cell r="AC16" t="str">
            <v>L</v>
          </cell>
        </row>
        <row r="17">
          <cell r="B17">
            <v>10</v>
          </cell>
          <cell r="C17" t="str">
            <v>Sustainability Manager</v>
          </cell>
          <cell r="D17">
            <v>0</v>
          </cell>
          <cell r="E17" t="str">
            <v>WKS</v>
          </cell>
          <cell r="F17">
            <v>0</v>
          </cell>
          <cell r="G17">
            <v>0</v>
          </cell>
          <cell r="H17">
            <v>0</v>
          </cell>
          <cell r="I17">
            <v>90</v>
          </cell>
          <cell r="J17">
            <v>0</v>
          </cell>
          <cell r="AC17" t="str">
            <v>L</v>
          </cell>
        </row>
        <row r="18">
          <cell r="B18">
            <v>11</v>
          </cell>
          <cell r="C18" t="str">
            <v>Lean Coordinator</v>
          </cell>
          <cell r="D18">
            <v>0</v>
          </cell>
          <cell r="E18" t="str">
            <v>WKS</v>
          </cell>
          <cell r="F18">
            <v>0</v>
          </cell>
          <cell r="G18">
            <v>0</v>
          </cell>
          <cell r="H18">
            <v>0</v>
          </cell>
          <cell r="I18">
            <v>90</v>
          </cell>
          <cell r="J18">
            <v>0</v>
          </cell>
          <cell r="AB18">
            <v>1020</v>
          </cell>
          <cell r="AC18" t="str">
            <v>L</v>
          </cell>
        </row>
        <row r="19">
          <cell r="B19">
            <v>12</v>
          </cell>
          <cell r="C19" t="str">
            <v>Preservation Director</v>
          </cell>
          <cell r="D19">
            <v>0</v>
          </cell>
          <cell r="E19" t="str">
            <v>WKS</v>
          </cell>
          <cell r="F19">
            <v>0</v>
          </cell>
          <cell r="G19">
            <v>0</v>
          </cell>
          <cell r="H19">
            <v>0</v>
          </cell>
          <cell r="I19">
            <v>90</v>
          </cell>
          <cell r="J19">
            <v>0</v>
          </cell>
          <cell r="AB19">
            <v>1035</v>
          </cell>
          <cell r="AC19" t="str">
            <v>L</v>
          </cell>
        </row>
        <row r="20">
          <cell r="B20">
            <v>0</v>
          </cell>
          <cell r="F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I21" t="str">
            <v>SUBTOTAL: Project Management Personnel</v>
          </cell>
          <cell r="J21">
            <v>4034710</v>
          </cell>
        </row>
        <row r="22">
          <cell r="A22" t="str">
            <v>B.</v>
          </cell>
          <cell r="B22" t="str">
            <v>Field Personnel</v>
          </cell>
          <cell r="H22">
            <v>0</v>
          </cell>
          <cell r="I22">
            <v>0</v>
          </cell>
          <cell r="J22" t="str">
            <v>.</v>
          </cell>
        </row>
        <row r="23">
          <cell r="B23">
            <v>1</v>
          </cell>
          <cell r="C23" t="str">
            <v>General Superintendent</v>
          </cell>
          <cell r="D23">
            <v>159</v>
          </cell>
          <cell r="E23" t="str">
            <v>WKS</v>
          </cell>
          <cell r="F23">
            <v>7400</v>
          </cell>
          <cell r="G23">
            <v>9.9999999999999742E-2</v>
          </cell>
          <cell r="H23">
            <v>2756</v>
          </cell>
          <cell r="I23">
            <v>185</v>
          </cell>
          <cell r="J23">
            <v>117660</v>
          </cell>
          <cell r="N23">
            <v>0.1</v>
          </cell>
          <cell r="O23">
            <v>0.1</v>
          </cell>
          <cell r="AB23">
            <v>1013</v>
          </cell>
          <cell r="AC23" t="str">
            <v>L</v>
          </cell>
        </row>
        <row r="24">
          <cell r="B24">
            <v>2</v>
          </cell>
          <cell r="C24" t="str">
            <v>Superintendent</v>
          </cell>
          <cell r="D24">
            <v>159</v>
          </cell>
          <cell r="E24" t="str">
            <v>WKS</v>
          </cell>
          <cell r="F24">
            <v>5200</v>
          </cell>
          <cell r="G24">
            <v>1</v>
          </cell>
          <cell r="H24">
            <v>27560</v>
          </cell>
          <cell r="I24">
            <v>130</v>
          </cell>
          <cell r="J24">
            <v>826800</v>
          </cell>
          <cell r="N24">
            <v>1</v>
          </cell>
          <cell r="O24">
            <v>1</v>
          </cell>
          <cell r="AB24">
            <v>1001</v>
          </cell>
          <cell r="AC24" t="str">
            <v>L</v>
          </cell>
        </row>
        <row r="25">
          <cell r="B25">
            <v>3</v>
          </cell>
          <cell r="C25" t="str">
            <v>Assistant Superintendent</v>
          </cell>
          <cell r="D25">
            <v>159</v>
          </cell>
          <cell r="E25" t="str">
            <v>WKS</v>
          </cell>
          <cell r="F25">
            <v>3800</v>
          </cell>
          <cell r="G25">
            <v>1</v>
          </cell>
          <cell r="H25">
            <v>27560</v>
          </cell>
          <cell r="I25">
            <v>95</v>
          </cell>
          <cell r="J25">
            <v>604200</v>
          </cell>
          <cell r="N25">
            <v>1</v>
          </cell>
          <cell r="O25">
            <v>1</v>
          </cell>
          <cell r="P25">
            <v>0.25</v>
          </cell>
          <cell r="AB25">
            <v>1005</v>
          </cell>
          <cell r="AC25" t="str">
            <v>L</v>
          </cell>
        </row>
        <row r="26">
          <cell r="B26">
            <v>4</v>
          </cell>
          <cell r="C26" t="str">
            <v>Field Engineer</v>
          </cell>
          <cell r="D26">
            <v>0</v>
          </cell>
          <cell r="E26" t="str">
            <v>WKS</v>
          </cell>
          <cell r="F26">
            <v>0</v>
          </cell>
          <cell r="G26">
            <v>0</v>
          </cell>
          <cell r="H26">
            <v>0</v>
          </cell>
          <cell r="I26">
            <v>115</v>
          </cell>
          <cell r="J26">
            <v>0</v>
          </cell>
          <cell r="AC26" t="str">
            <v>L</v>
          </cell>
        </row>
        <row r="27">
          <cell r="B27">
            <v>5</v>
          </cell>
          <cell r="C27" t="str">
            <v>Safety Director</v>
          </cell>
          <cell r="D27">
            <v>0</v>
          </cell>
          <cell r="E27" t="str">
            <v>WKS</v>
          </cell>
          <cell r="F27">
            <v>0</v>
          </cell>
          <cell r="G27">
            <v>0</v>
          </cell>
          <cell r="H27">
            <v>0</v>
          </cell>
          <cell r="I27">
            <v>140</v>
          </cell>
          <cell r="J27">
            <v>0</v>
          </cell>
          <cell r="AB27">
            <v>1014</v>
          </cell>
          <cell r="AC27" t="str">
            <v>L</v>
          </cell>
        </row>
        <row r="28">
          <cell r="B28">
            <v>6</v>
          </cell>
          <cell r="C28" t="str">
            <v>Safety Officer</v>
          </cell>
          <cell r="D28">
            <v>159</v>
          </cell>
          <cell r="E28" t="str">
            <v>WKS</v>
          </cell>
          <cell r="F28">
            <v>5200</v>
          </cell>
          <cell r="G28">
            <v>0.95220125786163523</v>
          </cell>
          <cell r="H28">
            <v>26242.666666666668</v>
          </cell>
          <cell r="I28">
            <v>130</v>
          </cell>
          <cell r="J28">
            <v>787280</v>
          </cell>
          <cell r="N28">
            <v>0.05</v>
          </cell>
          <cell r="O28">
            <v>1</v>
          </cell>
          <cell r="AB28">
            <v>1014</v>
          </cell>
          <cell r="AC28" t="str">
            <v>L</v>
          </cell>
        </row>
        <row r="29">
          <cell r="B29">
            <v>0</v>
          </cell>
        </row>
        <row r="30">
          <cell r="I30" t="str">
            <v>SUBTOTAL: Field Personnel</v>
          </cell>
          <cell r="J30">
            <v>2335940</v>
          </cell>
        </row>
        <row r="31">
          <cell r="A31" t="str">
            <v>C.</v>
          </cell>
          <cell r="B31" t="str">
            <v>Additional Personnel</v>
          </cell>
          <cell r="H31">
            <v>0</v>
          </cell>
          <cell r="I31">
            <v>0</v>
          </cell>
          <cell r="J31" t="str">
            <v>.</v>
          </cell>
        </row>
        <row r="32">
          <cell r="B32">
            <v>1</v>
          </cell>
          <cell r="C32" t="str">
            <v>Preconstruction Manager</v>
          </cell>
          <cell r="D32">
            <v>0</v>
          </cell>
          <cell r="E32" t="str">
            <v>WKS</v>
          </cell>
          <cell r="F32">
            <v>0</v>
          </cell>
          <cell r="G32">
            <v>0</v>
          </cell>
          <cell r="H32">
            <v>0</v>
          </cell>
          <cell r="I32">
            <v>115</v>
          </cell>
          <cell r="J32">
            <v>0</v>
          </cell>
          <cell r="AB32">
            <v>1040</v>
          </cell>
          <cell r="AC32" t="str">
            <v>L</v>
          </cell>
        </row>
        <row r="33">
          <cell r="B33">
            <v>2</v>
          </cell>
          <cell r="C33" t="str">
            <v>Purchasing</v>
          </cell>
          <cell r="D33">
            <v>8</v>
          </cell>
          <cell r="E33" t="str">
            <v>WKS</v>
          </cell>
          <cell r="F33">
            <v>4600</v>
          </cell>
          <cell r="G33">
            <v>2</v>
          </cell>
          <cell r="H33">
            <v>640</v>
          </cell>
          <cell r="I33">
            <v>115</v>
          </cell>
          <cell r="J33">
            <v>73600</v>
          </cell>
          <cell r="N33">
            <v>2</v>
          </cell>
          <cell r="AB33">
            <v>1008</v>
          </cell>
          <cell r="AC33" t="str">
            <v>L</v>
          </cell>
        </row>
        <row r="34">
          <cell r="B34">
            <v>3</v>
          </cell>
          <cell r="C34" t="str">
            <v>Estimating</v>
          </cell>
          <cell r="D34">
            <v>0</v>
          </cell>
          <cell r="E34" t="str">
            <v>WKS</v>
          </cell>
          <cell r="F34">
            <v>0</v>
          </cell>
          <cell r="G34">
            <v>0</v>
          </cell>
          <cell r="H34">
            <v>0</v>
          </cell>
          <cell r="I34">
            <v>115</v>
          </cell>
          <cell r="J34">
            <v>0</v>
          </cell>
          <cell r="AB34">
            <v>1009</v>
          </cell>
          <cell r="AC34" t="str">
            <v>L</v>
          </cell>
        </row>
        <row r="35">
          <cell r="B35">
            <v>4</v>
          </cell>
          <cell r="C35" t="str">
            <v>BIM Manager</v>
          </cell>
          <cell r="D35">
            <v>159</v>
          </cell>
          <cell r="E35" t="str">
            <v>WKS</v>
          </cell>
          <cell r="F35">
            <v>4600</v>
          </cell>
          <cell r="G35">
            <v>0.20251572327043979</v>
          </cell>
          <cell r="H35">
            <v>1288</v>
          </cell>
          <cell r="I35">
            <v>115</v>
          </cell>
          <cell r="J35">
            <v>148120</v>
          </cell>
          <cell r="N35">
            <v>0.25</v>
          </cell>
          <cell r="O35">
            <v>0.2</v>
          </cell>
          <cell r="AB35">
            <v>1030</v>
          </cell>
          <cell r="AC35" t="str">
            <v>L</v>
          </cell>
        </row>
        <row r="36">
          <cell r="B36">
            <v>5</v>
          </cell>
          <cell r="C36" t="str">
            <v>Quality Control Manager</v>
          </cell>
          <cell r="D36">
            <v>151</v>
          </cell>
          <cell r="E36" t="str">
            <v>WKS</v>
          </cell>
          <cell r="F36">
            <v>5200</v>
          </cell>
          <cell r="G36">
            <v>9.9999999999999756E-2</v>
          </cell>
          <cell r="H36">
            <v>604</v>
          </cell>
          <cell r="I36">
            <v>130</v>
          </cell>
          <cell r="J36">
            <v>78520</v>
          </cell>
          <cell r="O36">
            <v>0.1</v>
          </cell>
          <cell r="AC36" t="str">
            <v>L</v>
          </cell>
        </row>
        <row r="37">
          <cell r="B37">
            <v>6</v>
          </cell>
          <cell r="C37" t="str">
            <v>Compliance Officer</v>
          </cell>
          <cell r="D37">
            <v>159</v>
          </cell>
          <cell r="E37" t="str">
            <v>WKS</v>
          </cell>
          <cell r="F37">
            <v>5000</v>
          </cell>
          <cell r="G37">
            <v>0.14999999999999969</v>
          </cell>
          <cell r="H37">
            <v>954</v>
          </cell>
          <cell r="I37">
            <v>125</v>
          </cell>
          <cell r="J37">
            <v>119250</v>
          </cell>
          <cell r="N37">
            <v>0.15</v>
          </cell>
          <cell r="O37">
            <v>0.15</v>
          </cell>
          <cell r="P37">
            <v>0.15</v>
          </cell>
          <cell r="AB37">
            <v>1050</v>
          </cell>
          <cell r="AC37" t="str">
            <v>L</v>
          </cell>
        </row>
        <row r="38">
          <cell r="B38">
            <v>7</v>
          </cell>
          <cell r="C38" t="str">
            <v>IT Technician</v>
          </cell>
          <cell r="D38">
            <v>151</v>
          </cell>
          <cell r="E38" t="str">
            <v>WKS</v>
          </cell>
          <cell r="F38">
            <v>4200</v>
          </cell>
          <cell r="G38">
            <v>0.19948699421965366</v>
          </cell>
          <cell r="H38">
            <v>1204.9014450867091</v>
          </cell>
          <cell r="I38">
            <v>105</v>
          </cell>
          <cell r="J38">
            <v>126514.65173410447</v>
          </cell>
          <cell r="O38">
            <v>0.19948699421965316</v>
          </cell>
          <cell r="AB38">
            <v>1015</v>
          </cell>
          <cell r="AC38" t="str">
            <v>L</v>
          </cell>
        </row>
        <row r="39">
          <cell r="B39">
            <v>8</v>
          </cell>
          <cell r="C39" t="str">
            <v>Clerical/Project Assistant</v>
          </cell>
          <cell r="D39">
            <v>151</v>
          </cell>
          <cell r="E39" t="str">
            <v>WKS</v>
          </cell>
          <cell r="F39">
            <v>3400</v>
          </cell>
          <cell r="G39">
            <v>9.9999999999999756E-2</v>
          </cell>
          <cell r="H39">
            <v>604</v>
          </cell>
          <cell r="I39">
            <v>85</v>
          </cell>
          <cell r="J39">
            <v>51340</v>
          </cell>
          <cell r="O39">
            <v>0.1</v>
          </cell>
          <cell r="P39">
            <v>0.1</v>
          </cell>
          <cell r="AB39">
            <v>1016</v>
          </cell>
          <cell r="AC39" t="str">
            <v>L</v>
          </cell>
        </row>
        <row r="40">
          <cell r="B40">
            <v>9</v>
          </cell>
          <cell r="C40" t="str">
            <v>Project Cost Accountant</v>
          </cell>
          <cell r="D40">
            <v>151</v>
          </cell>
          <cell r="E40" t="str">
            <v>WKS</v>
          </cell>
          <cell r="F40">
            <v>3600</v>
          </cell>
          <cell r="G40">
            <v>1</v>
          </cell>
          <cell r="H40">
            <v>6040</v>
          </cell>
          <cell r="I40">
            <v>90</v>
          </cell>
          <cell r="J40">
            <v>543600</v>
          </cell>
          <cell r="O40">
            <v>1</v>
          </cell>
          <cell r="P40">
            <v>0.5</v>
          </cell>
          <cell r="AB40">
            <v>1017</v>
          </cell>
          <cell r="AC40" t="str">
            <v>L</v>
          </cell>
        </row>
        <row r="41">
          <cell r="B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I42" t="str">
            <v>SUBTOTAL: Additional Personnel</v>
          </cell>
          <cell r="J42">
            <v>1140944.6517341044</v>
          </cell>
        </row>
        <row r="43">
          <cell r="A43" t="str">
            <v>D.</v>
          </cell>
          <cell r="B43" t="str">
            <v>Temporary Office Facilities</v>
          </cell>
          <cell r="H43">
            <v>0</v>
          </cell>
          <cell r="J43" t="str">
            <v>.</v>
          </cell>
        </row>
        <row r="44">
          <cell r="B44" t="str">
            <v>Temporary Office Facilities - CM</v>
          </cell>
          <cell r="H44">
            <v>0</v>
          </cell>
          <cell r="J44" t="str">
            <v>.</v>
          </cell>
        </row>
        <row r="45">
          <cell r="B45">
            <v>1</v>
          </cell>
          <cell r="C45" t="str">
            <v>CM Office Trailer - Rental</v>
          </cell>
          <cell r="D45">
            <v>39.9</v>
          </cell>
          <cell r="E45" t="str">
            <v>MO</v>
          </cell>
          <cell r="H45">
            <v>0</v>
          </cell>
          <cell r="I45">
            <v>1200</v>
          </cell>
          <cell r="J45">
            <v>47880</v>
          </cell>
          <cell r="AB45">
            <v>1213</v>
          </cell>
          <cell r="AC45" t="str">
            <v>E</v>
          </cell>
        </row>
        <row r="46">
          <cell r="B46">
            <v>2</v>
          </cell>
          <cell r="C46" t="str">
            <v>CM Office Trailer - Setup/Remove</v>
          </cell>
          <cell r="D46">
            <v>1</v>
          </cell>
          <cell r="E46" t="str">
            <v>EA</v>
          </cell>
          <cell r="H46">
            <v>0</v>
          </cell>
          <cell r="I46">
            <v>10000</v>
          </cell>
          <cell r="J46">
            <v>10000</v>
          </cell>
          <cell r="AB46">
            <v>1216</v>
          </cell>
          <cell r="AC46" t="str">
            <v>E</v>
          </cell>
        </row>
        <row r="47">
          <cell r="B47">
            <v>3</v>
          </cell>
          <cell r="C47" t="str">
            <v>CM Temp Office in building - Fitout/Restore</v>
          </cell>
          <cell r="E47" t="str">
            <v>EA</v>
          </cell>
          <cell r="H47">
            <v>0</v>
          </cell>
          <cell r="J47">
            <v>0</v>
          </cell>
          <cell r="AC47" t="str">
            <v>L</v>
          </cell>
        </row>
        <row r="48">
          <cell r="B48">
            <v>4</v>
          </cell>
          <cell r="C48" t="str">
            <v>CM Office Furniture &amp; Equipment</v>
          </cell>
          <cell r="D48">
            <v>1</v>
          </cell>
          <cell r="E48" t="str">
            <v>LS</v>
          </cell>
          <cell r="H48">
            <v>0</v>
          </cell>
          <cell r="I48">
            <v>5000</v>
          </cell>
          <cell r="J48">
            <v>5000</v>
          </cell>
          <cell r="AB48">
            <v>1210</v>
          </cell>
          <cell r="AC48" t="str">
            <v>M</v>
          </cell>
        </row>
        <row r="49">
          <cell r="B49">
            <v>5</v>
          </cell>
          <cell r="C49" t="str">
            <v>CM Office Supplies</v>
          </cell>
          <cell r="D49">
            <v>39.9</v>
          </cell>
          <cell r="E49" t="str">
            <v>MO</v>
          </cell>
          <cell r="H49">
            <v>0</v>
          </cell>
          <cell r="I49">
            <v>400</v>
          </cell>
          <cell r="J49">
            <v>15960</v>
          </cell>
          <cell r="AB49">
            <v>1125</v>
          </cell>
          <cell r="AC49" t="str">
            <v>M</v>
          </cell>
        </row>
        <row r="50">
          <cell r="B50">
            <v>6</v>
          </cell>
          <cell r="C50" t="str">
            <v>CM Office - Cleaning</v>
          </cell>
          <cell r="E50" t="str">
            <v>HR</v>
          </cell>
          <cell r="H50">
            <v>0</v>
          </cell>
          <cell r="I50">
            <v>0</v>
          </cell>
          <cell r="J50">
            <v>0</v>
          </cell>
          <cell r="AB50">
            <v>1820</v>
          </cell>
          <cell r="AC50" t="str">
            <v>L</v>
          </cell>
        </row>
        <row r="51">
          <cell r="B51">
            <v>7</v>
          </cell>
          <cell r="C51" t="str">
            <v>Temporary Trailer Power - Consumption</v>
          </cell>
          <cell r="E51" t="str">
            <v>MO</v>
          </cell>
          <cell r="H51">
            <v>0</v>
          </cell>
          <cell r="J51">
            <v>0</v>
          </cell>
          <cell r="AB51">
            <v>1140</v>
          </cell>
        </row>
        <row r="52">
          <cell r="B52">
            <v>8</v>
          </cell>
          <cell r="C52" t="str">
            <v>Temporary Trailer Power - Setup</v>
          </cell>
          <cell r="E52" t="str">
            <v>LS</v>
          </cell>
          <cell r="H52">
            <v>0</v>
          </cell>
          <cell r="I52">
            <v>3000</v>
          </cell>
          <cell r="J52">
            <v>0</v>
          </cell>
          <cell r="AB52">
            <v>1140</v>
          </cell>
          <cell r="AC52" t="str">
            <v>S</v>
          </cell>
        </row>
        <row r="53">
          <cell r="B53">
            <v>9</v>
          </cell>
          <cell r="C53" t="str">
            <v>Temporary Drinking Water</v>
          </cell>
          <cell r="D53">
            <v>39.9</v>
          </cell>
          <cell r="E53" t="str">
            <v>MO</v>
          </cell>
          <cell r="H53">
            <v>0</v>
          </cell>
          <cell r="I53">
            <v>200</v>
          </cell>
          <cell r="J53">
            <v>7980</v>
          </cell>
          <cell r="AB53">
            <v>1153</v>
          </cell>
          <cell r="AC53" t="str">
            <v>O</v>
          </cell>
        </row>
        <row r="54">
          <cell r="B54">
            <v>10</v>
          </cell>
          <cell r="C54" t="str">
            <v>IT Monthly Cost - Equipment</v>
          </cell>
          <cell r="D54">
            <v>39.9</v>
          </cell>
          <cell r="E54" t="str">
            <v>MO</v>
          </cell>
          <cell r="H54">
            <v>0</v>
          </cell>
          <cell r="I54">
            <v>2075</v>
          </cell>
          <cell r="J54">
            <v>82792.5</v>
          </cell>
          <cell r="AB54">
            <v>1130</v>
          </cell>
          <cell r="AC54" t="str">
            <v>M</v>
          </cell>
        </row>
        <row r="55">
          <cell r="B55">
            <v>11</v>
          </cell>
          <cell r="C55" t="str">
            <v>Large Copier BW - Lease PYMT per month</v>
          </cell>
          <cell r="D55">
            <v>39.9</v>
          </cell>
          <cell r="E55" t="str">
            <v>MO</v>
          </cell>
          <cell r="G55">
            <v>500</v>
          </cell>
          <cell r="H55">
            <v>0</v>
          </cell>
          <cell r="I55">
            <v>19950</v>
          </cell>
        </row>
        <row r="56">
          <cell r="B56">
            <v>12</v>
          </cell>
          <cell r="C56" t="str">
            <v>Large Copier Color Lease PYMT per month</v>
          </cell>
          <cell r="D56">
            <v>39.9</v>
          </cell>
          <cell r="E56" t="str">
            <v>MO</v>
          </cell>
          <cell r="G56">
            <v>700</v>
          </cell>
          <cell r="H56">
            <v>0</v>
          </cell>
          <cell r="I56">
            <v>27930</v>
          </cell>
        </row>
        <row r="57">
          <cell r="B57">
            <v>13</v>
          </cell>
          <cell r="C57" t="str">
            <v>Wide Format Plotter (B/W)</v>
          </cell>
          <cell r="D57">
            <v>39.9</v>
          </cell>
          <cell r="E57" t="str">
            <v>MO</v>
          </cell>
          <cell r="G57">
            <v>350</v>
          </cell>
          <cell r="H57">
            <v>0</v>
          </cell>
          <cell r="I57">
            <v>13965</v>
          </cell>
        </row>
        <row r="58">
          <cell r="B58">
            <v>14</v>
          </cell>
          <cell r="C58" t="str">
            <v>Wide Format Plotter (Color)</v>
          </cell>
          <cell r="D58">
            <v>39.9</v>
          </cell>
          <cell r="E58" t="str">
            <v>MO</v>
          </cell>
          <cell r="G58">
            <v>450</v>
          </cell>
          <cell r="H58">
            <v>0</v>
          </cell>
          <cell r="I58">
            <v>17955</v>
          </cell>
        </row>
        <row r="59">
          <cell r="B59">
            <v>15</v>
          </cell>
          <cell r="C59" t="str">
            <v>Mobile Phone</v>
          </cell>
          <cell r="D59">
            <v>39.9</v>
          </cell>
          <cell r="E59" t="str">
            <v>MO</v>
          </cell>
          <cell r="G59">
            <v>75</v>
          </cell>
          <cell r="H59">
            <v>0</v>
          </cell>
          <cell r="I59">
            <v>2992.5</v>
          </cell>
        </row>
        <row r="60">
          <cell r="B60">
            <v>16</v>
          </cell>
          <cell r="C60" t="str">
            <v>IT Monthly Cost - Material</v>
          </cell>
          <cell r="D60">
            <v>39.9</v>
          </cell>
          <cell r="E60" t="str">
            <v>MO</v>
          </cell>
          <cell r="H60">
            <v>0</v>
          </cell>
          <cell r="I60">
            <v>1250</v>
          </cell>
          <cell r="J60">
            <v>49875</v>
          </cell>
          <cell r="AB60">
            <v>1130</v>
          </cell>
          <cell r="AC60" t="str">
            <v>M</v>
          </cell>
        </row>
        <row r="61">
          <cell r="B61">
            <v>17</v>
          </cell>
          <cell r="C61" t="str">
            <v>Large Copier BW - Consumables</v>
          </cell>
          <cell r="D61">
            <v>39.9</v>
          </cell>
          <cell r="E61" t="str">
            <v>MO</v>
          </cell>
          <cell r="G61">
            <v>100</v>
          </cell>
          <cell r="H61">
            <v>0</v>
          </cell>
          <cell r="I61">
            <v>3990</v>
          </cell>
        </row>
        <row r="62">
          <cell r="B62">
            <v>18</v>
          </cell>
          <cell r="C62" t="str">
            <v>Large Copier Color - Consumables</v>
          </cell>
          <cell r="D62">
            <v>39.9</v>
          </cell>
          <cell r="E62" t="str">
            <v>MO</v>
          </cell>
          <cell r="G62">
            <v>200</v>
          </cell>
          <cell r="H62">
            <v>0</v>
          </cell>
          <cell r="I62">
            <v>7980</v>
          </cell>
        </row>
        <row r="63">
          <cell r="B63">
            <v>19</v>
          </cell>
          <cell r="C63" t="str">
            <v>Wide Format Plotter  BW- Consumables</v>
          </cell>
          <cell r="D63">
            <v>39.9</v>
          </cell>
          <cell r="E63" t="str">
            <v>MO</v>
          </cell>
          <cell r="G63">
            <v>450</v>
          </cell>
          <cell r="H63">
            <v>0</v>
          </cell>
          <cell r="I63">
            <v>17955</v>
          </cell>
        </row>
        <row r="64">
          <cell r="B64">
            <v>20</v>
          </cell>
          <cell r="C64" t="str">
            <v>Wide Format Plotter Color - Consumables</v>
          </cell>
          <cell r="D64">
            <v>39.9</v>
          </cell>
          <cell r="E64" t="str">
            <v>MO</v>
          </cell>
          <cell r="G64">
            <v>500</v>
          </cell>
          <cell r="H64">
            <v>0</v>
          </cell>
          <cell r="I64">
            <v>19950</v>
          </cell>
        </row>
        <row r="65">
          <cell r="B65">
            <v>21</v>
          </cell>
          <cell r="C65" t="str">
            <v>IT Monthly Cost - Services</v>
          </cell>
          <cell r="D65">
            <v>39.9</v>
          </cell>
          <cell r="E65" t="str">
            <v>MO</v>
          </cell>
          <cell r="H65">
            <v>0</v>
          </cell>
          <cell r="I65">
            <v>1400</v>
          </cell>
          <cell r="J65">
            <v>55860</v>
          </cell>
          <cell r="AB65">
            <v>1130</v>
          </cell>
          <cell r="AC65" t="str">
            <v>M</v>
          </cell>
        </row>
        <row r="66">
          <cell r="B66">
            <v>22</v>
          </cell>
          <cell r="C66" t="str">
            <v>Internet</v>
          </cell>
          <cell r="D66">
            <v>39.9</v>
          </cell>
          <cell r="E66" t="str">
            <v>MO</v>
          </cell>
          <cell r="G66">
            <v>1000</v>
          </cell>
          <cell r="H66">
            <v>0</v>
          </cell>
          <cell r="I66">
            <v>39900</v>
          </cell>
        </row>
        <row r="67">
          <cell r="B67">
            <v>23</v>
          </cell>
          <cell r="C67" t="str">
            <v>Software (Gateway, Citrix, Office, Adobe etc)</v>
          </cell>
          <cell r="D67">
            <v>39.9</v>
          </cell>
          <cell r="E67" t="str">
            <v>MO</v>
          </cell>
          <cell r="G67">
            <v>0</v>
          </cell>
          <cell r="H67">
            <v>0</v>
          </cell>
          <cell r="I67">
            <v>0</v>
          </cell>
        </row>
        <row r="68">
          <cell r="B68">
            <v>24</v>
          </cell>
          <cell r="C68" t="str">
            <v>Storage</v>
          </cell>
          <cell r="D68">
            <v>39.9</v>
          </cell>
          <cell r="E68" t="str">
            <v>MO</v>
          </cell>
          <cell r="G68">
            <v>400</v>
          </cell>
          <cell r="H68">
            <v>0</v>
          </cell>
          <cell r="I68">
            <v>15960</v>
          </cell>
        </row>
        <row r="69">
          <cell r="B69">
            <v>25</v>
          </cell>
          <cell r="C69" t="str">
            <v>IT One-Time Cost - Equipment</v>
          </cell>
          <cell r="D69">
            <v>1</v>
          </cell>
          <cell r="E69" t="str">
            <v>LS</v>
          </cell>
          <cell r="H69">
            <v>0</v>
          </cell>
          <cell r="I69">
            <v>34419</v>
          </cell>
          <cell r="J69">
            <v>34419</v>
          </cell>
          <cell r="AB69">
            <v>1130</v>
          </cell>
          <cell r="AC69" t="str">
            <v>M</v>
          </cell>
        </row>
        <row r="70">
          <cell r="B70">
            <v>26</v>
          </cell>
          <cell r="C70" t="str">
            <v>WIFI</v>
          </cell>
          <cell r="D70">
            <v>1</v>
          </cell>
          <cell r="E70" t="str">
            <v>LS</v>
          </cell>
          <cell r="G70">
            <v>750</v>
          </cell>
          <cell r="H70">
            <v>0</v>
          </cell>
          <cell r="I70">
            <v>750</v>
          </cell>
        </row>
        <row r="71">
          <cell r="B71">
            <v>27</v>
          </cell>
          <cell r="C71" t="str">
            <v>Back Up battery</v>
          </cell>
          <cell r="D71">
            <v>1</v>
          </cell>
          <cell r="E71" t="str">
            <v>LS</v>
          </cell>
          <cell r="G71">
            <v>300</v>
          </cell>
          <cell r="H71">
            <v>0</v>
          </cell>
          <cell r="I71">
            <v>300</v>
          </cell>
        </row>
        <row r="72">
          <cell r="B72">
            <v>28</v>
          </cell>
          <cell r="C72" t="str">
            <v>Laptop</v>
          </cell>
          <cell r="D72">
            <v>1</v>
          </cell>
          <cell r="E72" t="str">
            <v>LS</v>
          </cell>
          <cell r="G72">
            <v>1000</v>
          </cell>
          <cell r="H72">
            <v>0</v>
          </cell>
          <cell r="I72">
            <v>1000</v>
          </cell>
        </row>
        <row r="73">
          <cell r="B73">
            <v>29</v>
          </cell>
          <cell r="C73" t="str">
            <v>Desktop Printer</v>
          </cell>
          <cell r="D73">
            <v>1</v>
          </cell>
          <cell r="E73" t="str">
            <v>LS</v>
          </cell>
          <cell r="G73">
            <v>250</v>
          </cell>
          <cell r="H73">
            <v>0</v>
          </cell>
          <cell r="I73">
            <v>250</v>
          </cell>
        </row>
        <row r="74">
          <cell r="B74">
            <v>30</v>
          </cell>
          <cell r="C74" t="str">
            <v>Toner Cartridge</v>
          </cell>
          <cell r="D74">
            <v>1</v>
          </cell>
          <cell r="E74" t="str">
            <v>LS</v>
          </cell>
          <cell r="G74">
            <v>80</v>
          </cell>
          <cell r="H74">
            <v>0</v>
          </cell>
          <cell r="I74">
            <v>80</v>
          </cell>
        </row>
        <row r="75">
          <cell r="B75">
            <v>31</v>
          </cell>
          <cell r="C75" t="str">
            <v>Camera</v>
          </cell>
          <cell r="D75">
            <v>1</v>
          </cell>
          <cell r="E75" t="str">
            <v>LS</v>
          </cell>
          <cell r="G75">
            <v>300</v>
          </cell>
          <cell r="H75">
            <v>0</v>
          </cell>
          <cell r="I75">
            <v>300</v>
          </cell>
        </row>
        <row r="76">
          <cell r="B76">
            <v>32</v>
          </cell>
          <cell r="C76" t="str">
            <v>Construction Video Camera</v>
          </cell>
          <cell r="D76">
            <v>1</v>
          </cell>
          <cell r="E76" t="str">
            <v>LS</v>
          </cell>
          <cell r="G76">
            <v>1800</v>
          </cell>
          <cell r="H76">
            <v>0</v>
          </cell>
          <cell r="I76">
            <v>1800</v>
          </cell>
        </row>
        <row r="77">
          <cell r="B77">
            <v>33</v>
          </cell>
          <cell r="C77" t="str">
            <v>VOIP Phones</v>
          </cell>
          <cell r="D77">
            <v>1</v>
          </cell>
          <cell r="E77" t="str">
            <v>LS</v>
          </cell>
          <cell r="G77">
            <v>4800</v>
          </cell>
          <cell r="H77">
            <v>0</v>
          </cell>
          <cell r="I77">
            <v>4800</v>
          </cell>
        </row>
        <row r="78">
          <cell r="B78">
            <v>34</v>
          </cell>
          <cell r="C78" t="str">
            <v>Ipad</v>
          </cell>
          <cell r="D78">
            <v>1</v>
          </cell>
          <cell r="E78" t="str">
            <v>LS</v>
          </cell>
          <cell r="G78">
            <v>800</v>
          </cell>
          <cell r="H78">
            <v>0</v>
          </cell>
          <cell r="I78">
            <v>800</v>
          </cell>
        </row>
        <row r="79">
          <cell r="B79">
            <v>35</v>
          </cell>
          <cell r="C79" t="str">
            <v>Cad Station</v>
          </cell>
          <cell r="D79">
            <v>1</v>
          </cell>
          <cell r="E79" t="str">
            <v>LS</v>
          </cell>
          <cell r="G79">
            <v>3500</v>
          </cell>
          <cell r="H79">
            <v>0</v>
          </cell>
          <cell r="I79">
            <v>3500</v>
          </cell>
        </row>
        <row r="80">
          <cell r="B80">
            <v>36</v>
          </cell>
          <cell r="C80" t="str">
            <v>Video conference</v>
          </cell>
          <cell r="D80">
            <v>1</v>
          </cell>
          <cell r="E80" t="str">
            <v>LS</v>
          </cell>
          <cell r="G80">
            <v>13000</v>
          </cell>
          <cell r="H80">
            <v>0</v>
          </cell>
          <cell r="I80">
            <v>13000</v>
          </cell>
        </row>
        <row r="81">
          <cell r="B81">
            <v>37</v>
          </cell>
          <cell r="C81" t="str">
            <v>Cell Phone Repeater</v>
          </cell>
          <cell r="D81">
            <v>1</v>
          </cell>
          <cell r="E81" t="str">
            <v>LS</v>
          </cell>
          <cell r="G81">
            <v>2389</v>
          </cell>
          <cell r="H81">
            <v>0</v>
          </cell>
          <cell r="I81">
            <v>2389</v>
          </cell>
        </row>
        <row r="82">
          <cell r="B82">
            <v>38</v>
          </cell>
          <cell r="C82" t="str">
            <v>Scanner</v>
          </cell>
          <cell r="D82">
            <v>1</v>
          </cell>
          <cell r="E82" t="str">
            <v>LS</v>
          </cell>
          <cell r="G82">
            <v>450</v>
          </cell>
          <cell r="H82">
            <v>0</v>
          </cell>
          <cell r="I82">
            <v>450</v>
          </cell>
        </row>
        <row r="83">
          <cell r="B83">
            <v>39</v>
          </cell>
          <cell r="C83" t="str">
            <v>TV and Computer</v>
          </cell>
          <cell r="D83">
            <v>1</v>
          </cell>
          <cell r="E83" t="str">
            <v>LS</v>
          </cell>
          <cell r="G83">
            <v>5000</v>
          </cell>
          <cell r="H83">
            <v>0</v>
          </cell>
          <cell r="I83">
            <v>5000</v>
          </cell>
        </row>
        <row r="84">
          <cell r="B84">
            <v>40</v>
          </cell>
          <cell r="C84" t="str">
            <v>IT One-Time Cost - Licensing</v>
          </cell>
          <cell r="D84">
            <v>1</v>
          </cell>
          <cell r="E84" t="str">
            <v>LS</v>
          </cell>
          <cell r="H84">
            <v>0</v>
          </cell>
          <cell r="I84">
            <v>18000</v>
          </cell>
          <cell r="J84">
            <v>18000</v>
          </cell>
          <cell r="AB84">
            <v>1130</v>
          </cell>
          <cell r="AC84" t="str">
            <v>M</v>
          </cell>
        </row>
        <row r="85">
          <cell r="B85">
            <v>41</v>
          </cell>
          <cell r="C85" t="str">
            <v>Building Design Suite</v>
          </cell>
          <cell r="D85">
            <v>1</v>
          </cell>
          <cell r="E85" t="str">
            <v>LS</v>
          </cell>
          <cell r="G85">
            <v>6500</v>
          </cell>
          <cell r="H85">
            <v>0</v>
          </cell>
          <cell r="I85">
            <v>6500</v>
          </cell>
        </row>
        <row r="86">
          <cell r="B86">
            <v>42</v>
          </cell>
          <cell r="C86" t="str">
            <v>DB02 Safety License</v>
          </cell>
          <cell r="D86">
            <v>1</v>
          </cell>
          <cell r="E86" t="str">
            <v>LS</v>
          </cell>
          <cell r="G86">
            <v>3600</v>
          </cell>
          <cell r="H86">
            <v>0</v>
          </cell>
          <cell r="I86">
            <v>3600</v>
          </cell>
        </row>
        <row r="87">
          <cell r="B87">
            <v>43</v>
          </cell>
          <cell r="C87" t="str">
            <v>Onscreen Take-off License</v>
          </cell>
          <cell r="D87">
            <v>1</v>
          </cell>
          <cell r="E87" t="str">
            <v>LS</v>
          </cell>
          <cell r="G87">
            <v>4500</v>
          </cell>
          <cell r="H87">
            <v>0</v>
          </cell>
          <cell r="I87">
            <v>4500</v>
          </cell>
        </row>
        <row r="88">
          <cell r="B88">
            <v>44</v>
          </cell>
          <cell r="C88" t="str">
            <v>P6 scheduling License</v>
          </cell>
          <cell r="D88">
            <v>1</v>
          </cell>
          <cell r="E88" t="str">
            <v>LS</v>
          </cell>
          <cell r="G88">
            <v>3400</v>
          </cell>
          <cell r="H88">
            <v>0</v>
          </cell>
          <cell r="I88">
            <v>3400</v>
          </cell>
        </row>
        <row r="89">
          <cell r="B89">
            <v>45</v>
          </cell>
          <cell r="C89" t="str">
            <v>IT Setup Cost - Equipment</v>
          </cell>
          <cell r="D89">
            <v>1</v>
          </cell>
          <cell r="E89" t="str">
            <v>LS</v>
          </cell>
          <cell r="H89">
            <v>0</v>
          </cell>
          <cell r="I89">
            <v>3550</v>
          </cell>
          <cell r="J89">
            <v>3550</v>
          </cell>
          <cell r="AB89">
            <v>1130</v>
          </cell>
          <cell r="AC89" t="str">
            <v>M</v>
          </cell>
        </row>
        <row r="90">
          <cell r="B90">
            <v>46</v>
          </cell>
          <cell r="C90" t="str">
            <v>Network Switch - not negotiable</v>
          </cell>
          <cell r="D90">
            <v>1</v>
          </cell>
          <cell r="E90" t="str">
            <v>LS</v>
          </cell>
          <cell r="G90">
            <v>3000</v>
          </cell>
          <cell r="H90">
            <v>0</v>
          </cell>
          <cell r="I90">
            <v>3000</v>
          </cell>
        </row>
        <row r="91">
          <cell r="B91">
            <v>47</v>
          </cell>
          <cell r="C91" t="str">
            <v>Firewall - not negotiable</v>
          </cell>
          <cell r="D91">
            <v>1</v>
          </cell>
          <cell r="E91" t="str">
            <v>LS</v>
          </cell>
          <cell r="G91">
            <v>350</v>
          </cell>
          <cell r="H91">
            <v>0</v>
          </cell>
          <cell r="I91">
            <v>350</v>
          </cell>
        </row>
        <row r="92">
          <cell r="B92">
            <v>48</v>
          </cell>
          <cell r="C92" t="str">
            <v>Equipment Rack - not negotiable</v>
          </cell>
          <cell r="D92">
            <v>1</v>
          </cell>
          <cell r="E92" t="str">
            <v>LS</v>
          </cell>
          <cell r="G92">
            <v>200</v>
          </cell>
          <cell r="H92">
            <v>0</v>
          </cell>
          <cell r="I92">
            <v>200</v>
          </cell>
        </row>
        <row r="93">
          <cell r="B93">
            <v>49</v>
          </cell>
          <cell r="C93" t="str">
            <v>IT Setup Cost - Services</v>
          </cell>
          <cell r="D93">
            <v>1</v>
          </cell>
          <cell r="E93" t="str">
            <v>LS</v>
          </cell>
          <cell r="H93">
            <v>0</v>
          </cell>
          <cell r="I93">
            <v>2400</v>
          </cell>
          <cell r="J93">
            <v>2400</v>
          </cell>
          <cell r="AB93">
            <v>1130</v>
          </cell>
          <cell r="AC93" t="str">
            <v>M</v>
          </cell>
        </row>
        <row r="94">
          <cell r="B94">
            <v>50</v>
          </cell>
          <cell r="C94" t="str">
            <v>Delivery and Installation of T1 or Cable</v>
          </cell>
          <cell r="D94">
            <v>1</v>
          </cell>
          <cell r="E94" t="str">
            <v>LS</v>
          </cell>
          <cell r="G94">
            <v>400</v>
          </cell>
          <cell r="H94">
            <v>0</v>
          </cell>
          <cell r="I94">
            <v>400</v>
          </cell>
        </row>
        <row r="95">
          <cell r="B95">
            <v>51</v>
          </cell>
          <cell r="C95" t="str">
            <v>Delivery/Wiring of Trailer</v>
          </cell>
          <cell r="D95">
            <v>1</v>
          </cell>
          <cell r="E95" t="str">
            <v>LS</v>
          </cell>
          <cell r="G95">
            <v>1000</v>
          </cell>
          <cell r="H95">
            <v>0</v>
          </cell>
          <cell r="I95">
            <v>1000</v>
          </cell>
        </row>
        <row r="96">
          <cell r="B96">
            <v>52</v>
          </cell>
          <cell r="C96" t="str">
            <v>Delivery and Installation of copier</v>
          </cell>
          <cell r="D96">
            <v>1</v>
          </cell>
          <cell r="E96" t="str">
            <v>LS</v>
          </cell>
          <cell r="G96">
            <v>500</v>
          </cell>
          <cell r="H96">
            <v>0</v>
          </cell>
          <cell r="I96">
            <v>500</v>
          </cell>
        </row>
        <row r="97">
          <cell r="B97">
            <v>53</v>
          </cell>
          <cell r="C97" t="str">
            <v>Delivery and Installation of color copier</v>
          </cell>
          <cell r="D97">
            <v>1</v>
          </cell>
          <cell r="E97" t="str">
            <v>LS</v>
          </cell>
          <cell r="G97">
            <v>500</v>
          </cell>
          <cell r="H97">
            <v>0</v>
          </cell>
          <cell r="I97">
            <v>500</v>
          </cell>
        </row>
        <row r="98">
          <cell r="B98" t="str">
            <v>Temporary Office Facilities - Owner</v>
          </cell>
          <cell r="H98">
            <v>0</v>
          </cell>
          <cell r="J98" t="str">
            <v>.</v>
          </cell>
        </row>
        <row r="99">
          <cell r="B99">
            <v>54</v>
          </cell>
          <cell r="C99" t="str">
            <v>Owner Temp Office Trailers - Rental</v>
          </cell>
          <cell r="E99" t="str">
            <v>MO</v>
          </cell>
          <cell r="H99">
            <v>0</v>
          </cell>
          <cell r="J99">
            <v>0</v>
          </cell>
        </row>
        <row r="100">
          <cell r="B100">
            <v>55</v>
          </cell>
          <cell r="C100" t="str">
            <v>Owner Temp Office Trailers - Setup/Remove</v>
          </cell>
          <cell r="E100" t="str">
            <v>EA</v>
          </cell>
          <cell r="H100">
            <v>0</v>
          </cell>
          <cell r="J100">
            <v>0</v>
          </cell>
        </row>
        <row r="101">
          <cell r="B101">
            <v>56</v>
          </cell>
          <cell r="C101" t="str">
            <v>Owner Telephone (equipment/service/usage)</v>
          </cell>
          <cell r="E101" t="str">
            <v>MO</v>
          </cell>
          <cell r="H101">
            <v>0</v>
          </cell>
          <cell r="J101">
            <v>0</v>
          </cell>
        </row>
        <row r="102">
          <cell r="B102">
            <v>57</v>
          </cell>
          <cell r="C102" t="str">
            <v>Owner Office Furniture &amp; Equipment</v>
          </cell>
          <cell r="E102" t="str">
            <v>MO</v>
          </cell>
          <cell r="H102">
            <v>0</v>
          </cell>
          <cell r="J102">
            <v>0</v>
          </cell>
        </row>
        <row r="103">
          <cell r="B103">
            <v>58</v>
          </cell>
          <cell r="C103" t="str">
            <v>Owner Trailers Cleaning</v>
          </cell>
          <cell r="E103" t="str">
            <v>HR</v>
          </cell>
          <cell r="H103">
            <v>0</v>
          </cell>
          <cell r="I103">
            <v>0</v>
          </cell>
          <cell r="J103">
            <v>0</v>
          </cell>
          <cell r="AC103" t="str">
            <v>L</v>
          </cell>
        </row>
        <row r="104">
          <cell r="B104">
            <v>59</v>
          </cell>
          <cell r="C104" t="str">
            <v>Owner Temporary Trailer Power - Consumption</v>
          </cell>
          <cell r="E104" t="str">
            <v>MO</v>
          </cell>
          <cell r="H104">
            <v>0</v>
          </cell>
          <cell r="J104">
            <v>0</v>
          </cell>
        </row>
        <row r="105">
          <cell r="B105">
            <v>60</v>
          </cell>
          <cell r="C105" t="str">
            <v>Owner Temporary Trailer Power - Setup</v>
          </cell>
          <cell r="E105" t="str">
            <v>LS</v>
          </cell>
          <cell r="H105">
            <v>0</v>
          </cell>
          <cell r="J105">
            <v>0</v>
          </cell>
        </row>
        <row r="106">
          <cell r="B106">
            <v>0</v>
          </cell>
          <cell r="H106">
            <v>0</v>
          </cell>
          <cell r="J106">
            <v>0</v>
          </cell>
        </row>
        <row r="107">
          <cell r="I107" t="str">
            <v>SUBTOTAL: Temporary Office Facilities</v>
          </cell>
          <cell r="J107">
            <v>333716.5</v>
          </cell>
        </row>
        <row r="108">
          <cell r="A108" t="str">
            <v>E.</v>
          </cell>
          <cell r="B108" t="str">
            <v>Professional Services</v>
          </cell>
          <cell r="H108">
            <v>0</v>
          </cell>
          <cell r="J108" t="str">
            <v>.</v>
          </cell>
        </row>
        <row r="109">
          <cell r="B109">
            <v>1</v>
          </cell>
          <cell r="C109" t="str">
            <v>Land Surveyor</v>
          </cell>
          <cell r="E109" t="str">
            <v>LS</v>
          </cell>
          <cell r="H109">
            <v>0</v>
          </cell>
          <cell r="J109">
            <v>0</v>
          </cell>
          <cell r="AB109">
            <v>1012</v>
          </cell>
        </row>
        <row r="110">
          <cell r="B110">
            <v>2</v>
          </cell>
          <cell r="C110" t="str">
            <v>Testing Agency</v>
          </cell>
          <cell r="E110" t="str">
            <v>LS</v>
          </cell>
          <cell r="H110">
            <v>0</v>
          </cell>
          <cell r="J110">
            <v>0</v>
          </cell>
          <cell r="AB110">
            <v>1170</v>
          </cell>
        </row>
        <row r="111">
          <cell r="B111">
            <v>3</v>
          </cell>
          <cell r="C111" t="str">
            <v>Third-Party Commissioning</v>
          </cell>
          <cell r="E111" t="str">
            <v>LS</v>
          </cell>
          <cell r="H111">
            <v>0</v>
          </cell>
          <cell r="J111">
            <v>0</v>
          </cell>
        </row>
        <row r="112">
          <cell r="B112">
            <v>4</v>
          </cell>
          <cell r="C112" t="str">
            <v>Design Services</v>
          </cell>
          <cell r="E112" t="str">
            <v>LS</v>
          </cell>
          <cell r="H112">
            <v>0</v>
          </cell>
          <cell r="J112">
            <v>0</v>
          </cell>
          <cell r="AB112">
            <v>1010</v>
          </cell>
        </row>
        <row r="113">
          <cell r="B113">
            <v>5</v>
          </cell>
          <cell r="C113" t="str">
            <v>Indoor Air Quality (IAQ) Plan (Occupied Renovations)</v>
          </cell>
          <cell r="D113">
            <v>1</v>
          </cell>
          <cell r="E113" t="str">
            <v>LS</v>
          </cell>
          <cell r="H113">
            <v>0</v>
          </cell>
          <cell r="I113">
            <v>3000</v>
          </cell>
          <cell r="J113">
            <v>3000</v>
          </cell>
        </row>
        <row r="114">
          <cell r="B114">
            <v>6</v>
          </cell>
          <cell r="C114" t="str">
            <v>Indoor Air Quality (IAQ) Monitoring (Occupied Renovations)</v>
          </cell>
          <cell r="D114">
            <v>80</v>
          </cell>
          <cell r="E114" t="str">
            <v>DAY</v>
          </cell>
          <cell r="H114">
            <v>0</v>
          </cell>
          <cell r="I114">
            <v>950</v>
          </cell>
          <cell r="J114">
            <v>76000</v>
          </cell>
        </row>
        <row r="115">
          <cell r="B115">
            <v>7</v>
          </cell>
          <cell r="C115" t="str">
            <v>3rd Party Review of Owner's Abatement Report</v>
          </cell>
          <cell r="D115">
            <v>1</v>
          </cell>
          <cell r="E115" t="str">
            <v>LS</v>
          </cell>
          <cell r="H115">
            <v>0</v>
          </cell>
          <cell r="I115">
            <v>2500</v>
          </cell>
          <cell r="J115">
            <v>2500</v>
          </cell>
        </row>
        <row r="116">
          <cell r="B116">
            <v>8</v>
          </cell>
          <cell r="C116" t="str">
            <v>Security Services</v>
          </cell>
          <cell r="E116" t="str">
            <v>MO</v>
          </cell>
          <cell r="H116">
            <v>0</v>
          </cell>
          <cell r="J116">
            <v>0</v>
          </cell>
          <cell r="AB116">
            <v>1975</v>
          </cell>
        </row>
        <row r="117">
          <cell r="B117">
            <v>9</v>
          </cell>
          <cell r="C117" t="str">
            <v>Legal / Professional Services</v>
          </cell>
          <cell r="E117" t="str">
            <v>LS</v>
          </cell>
          <cell r="H117">
            <v>0</v>
          </cell>
          <cell r="J117">
            <v>0</v>
          </cell>
          <cell r="AB117">
            <v>1980</v>
          </cell>
        </row>
        <row r="118">
          <cell r="B118">
            <v>0</v>
          </cell>
          <cell r="H118">
            <v>0</v>
          </cell>
          <cell r="J118">
            <v>0</v>
          </cell>
        </row>
        <row r="119">
          <cell r="I119" t="str">
            <v>SUBTOTAL: Professional Services</v>
          </cell>
          <cell r="J119">
            <v>81500</v>
          </cell>
        </row>
        <row r="120">
          <cell r="A120" t="str">
            <v>F.</v>
          </cell>
          <cell r="B120" t="str">
            <v>Insurance and Bonds Costs</v>
          </cell>
          <cell r="H120">
            <v>0</v>
          </cell>
          <cell r="J120" t="str">
            <v>.</v>
          </cell>
        </row>
        <row r="121">
          <cell r="B121">
            <v>1</v>
          </cell>
          <cell r="C121" t="str">
            <v>Performance and Payment Bond</v>
          </cell>
          <cell r="E121" t="str">
            <v>LS</v>
          </cell>
          <cell r="H121">
            <v>0</v>
          </cell>
          <cell r="J121">
            <v>0</v>
          </cell>
          <cell r="AB121">
            <v>1910</v>
          </cell>
        </row>
        <row r="122">
          <cell r="B122">
            <v>2</v>
          </cell>
          <cell r="C122" t="str">
            <v>Builders Risk</v>
          </cell>
          <cell r="E122" t="str">
            <v>LS</v>
          </cell>
          <cell r="H122">
            <v>0</v>
          </cell>
          <cell r="J122">
            <v>0</v>
          </cell>
          <cell r="AB122">
            <v>1920</v>
          </cell>
        </row>
        <row r="123">
          <cell r="B123">
            <v>3</v>
          </cell>
          <cell r="C123" t="str">
            <v>General Liability</v>
          </cell>
          <cell r="E123" t="str">
            <v>LS</v>
          </cell>
          <cell r="H123">
            <v>0</v>
          </cell>
          <cell r="J123">
            <v>0</v>
          </cell>
          <cell r="AB123">
            <v>1930</v>
          </cell>
        </row>
        <row r="124">
          <cell r="B124">
            <v>0</v>
          </cell>
          <cell r="H124">
            <v>0</v>
          </cell>
          <cell r="J124">
            <v>0</v>
          </cell>
        </row>
        <row r="125">
          <cell r="I125" t="str">
            <v>SUBTOTAL: Insurance and Bonds Costs</v>
          </cell>
          <cell r="J125">
            <v>0</v>
          </cell>
        </row>
        <row r="127">
          <cell r="A127" t="str">
            <v>G.</v>
          </cell>
          <cell r="B127" t="str">
            <v>Temporary Utilities &amp; Services</v>
          </cell>
          <cell r="H127">
            <v>0</v>
          </cell>
          <cell r="J127" t="str">
            <v>.</v>
          </cell>
        </row>
        <row r="128">
          <cell r="B128">
            <v>1</v>
          </cell>
          <cell r="C128" t="str">
            <v>Temp Water Service Distribution/Meter</v>
          </cell>
          <cell r="E128" t="str">
            <v>LS</v>
          </cell>
          <cell r="H128">
            <v>0</v>
          </cell>
          <cell r="J128">
            <v>0</v>
          </cell>
          <cell r="AB128">
            <v>1145</v>
          </cell>
          <cell r="AC128" t="str">
            <v>O</v>
          </cell>
        </row>
        <row r="129">
          <cell r="B129">
            <v>2</v>
          </cell>
          <cell r="C129" t="str">
            <v>Temp Water Consumption</v>
          </cell>
          <cell r="E129" t="str">
            <v>MO</v>
          </cell>
          <cell r="H129">
            <v>0</v>
          </cell>
          <cell r="J129">
            <v>0</v>
          </cell>
        </row>
        <row r="130">
          <cell r="B130">
            <v>3</v>
          </cell>
          <cell r="C130" t="str">
            <v>Temp Sewer Service and Distribution</v>
          </cell>
          <cell r="E130" t="str">
            <v>MO</v>
          </cell>
          <cell r="H130">
            <v>0</v>
          </cell>
          <cell r="J130">
            <v>0</v>
          </cell>
        </row>
        <row r="131">
          <cell r="B131">
            <v>4</v>
          </cell>
          <cell r="C131" t="str">
            <v>Temp Electrical Service Distribution</v>
          </cell>
          <cell r="E131" t="str">
            <v>MO</v>
          </cell>
          <cell r="H131">
            <v>0</v>
          </cell>
          <cell r="J131">
            <v>0</v>
          </cell>
          <cell r="AB131">
            <v>1140</v>
          </cell>
        </row>
        <row r="132">
          <cell r="B132">
            <v>5</v>
          </cell>
          <cell r="C132" t="str">
            <v>Temp Electricity Consumed</v>
          </cell>
          <cell r="E132" t="str">
            <v>MO</v>
          </cell>
          <cell r="H132">
            <v>0</v>
          </cell>
          <cell r="J132">
            <v>0</v>
          </cell>
          <cell r="AB132">
            <v>1140</v>
          </cell>
        </row>
        <row r="133">
          <cell r="B133">
            <v>6</v>
          </cell>
          <cell r="C133" t="str">
            <v>Emergency Diesel Generator Fuel Consumed</v>
          </cell>
          <cell r="E133" t="str">
            <v>MO</v>
          </cell>
          <cell r="H133">
            <v>0</v>
          </cell>
          <cell r="J133">
            <v>0</v>
          </cell>
          <cell r="AB133">
            <v>1320</v>
          </cell>
        </row>
        <row r="134">
          <cell r="B134">
            <v>0</v>
          </cell>
          <cell r="H134">
            <v>0</v>
          </cell>
          <cell r="J134">
            <v>0</v>
          </cell>
        </row>
        <row r="135">
          <cell r="I135" t="str">
            <v>SUBTOTAL: Temporary Utilities &amp; Services</v>
          </cell>
          <cell r="J135">
            <v>0</v>
          </cell>
        </row>
        <row r="136">
          <cell r="A136" t="str">
            <v>H.</v>
          </cell>
          <cell r="B136" t="str">
            <v>Winter Conditions</v>
          </cell>
          <cell r="H136">
            <v>0</v>
          </cell>
          <cell r="J136" t="str">
            <v>.</v>
          </cell>
        </row>
        <row r="137">
          <cell r="B137">
            <v>1</v>
          </cell>
          <cell r="C137" t="str">
            <v>Winter Conditions</v>
          </cell>
          <cell r="E137" t="str">
            <v>LS</v>
          </cell>
          <cell r="H137">
            <v>0</v>
          </cell>
          <cell r="J137">
            <v>0</v>
          </cell>
          <cell r="AB137">
            <v>1350</v>
          </cell>
        </row>
        <row r="138">
          <cell r="B138">
            <v>2</v>
          </cell>
          <cell r="C138" t="str">
            <v>Snow &amp; Ice Management</v>
          </cell>
          <cell r="E138" t="str">
            <v>MO</v>
          </cell>
          <cell r="H138">
            <v>0</v>
          </cell>
          <cell r="J138">
            <v>0</v>
          </cell>
          <cell r="AB138">
            <v>1340</v>
          </cell>
        </row>
        <row r="139">
          <cell r="B139">
            <v>3</v>
          </cell>
          <cell r="C139" t="str">
            <v>Temporary Heat - Setup/Removal</v>
          </cell>
          <cell r="E139" t="str">
            <v>MO</v>
          </cell>
          <cell r="H139">
            <v>0</v>
          </cell>
          <cell r="J139">
            <v>0</v>
          </cell>
          <cell r="AB139">
            <v>1325</v>
          </cell>
        </row>
        <row r="140">
          <cell r="B140">
            <v>4</v>
          </cell>
          <cell r="C140" t="str">
            <v>Temporary Heat - Rental</v>
          </cell>
          <cell r="E140" t="str">
            <v>EA-MO</v>
          </cell>
          <cell r="H140">
            <v>0</v>
          </cell>
          <cell r="J140">
            <v>0</v>
          </cell>
        </row>
        <row r="141">
          <cell r="B141">
            <v>5</v>
          </cell>
          <cell r="C141" t="str">
            <v>Temporary Heat - Maintenance</v>
          </cell>
          <cell r="E141" t="str">
            <v>MO</v>
          </cell>
          <cell r="H141">
            <v>0</v>
          </cell>
          <cell r="J141">
            <v>0</v>
          </cell>
          <cell r="AB141">
            <v>1315</v>
          </cell>
        </row>
        <row r="142">
          <cell r="B142">
            <v>6</v>
          </cell>
          <cell r="C142" t="str">
            <v>Temporary Heat - Fuel</v>
          </cell>
          <cell r="E142" t="str">
            <v>MO</v>
          </cell>
          <cell r="H142">
            <v>0</v>
          </cell>
          <cell r="J142">
            <v>0</v>
          </cell>
        </row>
        <row r="143">
          <cell r="B143">
            <v>7</v>
          </cell>
          <cell r="C143" t="str">
            <v>Tarp In Staging</v>
          </cell>
          <cell r="E143" t="str">
            <v>SF</v>
          </cell>
          <cell r="H143">
            <v>0</v>
          </cell>
          <cell r="J143">
            <v>0</v>
          </cell>
          <cell r="AB143">
            <v>1730</v>
          </cell>
        </row>
        <row r="144">
          <cell r="B144">
            <v>0</v>
          </cell>
          <cell r="H144">
            <v>0</v>
          </cell>
          <cell r="J144">
            <v>0</v>
          </cell>
        </row>
        <row r="145">
          <cell r="I145" t="str">
            <v>SUBTOTAL: Winter Conditions</v>
          </cell>
          <cell r="J145">
            <v>0</v>
          </cell>
        </row>
        <row r="146">
          <cell r="A146" t="str">
            <v>I.</v>
          </cell>
          <cell r="B146" t="str">
            <v>Temporary Construction Facilities</v>
          </cell>
          <cell r="H146">
            <v>0</v>
          </cell>
          <cell r="J146" t="str">
            <v>.</v>
          </cell>
        </row>
        <row r="147">
          <cell r="B147">
            <v>1</v>
          </cell>
          <cell r="C147" t="str">
            <v>Temporary Storage - Rental</v>
          </cell>
          <cell r="D147">
            <v>39.9</v>
          </cell>
          <cell r="E147" t="str">
            <v>MO</v>
          </cell>
          <cell r="H147">
            <v>0</v>
          </cell>
          <cell r="I147">
            <v>500</v>
          </cell>
          <cell r="J147">
            <v>19950</v>
          </cell>
          <cell r="AB147">
            <v>1210</v>
          </cell>
          <cell r="AC147" t="str">
            <v>E</v>
          </cell>
        </row>
        <row r="148">
          <cell r="B148">
            <v>2</v>
          </cell>
          <cell r="C148" t="str">
            <v>Temporary Storage - Setup/Restore</v>
          </cell>
          <cell r="E148" t="str">
            <v>EA</v>
          </cell>
          <cell r="H148">
            <v>0</v>
          </cell>
          <cell r="J148">
            <v>0</v>
          </cell>
          <cell r="AB148">
            <v>1210</v>
          </cell>
        </row>
        <row r="149">
          <cell r="B149">
            <v>3</v>
          </cell>
          <cell r="C149" t="str">
            <v>Temp Toilets Rental, Service and Disposal</v>
          </cell>
          <cell r="D149">
            <v>39.9</v>
          </cell>
          <cell r="E149" t="str">
            <v>MO</v>
          </cell>
          <cell r="H149">
            <v>0</v>
          </cell>
          <cell r="I149">
            <v>2550</v>
          </cell>
          <cell r="J149">
            <v>101745</v>
          </cell>
          <cell r="AB149">
            <v>1150</v>
          </cell>
          <cell r="AC149" t="str">
            <v>E</v>
          </cell>
        </row>
        <row r="150">
          <cell r="B150">
            <v>4</v>
          </cell>
          <cell r="C150" t="str">
            <v>Cleaning of Toilet Rooms in Existing Building</v>
          </cell>
          <cell r="E150" t="str">
            <v>MO</v>
          </cell>
          <cell r="H150">
            <v>0</v>
          </cell>
          <cell r="J150">
            <v>0</v>
          </cell>
          <cell r="AB150">
            <v>1820</v>
          </cell>
        </row>
        <row r="151">
          <cell r="B151">
            <v>0</v>
          </cell>
          <cell r="H151">
            <v>0</v>
          </cell>
          <cell r="J151">
            <v>0</v>
          </cell>
        </row>
        <row r="152">
          <cell r="I152" t="str">
            <v>SUBTOTAL: Temporary Construction Facilities</v>
          </cell>
          <cell r="J152">
            <v>121695</v>
          </cell>
        </row>
        <row r="153">
          <cell r="A153" t="str">
            <v>J.</v>
          </cell>
          <cell r="B153" t="str">
            <v>Hoisting &amp; Scaffolding</v>
          </cell>
          <cell r="H153">
            <v>0</v>
          </cell>
          <cell r="J153" t="str">
            <v>.</v>
          </cell>
        </row>
        <row r="154">
          <cell r="B154">
            <v>1</v>
          </cell>
          <cell r="C154" t="str">
            <v>Scaffolding</v>
          </cell>
          <cell r="E154" t="str">
            <v>SF</v>
          </cell>
          <cell r="H154">
            <v>0</v>
          </cell>
          <cell r="J154">
            <v>0</v>
          </cell>
          <cell r="AB154">
            <v>1701</v>
          </cell>
        </row>
        <row r="155">
          <cell r="B155">
            <v>2</v>
          </cell>
          <cell r="C155" t="str">
            <v>Scaffolding Rental</v>
          </cell>
          <cell r="E155" t="str">
            <v>MO</v>
          </cell>
          <cell r="H155">
            <v>0</v>
          </cell>
          <cell r="J155">
            <v>0</v>
          </cell>
          <cell r="AB155">
            <v>1715</v>
          </cell>
        </row>
        <row r="156">
          <cell r="B156">
            <v>3</v>
          </cell>
          <cell r="C156" t="str">
            <v>Entrance/Egress Protection</v>
          </cell>
          <cell r="E156" t="str">
            <v>EA</v>
          </cell>
          <cell r="H156">
            <v>0</v>
          </cell>
          <cell r="J156">
            <v>0</v>
          </cell>
        </row>
        <row r="157">
          <cell r="B157">
            <v>4</v>
          </cell>
          <cell r="C157" t="str">
            <v>Scaffolding Scrim/Debris Netting</v>
          </cell>
          <cell r="E157" t="str">
            <v>SF</v>
          </cell>
          <cell r="H157">
            <v>0</v>
          </cell>
          <cell r="J157">
            <v>0</v>
          </cell>
          <cell r="AB157">
            <v>1733</v>
          </cell>
        </row>
        <row r="158">
          <cell r="B158">
            <v>5</v>
          </cell>
          <cell r="C158" t="str">
            <v>Bump Planks</v>
          </cell>
          <cell r="E158" t="str">
            <v>WK</v>
          </cell>
          <cell r="H158">
            <v>0</v>
          </cell>
          <cell r="J158">
            <v>0</v>
          </cell>
          <cell r="AB158">
            <v>1738</v>
          </cell>
        </row>
        <row r="159">
          <cell r="B159">
            <v>6</v>
          </cell>
          <cell r="C159" t="str">
            <v>Plywood Protection at Base of Scaffolding</v>
          </cell>
          <cell r="E159" t="str">
            <v>SF</v>
          </cell>
          <cell r="H159">
            <v>0</v>
          </cell>
          <cell r="J159">
            <v>0</v>
          </cell>
        </row>
        <row r="160">
          <cell r="B160">
            <v>7</v>
          </cell>
          <cell r="C160" t="str">
            <v>Tower Crane - Erect/Dismantle</v>
          </cell>
          <cell r="E160" t="str">
            <v>LS</v>
          </cell>
          <cell r="H160">
            <v>0</v>
          </cell>
          <cell r="J160">
            <v>0</v>
          </cell>
          <cell r="AB160">
            <v>1760</v>
          </cell>
        </row>
        <row r="161">
          <cell r="B161">
            <v>8</v>
          </cell>
          <cell r="C161" t="str">
            <v>Tower Crane - Trucking</v>
          </cell>
          <cell r="E161" t="str">
            <v>LS</v>
          </cell>
          <cell r="H161">
            <v>0</v>
          </cell>
          <cell r="J161">
            <v>0</v>
          </cell>
          <cell r="AB161">
            <v>1760</v>
          </cell>
        </row>
        <row r="162">
          <cell r="B162">
            <v>9</v>
          </cell>
          <cell r="C162" t="str">
            <v>Tower Crane - Foundation</v>
          </cell>
          <cell r="E162" t="str">
            <v>LS</v>
          </cell>
          <cell r="H162">
            <v>0</v>
          </cell>
          <cell r="J162">
            <v>0</v>
          </cell>
          <cell r="AB162">
            <v>1760</v>
          </cell>
        </row>
        <row r="163">
          <cell r="B163">
            <v>10</v>
          </cell>
          <cell r="C163" t="str">
            <v>Tower Crane - Rental</v>
          </cell>
          <cell r="E163" t="str">
            <v>MO</v>
          </cell>
          <cell r="H163">
            <v>0</v>
          </cell>
          <cell r="J163">
            <v>0</v>
          </cell>
          <cell r="AB163">
            <v>1760</v>
          </cell>
        </row>
        <row r="164">
          <cell r="B164">
            <v>11</v>
          </cell>
          <cell r="C164" t="str">
            <v>Hydraulic Crane</v>
          </cell>
          <cell r="E164" t="str">
            <v>DAYS</v>
          </cell>
          <cell r="H164">
            <v>0</v>
          </cell>
          <cell r="J164">
            <v>0</v>
          </cell>
          <cell r="AB164">
            <v>1760</v>
          </cell>
        </row>
        <row r="165">
          <cell r="B165">
            <v>12</v>
          </cell>
          <cell r="C165" t="str">
            <v>Prep for Crane</v>
          </cell>
          <cell r="E165" t="str">
            <v>LS</v>
          </cell>
          <cell r="H165">
            <v>0</v>
          </cell>
          <cell r="J165">
            <v>0</v>
          </cell>
          <cell r="AB165">
            <v>1760</v>
          </cell>
        </row>
        <row r="166">
          <cell r="B166">
            <v>13</v>
          </cell>
          <cell r="C166" t="str">
            <v>Man/Material Hoist - Erect/Dismantle</v>
          </cell>
          <cell r="E166" t="str">
            <v>LS</v>
          </cell>
          <cell r="H166">
            <v>0</v>
          </cell>
          <cell r="J166">
            <v>0</v>
          </cell>
          <cell r="AB166">
            <v>1765</v>
          </cell>
        </row>
        <row r="167">
          <cell r="B167">
            <v>14</v>
          </cell>
          <cell r="C167" t="str">
            <v>Man/Material Hoist - Rental</v>
          </cell>
          <cell r="E167" t="str">
            <v>MO</v>
          </cell>
          <cell r="H167">
            <v>0</v>
          </cell>
          <cell r="J167">
            <v>0</v>
          </cell>
          <cell r="AB167">
            <v>1765</v>
          </cell>
        </row>
        <row r="168">
          <cell r="B168">
            <v>15</v>
          </cell>
          <cell r="C168" t="str">
            <v>Man/Material Hoist - Operator</v>
          </cell>
          <cell r="E168" t="str">
            <v>MO</v>
          </cell>
          <cell r="H168">
            <v>0</v>
          </cell>
          <cell r="J168">
            <v>0</v>
          </cell>
          <cell r="AB168">
            <v>1765</v>
          </cell>
        </row>
        <row r="169">
          <cell r="B169">
            <v>16</v>
          </cell>
          <cell r="C169" t="str">
            <v>Man/Material Hoist - Load/Off Load Platforms/Ramps</v>
          </cell>
          <cell r="E169" t="str">
            <v>EA</v>
          </cell>
          <cell r="H169">
            <v>0</v>
          </cell>
          <cell r="J169">
            <v>0</v>
          </cell>
          <cell r="AB169">
            <v>1765</v>
          </cell>
        </row>
        <row r="170">
          <cell r="B170">
            <v>17</v>
          </cell>
          <cell r="C170" t="str">
            <v>Lull Rental</v>
          </cell>
          <cell r="D170">
            <v>19.95</v>
          </cell>
          <cell r="E170" t="str">
            <v>MO</v>
          </cell>
          <cell r="H170">
            <v>0</v>
          </cell>
          <cell r="I170">
            <v>3000</v>
          </cell>
          <cell r="J170">
            <v>59850</v>
          </cell>
          <cell r="AB170">
            <v>1770</v>
          </cell>
        </row>
        <row r="171">
          <cell r="B171">
            <v>18</v>
          </cell>
          <cell r="C171" t="str">
            <v>Lull Operation</v>
          </cell>
          <cell r="E171" t="str">
            <v>WK</v>
          </cell>
          <cell r="H171">
            <v>0</v>
          </cell>
          <cell r="J171">
            <v>0</v>
          </cell>
        </row>
        <row r="172">
          <cell r="B172">
            <v>19</v>
          </cell>
          <cell r="C172" t="str">
            <v>Aerial Lift</v>
          </cell>
          <cell r="E172" t="str">
            <v>EA</v>
          </cell>
          <cell r="H172">
            <v>0</v>
          </cell>
          <cell r="J172">
            <v>0</v>
          </cell>
          <cell r="AB172">
            <v>1775</v>
          </cell>
        </row>
        <row r="173">
          <cell r="B173">
            <v>0</v>
          </cell>
          <cell r="H173">
            <v>0</v>
          </cell>
          <cell r="J173">
            <v>0</v>
          </cell>
        </row>
        <row r="174">
          <cell r="I174" t="str">
            <v>SUBTOTAL: Hoisting &amp; Scaffolding</v>
          </cell>
          <cell r="J174">
            <v>59850</v>
          </cell>
        </row>
        <row r="175">
          <cell r="A175" t="str">
            <v>K.</v>
          </cell>
          <cell r="B175" t="str">
            <v>Temporary Safety</v>
          </cell>
          <cell r="H175">
            <v>0</v>
          </cell>
          <cell r="J175" t="str">
            <v>.</v>
          </cell>
        </row>
        <row r="176">
          <cell r="B176">
            <v>1</v>
          </cell>
          <cell r="C176" t="str">
            <v>Carpenter Support - Safety</v>
          </cell>
          <cell r="D176">
            <v>151</v>
          </cell>
          <cell r="E176" t="str">
            <v>WKS</v>
          </cell>
          <cell r="F176">
            <v>4600</v>
          </cell>
          <cell r="G176">
            <v>2</v>
          </cell>
          <cell r="H176">
            <v>52346.666666666664</v>
          </cell>
          <cell r="I176">
            <v>115</v>
          </cell>
          <cell r="J176">
            <v>1389200</v>
          </cell>
          <cell r="O176">
            <v>2</v>
          </cell>
          <cell r="AC176" t="str">
            <v>L</v>
          </cell>
        </row>
        <row r="177">
          <cell r="B177">
            <v>2</v>
          </cell>
          <cell r="C177" t="str">
            <v>PPE - Hardhats, Vests, Gloves, Glasses, Etc.</v>
          </cell>
          <cell r="D177">
            <v>39.9</v>
          </cell>
          <cell r="E177" t="str">
            <v>MO</v>
          </cell>
          <cell r="H177">
            <v>0</v>
          </cell>
          <cell r="I177">
            <v>100</v>
          </cell>
          <cell r="J177">
            <v>3990</v>
          </cell>
          <cell r="AB177">
            <v>1156</v>
          </cell>
        </row>
        <row r="178">
          <cell r="B178">
            <v>3</v>
          </cell>
          <cell r="C178" t="str">
            <v>Fire Extinguishers &amp; Stands</v>
          </cell>
          <cell r="D178">
            <v>25</v>
          </cell>
          <cell r="E178" t="str">
            <v>EA</v>
          </cell>
          <cell r="H178">
            <v>0</v>
          </cell>
          <cell r="I178">
            <v>300</v>
          </cell>
          <cell r="J178">
            <v>7500</v>
          </cell>
          <cell r="AB178">
            <v>1438</v>
          </cell>
          <cell r="AC178" t="str">
            <v>M</v>
          </cell>
        </row>
        <row r="179">
          <cell r="B179">
            <v>4</v>
          </cell>
          <cell r="C179" t="str">
            <v>Safety and First Aid Kit</v>
          </cell>
          <cell r="D179">
            <v>39.9</v>
          </cell>
          <cell r="E179" t="str">
            <v>MO</v>
          </cell>
          <cell r="H179">
            <v>0</v>
          </cell>
          <cell r="I179">
            <v>250</v>
          </cell>
          <cell r="J179">
            <v>9975</v>
          </cell>
          <cell r="AB179">
            <v>1156</v>
          </cell>
          <cell r="AC179" t="str">
            <v>M</v>
          </cell>
        </row>
        <row r="180">
          <cell r="B180">
            <v>5</v>
          </cell>
          <cell r="C180" t="str">
            <v>Temporary Stairs and Rails</v>
          </cell>
          <cell r="E180" t="str">
            <v>EA</v>
          </cell>
          <cell r="H180">
            <v>0</v>
          </cell>
          <cell r="J180">
            <v>0</v>
          </cell>
          <cell r="AB180">
            <v>1440</v>
          </cell>
        </row>
        <row r="181">
          <cell r="B181">
            <v>6</v>
          </cell>
          <cell r="C181" t="str">
            <v>Temporary Stair Rail Extensions</v>
          </cell>
          <cell r="E181" t="str">
            <v>LF</v>
          </cell>
          <cell r="H181">
            <v>0</v>
          </cell>
          <cell r="J181">
            <v>0</v>
          </cell>
          <cell r="AB181">
            <v>1403</v>
          </cell>
        </row>
        <row r="182">
          <cell r="B182">
            <v>7</v>
          </cell>
          <cell r="C182" t="str">
            <v>Temporary Ramps</v>
          </cell>
          <cell r="E182" t="str">
            <v>EA</v>
          </cell>
          <cell r="H182">
            <v>0</v>
          </cell>
          <cell r="J182">
            <v>0</v>
          </cell>
          <cell r="AB182">
            <v>1445</v>
          </cell>
        </row>
        <row r="183">
          <cell r="B183">
            <v>8</v>
          </cell>
          <cell r="C183" t="str">
            <v>Temporary Window Rails</v>
          </cell>
          <cell r="E183" t="str">
            <v>LF</v>
          </cell>
          <cell r="H183">
            <v>0</v>
          </cell>
          <cell r="J183">
            <v>0</v>
          </cell>
          <cell r="AB183">
            <v>1403</v>
          </cell>
        </row>
        <row r="184">
          <cell r="B184">
            <v>9</v>
          </cell>
          <cell r="C184" t="str">
            <v>Floor/Roof Opening Protection - Guardrails</v>
          </cell>
          <cell r="E184" t="str">
            <v>LF</v>
          </cell>
          <cell r="H184">
            <v>0</v>
          </cell>
          <cell r="I184">
            <v>35</v>
          </cell>
          <cell r="J184">
            <v>0</v>
          </cell>
          <cell r="AB184">
            <v>1403</v>
          </cell>
        </row>
        <row r="185">
          <cell r="B185">
            <v>10</v>
          </cell>
          <cell r="C185" t="str">
            <v>Floor/Roof Opening Protection - Coverings</v>
          </cell>
          <cell r="E185" t="str">
            <v>EA</v>
          </cell>
          <cell r="H185">
            <v>0</v>
          </cell>
          <cell r="I185">
            <v>25</v>
          </cell>
          <cell r="J185">
            <v>0</v>
          </cell>
          <cell r="AB185">
            <v>1536</v>
          </cell>
        </row>
        <row r="186">
          <cell r="B186">
            <v>11</v>
          </cell>
          <cell r="C186" t="str">
            <v>Roof Tie-off Davits</v>
          </cell>
          <cell r="E186" t="str">
            <v>EA</v>
          </cell>
          <cell r="H186">
            <v>0</v>
          </cell>
          <cell r="J186">
            <v>0</v>
          </cell>
        </row>
        <row r="187">
          <cell r="B187">
            <v>12</v>
          </cell>
          <cell r="C187" t="str">
            <v>Roof Edge Protection / Maintenance</v>
          </cell>
          <cell r="E187" t="str">
            <v>LF</v>
          </cell>
          <cell r="H187">
            <v>0</v>
          </cell>
          <cell r="J187">
            <v>0</v>
          </cell>
          <cell r="AB187">
            <v>1425</v>
          </cell>
        </row>
        <row r="188">
          <cell r="B188">
            <v>13</v>
          </cell>
          <cell r="C188" t="str">
            <v>Guardrail / Cable Maintenance</v>
          </cell>
          <cell r="E188" t="str">
            <v>LF</v>
          </cell>
          <cell r="H188">
            <v>0</v>
          </cell>
          <cell r="J188">
            <v>0</v>
          </cell>
          <cell r="AB188">
            <v>1408</v>
          </cell>
        </row>
        <row r="189">
          <cell r="B189">
            <v>14</v>
          </cell>
          <cell r="C189" t="str">
            <v>Covered Walkway / OH Protection</v>
          </cell>
          <cell r="E189" t="str">
            <v>SF</v>
          </cell>
          <cell r="H189">
            <v>0</v>
          </cell>
          <cell r="J189">
            <v>0</v>
          </cell>
          <cell r="AB189">
            <v>1410</v>
          </cell>
        </row>
        <row r="190">
          <cell r="B190">
            <v>15</v>
          </cell>
          <cell r="C190" t="str">
            <v>Barricades/Warning Signs and Lights</v>
          </cell>
          <cell r="E190" t="str">
            <v>LS</v>
          </cell>
          <cell r="H190">
            <v>0</v>
          </cell>
          <cell r="J190">
            <v>0</v>
          </cell>
          <cell r="AB190">
            <v>1401</v>
          </cell>
        </row>
        <row r="191">
          <cell r="B191">
            <v>16</v>
          </cell>
          <cell r="C191" t="str">
            <v>Trip Hazard Protection</v>
          </cell>
          <cell r="E191" t="str">
            <v>LF</v>
          </cell>
          <cell r="H191">
            <v>0</v>
          </cell>
          <cell r="I191">
            <v>10</v>
          </cell>
          <cell r="J191">
            <v>0</v>
          </cell>
        </row>
        <row r="192">
          <cell r="B192">
            <v>17</v>
          </cell>
          <cell r="C192" t="str">
            <v>Misc Safety Protection</v>
          </cell>
          <cell r="E192" t="str">
            <v>LS</v>
          </cell>
          <cell r="H192">
            <v>0</v>
          </cell>
          <cell r="J192">
            <v>0</v>
          </cell>
        </row>
        <row r="193">
          <cell r="B193">
            <v>18</v>
          </cell>
          <cell r="C193" t="str">
            <v>Safety Materials</v>
          </cell>
          <cell r="D193">
            <v>245000</v>
          </cell>
          <cell r="E193" t="str">
            <v>GSF</v>
          </cell>
          <cell r="H193">
            <v>0</v>
          </cell>
          <cell r="I193">
            <v>0.25</v>
          </cell>
          <cell r="J193">
            <v>61250</v>
          </cell>
          <cell r="AB193">
            <v>1156</v>
          </cell>
        </row>
        <row r="194">
          <cell r="B194">
            <v>19</v>
          </cell>
          <cell r="C194" t="str">
            <v>Safety Signage</v>
          </cell>
          <cell r="D194">
            <v>82</v>
          </cell>
          <cell r="E194" t="str">
            <v>EA</v>
          </cell>
          <cell r="H194">
            <v>0</v>
          </cell>
          <cell r="I194">
            <v>75</v>
          </cell>
          <cell r="J194">
            <v>6150</v>
          </cell>
          <cell r="AB194">
            <v>1156</v>
          </cell>
          <cell r="AC194" t="str">
            <v>M</v>
          </cell>
        </row>
        <row r="195">
          <cell r="B195">
            <v>20</v>
          </cell>
          <cell r="C195" t="str">
            <v>Fire Watch</v>
          </cell>
          <cell r="E195" t="str">
            <v>MO</v>
          </cell>
          <cell r="H195">
            <v>0</v>
          </cell>
          <cell r="J195">
            <v>0</v>
          </cell>
          <cell r="AB195">
            <v>1962</v>
          </cell>
        </row>
        <row r="196">
          <cell r="B196">
            <v>0</v>
          </cell>
          <cell r="H196">
            <v>0</v>
          </cell>
          <cell r="J196">
            <v>0</v>
          </cell>
        </row>
        <row r="197">
          <cell r="I197" t="str">
            <v>SUBTOTAL: Temporary Safety</v>
          </cell>
          <cell r="J197">
            <v>1478065</v>
          </cell>
        </row>
        <row r="198">
          <cell r="A198" t="str">
            <v>L.</v>
          </cell>
          <cell r="B198" t="str">
            <v>Temporary Protection</v>
          </cell>
          <cell r="H198">
            <v>0</v>
          </cell>
          <cell r="J198" t="str">
            <v>.</v>
          </cell>
        </row>
        <row r="199">
          <cell r="B199">
            <v>1</v>
          </cell>
          <cell r="C199" t="str">
            <v>Carpenter Support - Temp Protection</v>
          </cell>
          <cell r="D199">
            <v>0</v>
          </cell>
          <cell r="E199" t="str">
            <v>WKS</v>
          </cell>
          <cell r="F199">
            <v>0</v>
          </cell>
          <cell r="G199">
            <v>0</v>
          </cell>
          <cell r="H199">
            <v>0</v>
          </cell>
          <cell r="I199">
            <v>115</v>
          </cell>
          <cell r="J199">
            <v>0</v>
          </cell>
          <cell r="AC199" t="str">
            <v>L</v>
          </cell>
        </row>
        <row r="200">
          <cell r="B200" t="str">
            <v>Temporary Weather Protection</v>
          </cell>
          <cell r="H200">
            <v>0</v>
          </cell>
        </row>
        <row r="201">
          <cell r="B201">
            <v>2</v>
          </cell>
          <cell r="C201" t="str">
            <v>Temporary Partitions - Exterior</v>
          </cell>
          <cell r="E201" t="str">
            <v>SF</v>
          </cell>
          <cell r="H201">
            <v>0</v>
          </cell>
          <cell r="J201">
            <v>0</v>
          </cell>
          <cell r="AB201">
            <v>1455</v>
          </cell>
        </row>
        <row r="202">
          <cell r="B202">
            <v>3</v>
          </cell>
          <cell r="C202" t="str">
            <v>Temporary Door / Hardware</v>
          </cell>
          <cell r="E202" t="str">
            <v>EA</v>
          </cell>
          <cell r="H202">
            <v>0</v>
          </cell>
          <cell r="J202">
            <v>0</v>
          </cell>
          <cell r="AB202">
            <v>1460</v>
          </cell>
        </row>
        <row r="203">
          <cell r="B203">
            <v>3</v>
          </cell>
          <cell r="C203" t="str">
            <v>Window Protection</v>
          </cell>
          <cell r="E203" t="str">
            <v>EA</v>
          </cell>
          <cell r="H203">
            <v>0</v>
          </cell>
          <cell r="J203">
            <v>0</v>
          </cell>
          <cell r="AB203">
            <v>1590</v>
          </cell>
        </row>
        <row r="204">
          <cell r="B204">
            <v>3</v>
          </cell>
          <cell r="C204" t="str">
            <v>Temporary Windows</v>
          </cell>
          <cell r="E204" t="str">
            <v>EA</v>
          </cell>
          <cell r="H204">
            <v>0</v>
          </cell>
          <cell r="J204">
            <v>0</v>
          </cell>
          <cell r="AB204">
            <v>1465</v>
          </cell>
        </row>
        <row r="205">
          <cell r="B205">
            <v>6</v>
          </cell>
          <cell r="C205" t="str">
            <v>Door Protection</v>
          </cell>
          <cell r="E205" t="str">
            <v>EA</v>
          </cell>
          <cell r="H205">
            <v>0</v>
          </cell>
          <cell r="J205">
            <v>0</v>
          </cell>
        </row>
        <row r="206">
          <cell r="B206">
            <v>7</v>
          </cell>
          <cell r="C206" t="str">
            <v>Temporary Roof</v>
          </cell>
          <cell r="E206" t="str">
            <v>SF</v>
          </cell>
          <cell r="H206">
            <v>0</v>
          </cell>
          <cell r="J206">
            <v>0</v>
          </cell>
          <cell r="AB206">
            <v>1470</v>
          </cell>
        </row>
        <row r="207">
          <cell r="B207">
            <v>8</v>
          </cell>
          <cell r="C207" t="str">
            <v>Existing Roof Protection</v>
          </cell>
          <cell r="E207" t="str">
            <v>SF</v>
          </cell>
          <cell r="H207">
            <v>0</v>
          </cell>
          <cell r="J207">
            <v>0</v>
          </cell>
        </row>
        <row r="208">
          <cell r="B208">
            <v>9</v>
          </cell>
          <cell r="C208" t="str">
            <v>Exterior Closure</v>
          </cell>
          <cell r="E208" t="str">
            <v>LS</v>
          </cell>
          <cell r="H208">
            <v>0</v>
          </cell>
          <cell r="J208">
            <v>0</v>
          </cell>
          <cell r="AB208">
            <v>1401</v>
          </cell>
        </row>
        <row r="209">
          <cell r="B209" t="str">
            <v>Temporary Protection of Finishes/Occupancy</v>
          </cell>
          <cell r="H209">
            <v>0</v>
          </cell>
        </row>
        <row r="210">
          <cell r="B210">
            <v>10</v>
          </cell>
          <cell r="C210" t="str">
            <v>Protect Elevator Interiors</v>
          </cell>
          <cell r="E210" t="str">
            <v>EA</v>
          </cell>
          <cell r="H210">
            <v>0</v>
          </cell>
          <cell r="J210">
            <v>0</v>
          </cell>
          <cell r="AB210">
            <v>1550</v>
          </cell>
        </row>
        <row r="211">
          <cell r="B211">
            <v>11</v>
          </cell>
          <cell r="C211" t="str">
            <v>Floor Protection - (Type)</v>
          </cell>
          <cell r="E211" t="str">
            <v>SF</v>
          </cell>
          <cell r="H211">
            <v>0</v>
          </cell>
          <cell r="J211">
            <v>0</v>
          </cell>
          <cell r="AB211">
            <v>1530</v>
          </cell>
        </row>
        <row r="212">
          <cell r="B212">
            <v>12</v>
          </cell>
          <cell r="C212" t="str">
            <v>Wall Protection - (Type)</v>
          </cell>
          <cell r="E212" t="str">
            <v>SF</v>
          </cell>
          <cell r="H212">
            <v>0</v>
          </cell>
          <cell r="J212">
            <v>0</v>
          </cell>
          <cell r="AB212">
            <v>1520</v>
          </cell>
        </row>
        <row r="213">
          <cell r="B213">
            <v>13</v>
          </cell>
          <cell r="C213" t="str">
            <v>Partitions (1-Sided Finished GWB)</v>
          </cell>
          <cell r="E213" t="str">
            <v>SF</v>
          </cell>
          <cell r="H213">
            <v>0</v>
          </cell>
          <cell r="I213">
            <v>7</v>
          </cell>
          <cell r="J213">
            <v>0</v>
          </cell>
          <cell r="AB213">
            <v>1450</v>
          </cell>
        </row>
        <row r="214">
          <cell r="B214">
            <v>14</v>
          </cell>
          <cell r="C214" t="str">
            <v>Stair Protection</v>
          </cell>
          <cell r="E214" t="str">
            <v>FLT</v>
          </cell>
          <cell r="H214">
            <v>0</v>
          </cell>
          <cell r="J214">
            <v>0</v>
          </cell>
          <cell r="AB214">
            <v>1540</v>
          </cell>
        </row>
        <row r="215">
          <cell r="B215" t="str">
            <v>Temporary Site Protection</v>
          </cell>
          <cell r="H215">
            <v>0</v>
          </cell>
        </row>
        <row r="216">
          <cell r="B216">
            <v>15</v>
          </cell>
          <cell r="C216" t="str">
            <v>Tree and Shrub Protection</v>
          </cell>
          <cell r="E216" t="str">
            <v>LS</v>
          </cell>
          <cell r="H216">
            <v>0</v>
          </cell>
          <cell r="J216">
            <v>0</v>
          </cell>
          <cell r="AB216">
            <v>1580</v>
          </cell>
        </row>
        <row r="217">
          <cell r="B217">
            <v>16</v>
          </cell>
          <cell r="C217" t="str">
            <v>Protect Site Walks</v>
          </cell>
          <cell r="E217" t="str">
            <v>SF</v>
          </cell>
          <cell r="H217">
            <v>0</v>
          </cell>
          <cell r="J217">
            <v>0</v>
          </cell>
          <cell r="AB217">
            <v>1580</v>
          </cell>
        </row>
        <row r="218">
          <cell r="B218">
            <v>17</v>
          </cell>
          <cell r="C218" t="str">
            <v>Prep Temporary Dumpster Locations</v>
          </cell>
          <cell r="E218" t="str">
            <v>EA</v>
          </cell>
          <cell r="H218">
            <v>0</v>
          </cell>
          <cell r="J218">
            <v>0</v>
          </cell>
        </row>
        <row r="219">
          <cell r="B219">
            <v>18</v>
          </cell>
          <cell r="C219" t="str">
            <v>Protect Miscellaneous Site Finishes</v>
          </cell>
          <cell r="E219" t="str">
            <v>LS</v>
          </cell>
          <cell r="H219">
            <v>0</v>
          </cell>
          <cell r="J219">
            <v>0</v>
          </cell>
          <cell r="AB219">
            <v>1580</v>
          </cell>
        </row>
        <row r="220">
          <cell r="B220">
            <v>19</v>
          </cell>
          <cell r="C220" t="str">
            <v>Paving / Lawn Protection</v>
          </cell>
          <cell r="E220" t="str">
            <v>SF</v>
          </cell>
          <cell r="H220">
            <v>0</v>
          </cell>
          <cell r="J220">
            <v>0</v>
          </cell>
          <cell r="AB220">
            <v>1560</v>
          </cell>
        </row>
        <row r="221">
          <cell r="B221">
            <v>0</v>
          </cell>
          <cell r="H221">
            <v>0</v>
          </cell>
          <cell r="J221">
            <v>0</v>
          </cell>
        </row>
        <row r="222">
          <cell r="I222" t="str">
            <v>SUBTOTAL: Temporary Protection</v>
          </cell>
          <cell r="J222">
            <v>0</v>
          </cell>
        </row>
        <row r="223">
          <cell r="A223" t="str">
            <v>M.</v>
          </cell>
          <cell r="B223" t="str">
            <v>Site Logistics</v>
          </cell>
          <cell r="H223">
            <v>0</v>
          </cell>
          <cell r="J223" t="str">
            <v>.</v>
          </cell>
        </row>
        <row r="224">
          <cell r="B224">
            <v>1</v>
          </cell>
          <cell r="C224" t="str">
            <v>Construction Fencing - Setup/Rental</v>
          </cell>
          <cell r="D224">
            <v>1000</v>
          </cell>
          <cell r="E224" t="str">
            <v>LF</v>
          </cell>
          <cell r="H224">
            <v>0</v>
          </cell>
          <cell r="I224">
            <v>12</v>
          </cell>
          <cell r="J224">
            <v>12000</v>
          </cell>
          <cell r="AB224">
            <v>1220</v>
          </cell>
          <cell r="AC224" t="str">
            <v>S</v>
          </cell>
        </row>
        <row r="225">
          <cell r="B225">
            <v>2</v>
          </cell>
          <cell r="C225" t="str">
            <v>Construction Fencing - Relocations/Maint.</v>
          </cell>
          <cell r="D225">
            <v>173</v>
          </cell>
          <cell r="E225" t="str">
            <v>WK</v>
          </cell>
          <cell r="G225">
            <v>0.02</v>
          </cell>
          <cell r="H225">
            <v>0</v>
          </cell>
          <cell r="I225">
            <v>3800</v>
          </cell>
          <cell r="J225">
            <v>13148</v>
          </cell>
          <cell r="AB225">
            <v>1223</v>
          </cell>
          <cell r="AC225" t="str">
            <v>L</v>
          </cell>
        </row>
        <row r="226">
          <cell r="B226">
            <v>3</v>
          </cell>
          <cell r="C226" t="str">
            <v>Construction Fence Scrim - Standard</v>
          </cell>
          <cell r="D226">
            <v>800</v>
          </cell>
          <cell r="E226" t="str">
            <v>LF</v>
          </cell>
          <cell r="H226">
            <v>0</v>
          </cell>
          <cell r="I226">
            <v>4</v>
          </cell>
          <cell r="J226">
            <v>3200</v>
          </cell>
          <cell r="AB226">
            <v>1227</v>
          </cell>
        </row>
        <row r="227">
          <cell r="B227">
            <v>4</v>
          </cell>
          <cell r="C227" t="str">
            <v>Construction Fence Scrim - Custom</v>
          </cell>
          <cell r="D227">
            <v>200</v>
          </cell>
          <cell r="E227" t="str">
            <v>LF</v>
          </cell>
          <cell r="H227">
            <v>0</v>
          </cell>
          <cell r="I227">
            <v>8</v>
          </cell>
          <cell r="J227">
            <v>1600</v>
          </cell>
          <cell r="AB227">
            <v>1227</v>
          </cell>
        </row>
        <row r="228">
          <cell r="B228">
            <v>5</v>
          </cell>
          <cell r="C228" t="str">
            <v>Construction Entrance/Washdown Pad</v>
          </cell>
          <cell r="E228" t="str">
            <v>EA</v>
          </cell>
          <cell r="H228">
            <v>0</v>
          </cell>
          <cell r="J228">
            <v>0</v>
          </cell>
          <cell r="AB228">
            <v>1265</v>
          </cell>
        </row>
        <row r="229">
          <cell r="B229">
            <v>6</v>
          </cell>
          <cell r="C229" t="str">
            <v>Temporary Access Roads - Create/Restore</v>
          </cell>
          <cell r="E229" t="str">
            <v>LS</v>
          </cell>
          <cell r="H229">
            <v>0</v>
          </cell>
          <cell r="J229">
            <v>0</v>
          </cell>
        </row>
        <row r="230">
          <cell r="B230">
            <v>7</v>
          </cell>
          <cell r="C230" t="str">
            <v>Temporary Access Roads - Maintenance</v>
          </cell>
          <cell r="E230" t="str">
            <v>MO</v>
          </cell>
          <cell r="H230">
            <v>0</v>
          </cell>
          <cell r="J230">
            <v>0</v>
          </cell>
        </row>
        <row r="231">
          <cell r="B231">
            <v>8</v>
          </cell>
          <cell r="C231" t="str">
            <v>Jersey Barriers - Setup/Rental</v>
          </cell>
          <cell r="E231" t="str">
            <v>LF</v>
          </cell>
          <cell r="H231">
            <v>0</v>
          </cell>
          <cell r="J231">
            <v>0</v>
          </cell>
          <cell r="AB231">
            <v>1230</v>
          </cell>
        </row>
        <row r="232">
          <cell r="B232">
            <v>9</v>
          </cell>
          <cell r="C232" t="str">
            <v>Jersey Barriers - Relocations/Maintenance</v>
          </cell>
          <cell r="E232" t="str">
            <v>MO</v>
          </cell>
          <cell r="H232">
            <v>0</v>
          </cell>
          <cell r="J232">
            <v>0</v>
          </cell>
          <cell r="AB232">
            <v>1235</v>
          </cell>
        </row>
        <row r="233">
          <cell r="B233">
            <v>10</v>
          </cell>
          <cell r="C233" t="str">
            <v>Temporary Pedestrian Walkways</v>
          </cell>
          <cell r="E233" t="str">
            <v>LS</v>
          </cell>
          <cell r="H233">
            <v>0</v>
          </cell>
          <cell r="J233">
            <v>0</v>
          </cell>
          <cell r="AB233">
            <v>1480</v>
          </cell>
        </row>
        <row r="234">
          <cell r="B234">
            <v>11</v>
          </cell>
          <cell r="C234" t="str">
            <v>Street Sweeping</v>
          </cell>
          <cell r="E234" t="str">
            <v>MO</v>
          </cell>
          <cell r="AB234">
            <v>1240</v>
          </cell>
        </row>
        <row r="235">
          <cell r="B235">
            <v>12</v>
          </cell>
          <cell r="C235" t="str">
            <v>Dust Control</v>
          </cell>
          <cell r="E235" t="str">
            <v>MO</v>
          </cell>
          <cell r="H235">
            <v>0</v>
          </cell>
          <cell r="J235">
            <v>0</v>
          </cell>
          <cell r="AB235">
            <v>1245</v>
          </cell>
        </row>
        <row r="236">
          <cell r="B236">
            <v>13</v>
          </cell>
          <cell r="C236" t="str">
            <v>Vehicle and Equipment Protection</v>
          </cell>
          <cell r="E236" t="str">
            <v>LS</v>
          </cell>
          <cell r="H236">
            <v>0</v>
          </cell>
          <cell r="J236">
            <v>0</v>
          </cell>
        </row>
        <row r="237">
          <cell r="B237">
            <v>14</v>
          </cell>
          <cell r="C237" t="str">
            <v>Project Identification Signage</v>
          </cell>
          <cell r="D237">
            <v>1</v>
          </cell>
          <cell r="E237" t="str">
            <v>LS</v>
          </cell>
          <cell r="H237">
            <v>0</v>
          </cell>
          <cell r="I237">
            <v>2500</v>
          </cell>
          <cell r="J237">
            <v>2500</v>
          </cell>
          <cell r="AB237">
            <v>1250</v>
          </cell>
          <cell r="AC237" t="str">
            <v>M</v>
          </cell>
        </row>
        <row r="238">
          <cell r="B238">
            <v>15</v>
          </cell>
          <cell r="C238" t="str">
            <v>Temporary Pest Control</v>
          </cell>
          <cell r="E238" t="str">
            <v>LS</v>
          </cell>
          <cell r="H238">
            <v>0</v>
          </cell>
          <cell r="J238">
            <v>0</v>
          </cell>
          <cell r="AB238">
            <v>1248</v>
          </cell>
        </row>
        <row r="239">
          <cell r="B239">
            <v>16</v>
          </cell>
          <cell r="C239" t="str">
            <v>Police Details</v>
          </cell>
          <cell r="E239" t="str">
            <v>LS</v>
          </cell>
          <cell r="H239">
            <v>0</v>
          </cell>
          <cell r="J239">
            <v>0</v>
          </cell>
          <cell r="AB239">
            <v>1960</v>
          </cell>
        </row>
        <row r="240">
          <cell r="B240">
            <v>17</v>
          </cell>
          <cell r="C240" t="str">
            <v>Site Security Services</v>
          </cell>
          <cell r="E240" t="str">
            <v>LS</v>
          </cell>
          <cell r="H240">
            <v>0</v>
          </cell>
          <cell r="J240">
            <v>0</v>
          </cell>
          <cell r="AB240">
            <v>1275</v>
          </cell>
        </row>
        <row r="241">
          <cell r="B241">
            <v>18</v>
          </cell>
          <cell r="C241" t="str">
            <v>Sidewalk Permits/Rental Fees</v>
          </cell>
          <cell r="E241" t="str">
            <v>LS</v>
          </cell>
          <cell r="H241">
            <v>0</v>
          </cell>
          <cell r="J241">
            <v>0</v>
          </cell>
          <cell r="AB241">
            <v>1490</v>
          </cell>
        </row>
        <row r="242">
          <cell r="B242">
            <v>19</v>
          </cell>
          <cell r="C242" t="str">
            <v>Street Rental Fees</v>
          </cell>
          <cell r="E242" t="str">
            <v>LS</v>
          </cell>
          <cell r="H242">
            <v>0</v>
          </cell>
          <cell r="J242">
            <v>0</v>
          </cell>
          <cell r="AB242">
            <v>1493</v>
          </cell>
        </row>
        <row r="243">
          <cell r="B243">
            <v>20</v>
          </cell>
          <cell r="C243" t="str">
            <v>Parking Meter Bagging Fees</v>
          </cell>
          <cell r="E243" t="str">
            <v>LS</v>
          </cell>
          <cell r="H243">
            <v>0</v>
          </cell>
          <cell r="J243">
            <v>0</v>
          </cell>
          <cell r="AB243">
            <v>1496</v>
          </cell>
        </row>
        <row r="244">
          <cell r="B244">
            <v>21</v>
          </cell>
          <cell r="C244" t="str">
            <v>Parking Costs</v>
          </cell>
          <cell r="E244" t="str">
            <v>LS</v>
          </cell>
          <cell r="H244">
            <v>0</v>
          </cell>
          <cell r="J244">
            <v>0</v>
          </cell>
        </row>
        <row r="245">
          <cell r="B245">
            <v>22</v>
          </cell>
          <cell r="C245" t="str">
            <v>Site Restoration</v>
          </cell>
          <cell r="E245" t="str">
            <v>LS</v>
          </cell>
          <cell r="H245">
            <v>0</v>
          </cell>
          <cell r="J245">
            <v>0</v>
          </cell>
          <cell r="AB245">
            <v>1290</v>
          </cell>
        </row>
        <row r="246">
          <cell r="B246">
            <v>0</v>
          </cell>
          <cell r="H246">
            <v>0</v>
          </cell>
          <cell r="J246">
            <v>0</v>
          </cell>
        </row>
        <row r="247">
          <cell r="I247" t="str">
            <v>SUBTOTAL: Temporary Protection of Finishes/Occupancy</v>
          </cell>
          <cell r="J247">
            <v>29948</v>
          </cell>
        </row>
        <row r="248">
          <cell r="A248" t="str">
            <v>N.</v>
          </cell>
          <cell r="B248" t="str">
            <v>Indoor Air Quality/Infectious Controls</v>
          </cell>
          <cell r="H248">
            <v>0</v>
          </cell>
          <cell r="J248" t="str">
            <v>.</v>
          </cell>
        </row>
        <row r="249">
          <cell r="B249">
            <v>1</v>
          </cell>
          <cell r="C249" t="str">
            <v>Indoor Air Quality Monitoring</v>
          </cell>
          <cell r="E249" t="str">
            <v>MO</v>
          </cell>
          <cell r="H249">
            <v>0</v>
          </cell>
          <cell r="J249">
            <v>0</v>
          </cell>
          <cell r="AB249">
            <v>1840</v>
          </cell>
        </row>
        <row r="250">
          <cell r="B250">
            <v>2</v>
          </cell>
          <cell r="C250" t="str">
            <v>Dust Barriers (Zip Walls) - Install/Remove</v>
          </cell>
          <cell r="E250" t="str">
            <v>SF</v>
          </cell>
          <cell r="H250">
            <v>0</v>
          </cell>
          <cell r="I250">
            <v>3</v>
          </cell>
          <cell r="J250">
            <v>0</v>
          </cell>
          <cell r="AB250">
            <v>1510</v>
          </cell>
        </row>
        <row r="251">
          <cell r="B251">
            <v>3</v>
          </cell>
          <cell r="C251" t="str">
            <v>Negative Air Machine - Setup</v>
          </cell>
          <cell r="E251" t="str">
            <v>EA</v>
          </cell>
          <cell r="H251">
            <v>0</v>
          </cell>
          <cell r="J251">
            <v>0</v>
          </cell>
          <cell r="AB251">
            <v>1510</v>
          </cell>
        </row>
        <row r="252">
          <cell r="B252">
            <v>4</v>
          </cell>
          <cell r="C252" t="str">
            <v>Negative Air Machine - Maintenance</v>
          </cell>
          <cell r="E252" t="str">
            <v>MO</v>
          </cell>
          <cell r="H252">
            <v>0</v>
          </cell>
          <cell r="J252">
            <v>0</v>
          </cell>
          <cell r="AB252">
            <v>1515</v>
          </cell>
        </row>
        <row r="253">
          <cell r="B253">
            <v>5</v>
          </cell>
          <cell r="C253" t="str">
            <v>HEPA Units</v>
          </cell>
          <cell r="E253" t="str">
            <v>EA</v>
          </cell>
          <cell r="H253">
            <v>0</v>
          </cell>
          <cell r="J253">
            <v>0</v>
          </cell>
          <cell r="AB253">
            <v>1510</v>
          </cell>
        </row>
        <row r="254">
          <cell r="B254">
            <v>6</v>
          </cell>
          <cell r="C254" t="str">
            <v>HEPA Filters</v>
          </cell>
          <cell r="E254" t="str">
            <v>EA</v>
          </cell>
          <cell r="H254">
            <v>0</v>
          </cell>
          <cell r="I254">
            <v>160</v>
          </cell>
          <cell r="J254">
            <v>0</v>
          </cell>
          <cell r="AB254">
            <v>1515</v>
          </cell>
        </row>
        <row r="255">
          <cell r="B255">
            <v>7</v>
          </cell>
          <cell r="C255" t="str">
            <v>Tacky Mats</v>
          </cell>
          <cell r="E255" t="str">
            <v>EA</v>
          </cell>
          <cell r="H255">
            <v>0</v>
          </cell>
          <cell r="J255">
            <v>0</v>
          </cell>
          <cell r="AB255">
            <v>1515</v>
          </cell>
        </row>
        <row r="256">
          <cell r="B256">
            <v>8</v>
          </cell>
          <cell r="C256" t="str">
            <v>AnteRoom</v>
          </cell>
          <cell r="E256" t="str">
            <v>EA</v>
          </cell>
          <cell r="H256">
            <v>0</v>
          </cell>
          <cell r="J256">
            <v>0</v>
          </cell>
          <cell r="AB256">
            <v>1510</v>
          </cell>
        </row>
        <row r="257">
          <cell r="B257">
            <v>9</v>
          </cell>
          <cell r="C257" t="str">
            <v>Replace Filters in Existing Systems</v>
          </cell>
          <cell r="E257" t="str">
            <v>SF</v>
          </cell>
          <cell r="H257">
            <v>0</v>
          </cell>
          <cell r="J257">
            <v>0</v>
          </cell>
          <cell r="AB257">
            <v>1515</v>
          </cell>
        </row>
        <row r="258">
          <cell r="B258">
            <v>10</v>
          </cell>
          <cell r="C258" t="str">
            <v>Interim Life Safety/NFPA 241</v>
          </cell>
          <cell r="E258" t="str">
            <v>LS</v>
          </cell>
          <cell r="H258">
            <v>0</v>
          </cell>
          <cell r="J258">
            <v>0</v>
          </cell>
        </row>
        <row r="259">
          <cell r="B259">
            <v>0</v>
          </cell>
          <cell r="H259">
            <v>0</v>
          </cell>
          <cell r="J259">
            <v>0</v>
          </cell>
        </row>
        <row r="260">
          <cell r="I260" t="str">
            <v>SUBTOTAL: Indoor Air Quality/Infectious Controls</v>
          </cell>
          <cell r="J260">
            <v>0</v>
          </cell>
        </row>
        <row r="261">
          <cell r="A261" t="str">
            <v>O.</v>
          </cell>
          <cell r="B261" t="str">
            <v>Clean Up &amp; Debris Management</v>
          </cell>
          <cell r="H261">
            <v>0</v>
          </cell>
        </row>
        <row r="262">
          <cell r="B262">
            <v>1</v>
          </cell>
          <cell r="C262" t="str">
            <v>General Labor</v>
          </cell>
          <cell r="D262">
            <v>151</v>
          </cell>
          <cell r="E262" t="str">
            <v>WKS</v>
          </cell>
          <cell r="F262">
            <v>3800</v>
          </cell>
          <cell r="G262">
            <v>1</v>
          </cell>
          <cell r="H262">
            <v>26173.333333333332</v>
          </cell>
          <cell r="I262">
            <v>95</v>
          </cell>
          <cell r="J262">
            <v>573800</v>
          </cell>
          <cell r="O262">
            <v>1</v>
          </cell>
          <cell r="AC262" t="str">
            <v>L</v>
          </cell>
        </row>
        <row r="263">
          <cell r="B263">
            <v>2</v>
          </cell>
          <cell r="C263" t="str">
            <v>Clean Up During Job</v>
          </cell>
          <cell r="D263">
            <v>151</v>
          </cell>
          <cell r="E263" t="str">
            <v>WKS</v>
          </cell>
          <cell r="F263">
            <v>3800</v>
          </cell>
          <cell r="G263">
            <v>1</v>
          </cell>
          <cell r="H263">
            <v>26173.333333333332</v>
          </cell>
          <cell r="I263">
            <v>95</v>
          </cell>
          <cell r="J263">
            <v>573800</v>
          </cell>
          <cell r="O263">
            <v>1</v>
          </cell>
          <cell r="AB263">
            <v>1820</v>
          </cell>
          <cell r="AC263" t="str">
            <v>L</v>
          </cell>
        </row>
        <row r="264">
          <cell r="B264">
            <v>3</v>
          </cell>
          <cell r="C264" t="str">
            <v>Clean Up Materials</v>
          </cell>
          <cell r="D264">
            <v>245000</v>
          </cell>
          <cell r="E264" t="str">
            <v>GSF</v>
          </cell>
          <cell r="I264">
            <v>0.05</v>
          </cell>
          <cell r="J264">
            <v>12250</v>
          </cell>
          <cell r="AB264">
            <v>1820</v>
          </cell>
          <cell r="AC264" t="str">
            <v>M</v>
          </cell>
        </row>
        <row r="265">
          <cell r="B265">
            <v>4</v>
          </cell>
          <cell r="C265" t="str">
            <v>Dumpsters (Excluding Demolition)</v>
          </cell>
          <cell r="D265">
            <v>173</v>
          </cell>
          <cell r="E265" t="str">
            <v>EA</v>
          </cell>
          <cell r="H265">
            <v>0</v>
          </cell>
          <cell r="I265">
            <v>800</v>
          </cell>
          <cell r="J265">
            <v>138400</v>
          </cell>
          <cell r="AB265">
            <v>1810</v>
          </cell>
          <cell r="AC265" t="str">
            <v>S</v>
          </cell>
        </row>
        <row r="266">
          <cell r="B266">
            <v>5</v>
          </cell>
          <cell r="C266" t="str">
            <v>Trash Chutes</v>
          </cell>
          <cell r="E266" t="str">
            <v>VLF</v>
          </cell>
          <cell r="H266">
            <v>0</v>
          </cell>
          <cell r="J266">
            <v>0</v>
          </cell>
          <cell r="AB266">
            <v>1835</v>
          </cell>
        </row>
        <row r="267">
          <cell r="B267">
            <v>6</v>
          </cell>
          <cell r="C267" t="str">
            <v>Final Cleaning</v>
          </cell>
          <cell r="D267">
            <v>245000</v>
          </cell>
          <cell r="E267" t="str">
            <v>SF</v>
          </cell>
          <cell r="H267">
            <v>0</v>
          </cell>
          <cell r="I267">
            <v>1</v>
          </cell>
          <cell r="J267">
            <v>245000</v>
          </cell>
          <cell r="AB267">
            <v>1860</v>
          </cell>
          <cell r="AC267" t="str">
            <v>S</v>
          </cell>
        </row>
        <row r="268">
          <cell r="B268">
            <v>7</v>
          </cell>
          <cell r="C268" t="str">
            <v>Final Cleaning - Glass</v>
          </cell>
          <cell r="E268" t="str">
            <v>SF</v>
          </cell>
          <cell r="H268">
            <v>0</v>
          </cell>
          <cell r="I268">
            <v>1</v>
          </cell>
          <cell r="J268">
            <v>0</v>
          </cell>
          <cell r="AB268">
            <v>1865</v>
          </cell>
          <cell r="AC268" t="str">
            <v>S</v>
          </cell>
        </row>
        <row r="269">
          <cell r="B269">
            <v>8</v>
          </cell>
          <cell r="C269" t="str">
            <v>Demolition Waste Management Plan</v>
          </cell>
          <cell r="E269" t="str">
            <v>LS</v>
          </cell>
          <cell r="H269">
            <v>0</v>
          </cell>
          <cell r="J269">
            <v>0</v>
          </cell>
        </row>
        <row r="270">
          <cell r="B270">
            <v>0</v>
          </cell>
          <cell r="H270">
            <v>0</v>
          </cell>
          <cell r="J270">
            <v>0</v>
          </cell>
        </row>
        <row r="271">
          <cell r="I271" t="str">
            <v>SUBTOTAL: Clean Up &amp; Debris Management</v>
          </cell>
          <cell r="J271">
            <v>1543250</v>
          </cell>
        </row>
        <row r="272">
          <cell r="A272" t="str">
            <v>P.</v>
          </cell>
          <cell r="B272" t="str">
            <v>Miscellaneous Items</v>
          </cell>
          <cell r="H272">
            <v>0</v>
          </cell>
        </row>
        <row r="273">
          <cell r="B273">
            <v>1</v>
          </cell>
          <cell r="C273" t="str">
            <v>Permits</v>
          </cell>
          <cell r="H273">
            <v>0</v>
          </cell>
          <cell r="J273">
            <v>0</v>
          </cell>
          <cell r="AB273">
            <v>1165</v>
          </cell>
          <cell r="AC273" t="str">
            <v>O</v>
          </cell>
        </row>
        <row r="274">
          <cell r="B274">
            <v>2</v>
          </cell>
          <cell r="C274" t="str">
            <v>Inspections &amp; Testing by Governing Authorities</v>
          </cell>
          <cell r="H274">
            <v>0</v>
          </cell>
          <cell r="J274">
            <v>0</v>
          </cell>
        </row>
        <row r="275">
          <cell r="B275">
            <v>3</v>
          </cell>
          <cell r="C275" t="str">
            <v>Cutting, Coring and Patching</v>
          </cell>
          <cell r="H275">
            <v>0</v>
          </cell>
          <cell r="J275">
            <v>0</v>
          </cell>
        </row>
        <row r="276">
          <cell r="B276">
            <v>4</v>
          </cell>
          <cell r="C276" t="str">
            <v>Reprographics</v>
          </cell>
          <cell r="D276">
            <v>39.9</v>
          </cell>
          <cell r="E276" t="str">
            <v>MO</v>
          </cell>
          <cell r="H276">
            <v>0</v>
          </cell>
          <cell r="I276">
            <v>200</v>
          </cell>
          <cell r="J276">
            <v>7980</v>
          </cell>
          <cell r="AB276">
            <v>1185</v>
          </cell>
          <cell r="AC276" t="str">
            <v>M</v>
          </cell>
        </row>
        <row r="277">
          <cell r="B277">
            <v>5</v>
          </cell>
          <cell r="C277" t="str">
            <v>Postage &amp; Courier Services</v>
          </cell>
          <cell r="D277">
            <v>39.9</v>
          </cell>
          <cell r="E277" t="str">
            <v>MO</v>
          </cell>
          <cell r="H277">
            <v>0</v>
          </cell>
          <cell r="I277">
            <v>200</v>
          </cell>
          <cell r="J277">
            <v>7980</v>
          </cell>
          <cell r="AB277">
            <v>1180</v>
          </cell>
          <cell r="AC277" t="str">
            <v>O</v>
          </cell>
        </row>
        <row r="278">
          <cell r="B278">
            <v>6</v>
          </cell>
          <cell r="C278" t="str">
            <v>Project Photos</v>
          </cell>
          <cell r="H278">
            <v>0</v>
          </cell>
          <cell r="J278">
            <v>0</v>
          </cell>
          <cell r="AB278">
            <v>1160</v>
          </cell>
          <cell r="AC278" t="str">
            <v>M</v>
          </cell>
        </row>
        <row r="279">
          <cell r="B279">
            <v>7</v>
          </cell>
          <cell r="C279" t="str">
            <v>Mockups</v>
          </cell>
          <cell r="E279" t="str">
            <v>LS</v>
          </cell>
          <cell r="H279">
            <v>0</v>
          </cell>
          <cell r="J279">
            <v>0</v>
          </cell>
          <cell r="AB279">
            <v>1620</v>
          </cell>
        </row>
        <row r="280">
          <cell r="B280">
            <v>8</v>
          </cell>
          <cell r="C280" t="str">
            <v>Textura Payment Management Plan</v>
          </cell>
          <cell r="D280">
            <v>1</v>
          </cell>
          <cell r="E280" t="str">
            <v>LS</v>
          </cell>
          <cell r="H280">
            <v>0</v>
          </cell>
          <cell r="I280">
            <v>25000</v>
          </cell>
          <cell r="J280">
            <v>25000</v>
          </cell>
          <cell r="AC280" t="str">
            <v>O</v>
          </cell>
        </row>
        <row r="281">
          <cell r="B281">
            <v>0</v>
          </cell>
          <cell r="H281">
            <v>0</v>
          </cell>
          <cell r="J281">
            <v>0</v>
          </cell>
        </row>
        <row r="282">
          <cell r="I282" t="str">
            <v>SUBTOTAL: Miscellaneous Items</v>
          </cell>
          <cell r="J282">
            <v>40960</v>
          </cell>
        </row>
        <row r="284">
          <cell r="A284" t="str">
            <v>TOTAL GENERAL CONDITIONS &amp; REQUIREMENTS</v>
          </cell>
          <cell r="J284">
            <v>11203079.151734104</v>
          </cell>
        </row>
        <row r="286">
          <cell r="C286" t="str">
            <v>Cost Breakdown:</v>
          </cell>
        </row>
        <row r="288">
          <cell r="C288" t="str">
            <v>Cost / Month (Construction Duration)</v>
          </cell>
          <cell r="J288">
            <v>280616.62615133595</v>
          </cell>
        </row>
        <row r="289">
          <cell r="C289" t="str">
            <v>Cost / Week</v>
          </cell>
          <cell r="J289">
            <v>64757.682958000602</v>
          </cell>
        </row>
        <row r="290">
          <cell r="C290" t="str">
            <v>% of job</v>
          </cell>
          <cell r="J290">
            <v>9.7418079580296565E-2</v>
          </cell>
        </row>
      </sheetData>
      <sheetData sheetId="1"/>
      <sheetData sheetId="2"/>
      <sheetData sheetId="3"/>
      <sheetData sheetId="4">
        <row r="1">
          <cell r="B1" t="str">
            <v>Standard - Not Boston 2017</v>
          </cell>
          <cell r="C1" t="str">
            <v>Billing - Not Boston 2017</v>
          </cell>
          <cell r="D1" t="str">
            <v>Standard - Boston 2017</v>
          </cell>
          <cell r="E1" t="str">
            <v>Billing - Boston 2017</v>
          </cell>
          <cell r="F1" t="str">
            <v>Standard - Maine 2017</v>
          </cell>
          <cell r="G1" t="str">
            <v>Billing - Maine 2017</v>
          </cell>
          <cell r="H1" t="str">
            <v>Standard - CT 2017</v>
          </cell>
          <cell r="I1" t="str">
            <v>Billing - CT 2017</v>
          </cell>
          <cell r="J1" t="str">
            <v>Standard - DC 2017</v>
          </cell>
          <cell r="K1" t="str">
            <v>Billing - DC 2017</v>
          </cell>
          <cell r="L1" t="str">
            <v>Custom Rates</v>
          </cell>
        </row>
        <row r="2">
          <cell r="A2" t="str">
            <v>PROJECT EXECUTIVE</v>
          </cell>
          <cell r="B2">
            <v>160</v>
          </cell>
          <cell r="C2">
            <v>185</v>
          </cell>
          <cell r="D2">
            <v>160</v>
          </cell>
          <cell r="E2">
            <v>185</v>
          </cell>
          <cell r="F2">
            <v>160</v>
          </cell>
          <cell r="G2">
            <v>185</v>
          </cell>
          <cell r="H2">
            <v>160</v>
          </cell>
          <cell r="I2">
            <v>185</v>
          </cell>
          <cell r="J2">
            <v>160</v>
          </cell>
          <cell r="K2">
            <v>185</v>
          </cell>
        </row>
        <row r="3">
          <cell r="A3" t="str">
            <v>SENIOR PROJECT MANAGER</v>
          </cell>
          <cell r="B3">
            <v>120</v>
          </cell>
          <cell r="C3">
            <v>130</v>
          </cell>
          <cell r="D3">
            <v>120</v>
          </cell>
          <cell r="E3">
            <v>130</v>
          </cell>
          <cell r="F3">
            <v>120</v>
          </cell>
          <cell r="G3">
            <v>130</v>
          </cell>
          <cell r="H3">
            <v>120</v>
          </cell>
          <cell r="I3">
            <v>130</v>
          </cell>
          <cell r="J3">
            <v>120</v>
          </cell>
          <cell r="K3">
            <v>130</v>
          </cell>
        </row>
        <row r="4">
          <cell r="A4" t="str">
            <v>PROJECT MANAGER</v>
          </cell>
          <cell r="B4">
            <v>105</v>
          </cell>
          <cell r="C4">
            <v>115</v>
          </cell>
          <cell r="D4">
            <v>105</v>
          </cell>
          <cell r="E4">
            <v>115</v>
          </cell>
          <cell r="F4">
            <v>105</v>
          </cell>
          <cell r="G4">
            <v>115</v>
          </cell>
          <cell r="H4">
            <v>105</v>
          </cell>
          <cell r="I4">
            <v>115</v>
          </cell>
          <cell r="J4">
            <v>105</v>
          </cell>
          <cell r="K4">
            <v>115</v>
          </cell>
        </row>
        <row r="5">
          <cell r="A5" t="str">
            <v>ASSISTANT PROJECT MANAGER</v>
          </cell>
          <cell r="B5">
            <v>85</v>
          </cell>
          <cell r="C5">
            <v>95</v>
          </cell>
          <cell r="D5">
            <v>85</v>
          </cell>
          <cell r="E5">
            <v>95</v>
          </cell>
          <cell r="F5">
            <v>85</v>
          </cell>
          <cell r="G5">
            <v>95</v>
          </cell>
          <cell r="H5">
            <v>85</v>
          </cell>
          <cell r="I5">
            <v>95</v>
          </cell>
          <cell r="J5">
            <v>85</v>
          </cell>
          <cell r="K5">
            <v>95</v>
          </cell>
        </row>
        <row r="6">
          <cell r="A6" t="str">
            <v>PROJECT ENGINEER</v>
          </cell>
          <cell r="B6">
            <v>80</v>
          </cell>
          <cell r="C6">
            <v>90</v>
          </cell>
          <cell r="D6">
            <v>80</v>
          </cell>
          <cell r="E6">
            <v>90</v>
          </cell>
          <cell r="F6">
            <v>80</v>
          </cell>
          <cell r="G6">
            <v>90</v>
          </cell>
          <cell r="H6">
            <v>80</v>
          </cell>
          <cell r="I6">
            <v>90</v>
          </cell>
          <cell r="J6">
            <v>80</v>
          </cell>
          <cell r="K6">
            <v>90</v>
          </cell>
        </row>
        <row r="7">
          <cell r="A7" t="str">
            <v>SUSTAINABILITY MANAGER</v>
          </cell>
          <cell r="B7">
            <v>105</v>
          </cell>
          <cell r="C7">
            <v>115</v>
          </cell>
          <cell r="D7">
            <v>105</v>
          </cell>
          <cell r="E7">
            <v>115</v>
          </cell>
          <cell r="F7">
            <v>105</v>
          </cell>
          <cell r="G7">
            <v>115</v>
          </cell>
          <cell r="H7">
            <v>105</v>
          </cell>
          <cell r="I7">
            <v>115</v>
          </cell>
          <cell r="J7">
            <v>105</v>
          </cell>
          <cell r="K7">
            <v>115</v>
          </cell>
        </row>
        <row r="8">
          <cell r="A8" t="str">
            <v>GENERAL SUPERINTENDENT</v>
          </cell>
          <cell r="B8">
            <v>160</v>
          </cell>
          <cell r="C8">
            <v>185</v>
          </cell>
          <cell r="D8">
            <v>160</v>
          </cell>
          <cell r="E8">
            <v>185</v>
          </cell>
          <cell r="F8">
            <v>160</v>
          </cell>
          <cell r="G8">
            <v>185</v>
          </cell>
          <cell r="H8">
            <v>160</v>
          </cell>
          <cell r="I8">
            <v>185</v>
          </cell>
          <cell r="J8">
            <v>160</v>
          </cell>
          <cell r="K8">
            <v>185</v>
          </cell>
        </row>
        <row r="9">
          <cell r="A9" t="str">
            <v>SUPERINTENDENT</v>
          </cell>
          <cell r="B9">
            <v>120</v>
          </cell>
          <cell r="C9">
            <v>130</v>
          </cell>
          <cell r="D9">
            <v>120</v>
          </cell>
          <cell r="E9">
            <v>130</v>
          </cell>
          <cell r="F9">
            <v>120</v>
          </cell>
          <cell r="G9">
            <v>130</v>
          </cell>
          <cell r="H9">
            <v>120</v>
          </cell>
          <cell r="I9">
            <v>130</v>
          </cell>
          <cell r="J9">
            <v>120</v>
          </cell>
          <cell r="K9">
            <v>130</v>
          </cell>
        </row>
        <row r="10">
          <cell r="A10" t="str">
            <v>ASSISTANT SUPERINTENDENT</v>
          </cell>
          <cell r="B10">
            <v>85</v>
          </cell>
          <cell r="C10">
            <v>95</v>
          </cell>
          <cell r="D10">
            <v>85</v>
          </cell>
          <cell r="E10">
            <v>95</v>
          </cell>
          <cell r="F10">
            <v>85</v>
          </cell>
          <cell r="G10">
            <v>95</v>
          </cell>
          <cell r="H10">
            <v>85</v>
          </cell>
          <cell r="I10">
            <v>95</v>
          </cell>
          <cell r="J10">
            <v>85</v>
          </cell>
          <cell r="K10">
            <v>95</v>
          </cell>
        </row>
        <row r="11">
          <cell r="A11" t="str">
            <v>FIELD ENGINEER</v>
          </cell>
          <cell r="B11">
            <v>105</v>
          </cell>
          <cell r="C11">
            <v>115</v>
          </cell>
          <cell r="D11">
            <v>105</v>
          </cell>
          <cell r="E11">
            <v>115</v>
          </cell>
          <cell r="F11">
            <v>105</v>
          </cell>
          <cell r="G11">
            <v>115</v>
          </cell>
          <cell r="H11">
            <v>105</v>
          </cell>
          <cell r="I11">
            <v>115</v>
          </cell>
          <cell r="J11">
            <v>105</v>
          </cell>
          <cell r="K11">
            <v>115</v>
          </cell>
        </row>
        <row r="12">
          <cell r="A12" t="str">
            <v>CHIEF ESTIMATOR</v>
          </cell>
          <cell r="B12">
            <v>160</v>
          </cell>
          <cell r="C12">
            <v>185</v>
          </cell>
          <cell r="D12">
            <v>160</v>
          </cell>
          <cell r="E12">
            <v>185</v>
          </cell>
          <cell r="F12">
            <v>160</v>
          </cell>
          <cell r="G12">
            <v>185</v>
          </cell>
          <cell r="H12">
            <v>160</v>
          </cell>
          <cell r="I12">
            <v>185</v>
          </cell>
          <cell r="J12">
            <v>160</v>
          </cell>
          <cell r="K12">
            <v>185</v>
          </cell>
        </row>
        <row r="13">
          <cell r="A13" t="str">
            <v>SENIOR ESTIMATOR</v>
          </cell>
          <cell r="B13">
            <v>120</v>
          </cell>
          <cell r="C13">
            <v>130</v>
          </cell>
          <cell r="D13">
            <v>120</v>
          </cell>
          <cell r="E13">
            <v>130</v>
          </cell>
          <cell r="F13">
            <v>120</v>
          </cell>
          <cell r="G13">
            <v>130</v>
          </cell>
          <cell r="H13">
            <v>120</v>
          </cell>
          <cell r="I13">
            <v>130</v>
          </cell>
          <cell r="J13">
            <v>120</v>
          </cell>
          <cell r="K13">
            <v>130</v>
          </cell>
        </row>
        <row r="14">
          <cell r="A14" t="str">
            <v>ESTIMATOR</v>
          </cell>
          <cell r="B14">
            <v>105</v>
          </cell>
          <cell r="C14">
            <v>115</v>
          </cell>
          <cell r="D14">
            <v>105</v>
          </cell>
          <cell r="E14">
            <v>115</v>
          </cell>
          <cell r="F14">
            <v>105</v>
          </cell>
          <cell r="G14">
            <v>115</v>
          </cell>
          <cell r="H14">
            <v>105</v>
          </cell>
          <cell r="I14">
            <v>115</v>
          </cell>
          <cell r="J14">
            <v>105</v>
          </cell>
          <cell r="K14">
            <v>115</v>
          </cell>
        </row>
        <row r="15">
          <cell r="A15" t="str">
            <v>ASSISTANT ESTIMATOR</v>
          </cell>
          <cell r="B15">
            <v>85</v>
          </cell>
          <cell r="C15">
            <v>95</v>
          </cell>
          <cell r="D15">
            <v>85</v>
          </cell>
          <cell r="E15">
            <v>95</v>
          </cell>
          <cell r="F15">
            <v>85</v>
          </cell>
          <cell r="G15">
            <v>95</v>
          </cell>
          <cell r="H15">
            <v>85</v>
          </cell>
          <cell r="I15">
            <v>95</v>
          </cell>
          <cell r="J15">
            <v>85</v>
          </cell>
          <cell r="K15">
            <v>95</v>
          </cell>
        </row>
        <row r="16">
          <cell r="A16" t="str">
            <v>PURCHASING DIRECTOR</v>
          </cell>
          <cell r="B16">
            <v>160</v>
          </cell>
          <cell r="C16">
            <v>185</v>
          </cell>
          <cell r="D16">
            <v>160</v>
          </cell>
          <cell r="E16">
            <v>185</v>
          </cell>
          <cell r="F16">
            <v>160</v>
          </cell>
          <cell r="G16">
            <v>185</v>
          </cell>
          <cell r="H16">
            <v>160</v>
          </cell>
          <cell r="I16">
            <v>185</v>
          </cell>
          <cell r="J16">
            <v>160</v>
          </cell>
          <cell r="K16">
            <v>185</v>
          </cell>
        </row>
        <row r="17">
          <cell r="A17" t="str">
            <v>SENIOR PURCHASER</v>
          </cell>
          <cell r="B17">
            <v>120</v>
          </cell>
          <cell r="C17">
            <v>130</v>
          </cell>
          <cell r="D17">
            <v>120</v>
          </cell>
          <cell r="E17">
            <v>130</v>
          </cell>
          <cell r="F17">
            <v>120</v>
          </cell>
          <cell r="G17">
            <v>130</v>
          </cell>
          <cell r="H17">
            <v>120</v>
          </cell>
          <cell r="I17">
            <v>130</v>
          </cell>
          <cell r="J17">
            <v>120</v>
          </cell>
          <cell r="K17">
            <v>130</v>
          </cell>
        </row>
        <row r="18">
          <cell r="A18" t="str">
            <v>PURCHASER</v>
          </cell>
          <cell r="B18">
            <v>105</v>
          </cell>
          <cell r="C18">
            <v>115</v>
          </cell>
          <cell r="D18">
            <v>105</v>
          </cell>
          <cell r="E18">
            <v>115</v>
          </cell>
          <cell r="F18">
            <v>105</v>
          </cell>
          <cell r="G18">
            <v>115</v>
          </cell>
          <cell r="H18">
            <v>105</v>
          </cell>
          <cell r="I18">
            <v>115</v>
          </cell>
          <cell r="J18">
            <v>105</v>
          </cell>
          <cell r="K18">
            <v>115</v>
          </cell>
        </row>
        <row r="19">
          <cell r="A19" t="str">
            <v>ASSISTANT PURCHASER</v>
          </cell>
          <cell r="B19">
            <v>85</v>
          </cell>
          <cell r="C19">
            <v>95</v>
          </cell>
          <cell r="D19">
            <v>85</v>
          </cell>
          <cell r="E19">
            <v>95</v>
          </cell>
          <cell r="F19">
            <v>85</v>
          </cell>
          <cell r="G19">
            <v>95</v>
          </cell>
          <cell r="H19">
            <v>85</v>
          </cell>
          <cell r="I19">
            <v>95</v>
          </cell>
          <cell r="J19">
            <v>85</v>
          </cell>
          <cell r="K19">
            <v>95</v>
          </cell>
        </row>
        <row r="20">
          <cell r="A20" t="str">
            <v>PRECONSTRUCTION DIRECTOR</v>
          </cell>
          <cell r="B20">
            <v>160</v>
          </cell>
          <cell r="C20">
            <v>185</v>
          </cell>
          <cell r="D20">
            <v>160</v>
          </cell>
          <cell r="E20">
            <v>185</v>
          </cell>
          <cell r="F20">
            <v>160</v>
          </cell>
          <cell r="G20">
            <v>185</v>
          </cell>
          <cell r="H20">
            <v>160</v>
          </cell>
          <cell r="I20">
            <v>185</v>
          </cell>
          <cell r="J20">
            <v>160</v>
          </cell>
          <cell r="K20">
            <v>185</v>
          </cell>
        </row>
        <row r="21">
          <cell r="A21" t="str">
            <v>SENIOR PRECONSTRUCTION MANAGER</v>
          </cell>
          <cell r="B21">
            <v>120</v>
          </cell>
          <cell r="C21">
            <v>130</v>
          </cell>
          <cell r="D21">
            <v>120</v>
          </cell>
          <cell r="E21">
            <v>130</v>
          </cell>
          <cell r="F21">
            <v>120</v>
          </cell>
          <cell r="G21">
            <v>130</v>
          </cell>
          <cell r="H21">
            <v>120</v>
          </cell>
          <cell r="I21">
            <v>130</v>
          </cell>
          <cell r="J21">
            <v>120</v>
          </cell>
          <cell r="K21">
            <v>130</v>
          </cell>
        </row>
        <row r="22">
          <cell r="A22" t="str">
            <v>PRECONSTRUCTION MANAGER</v>
          </cell>
          <cell r="B22">
            <v>105</v>
          </cell>
          <cell r="C22">
            <v>115</v>
          </cell>
          <cell r="D22">
            <v>105</v>
          </cell>
          <cell r="E22">
            <v>115</v>
          </cell>
          <cell r="F22">
            <v>105</v>
          </cell>
          <cell r="G22">
            <v>115</v>
          </cell>
          <cell r="H22">
            <v>105</v>
          </cell>
          <cell r="I22">
            <v>115</v>
          </cell>
          <cell r="J22">
            <v>105</v>
          </cell>
          <cell r="K22">
            <v>115</v>
          </cell>
        </row>
        <row r="23">
          <cell r="A23" t="str">
            <v>ASSISTANT PRECONSTRUCTION MANAGER</v>
          </cell>
          <cell r="B23">
            <v>85</v>
          </cell>
          <cell r="C23">
            <v>95</v>
          </cell>
          <cell r="D23">
            <v>85</v>
          </cell>
          <cell r="E23">
            <v>95</v>
          </cell>
          <cell r="F23">
            <v>85</v>
          </cell>
          <cell r="G23">
            <v>95</v>
          </cell>
          <cell r="H23">
            <v>85</v>
          </cell>
          <cell r="I23">
            <v>95</v>
          </cell>
          <cell r="J23">
            <v>85</v>
          </cell>
          <cell r="K23">
            <v>95</v>
          </cell>
        </row>
        <row r="24">
          <cell r="A24" t="str">
            <v>PRECONSTRUCTION ENGINEER</v>
          </cell>
          <cell r="B24">
            <v>80</v>
          </cell>
          <cell r="C24">
            <v>90</v>
          </cell>
          <cell r="D24">
            <v>80</v>
          </cell>
          <cell r="E24">
            <v>90</v>
          </cell>
          <cell r="F24">
            <v>80</v>
          </cell>
          <cell r="G24">
            <v>90</v>
          </cell>
          <cell r="H24">
            <v>80</v>
          </cell>
          <cell r="I24">
            <v>90</v>
          </cell>
          <cell r="J24">
            <v>80</v>
          </cell>
          <cell r="K24">
            <v>90</v>
          </cell>
        </row>
        <row r="25">
          <cell r="A25" t="str">
            <v>QUALITY CONTROL MANAGER</v>
          </cell>
          <cell r="B25">
            <v>120</v>
          </cell>
          <cell r="C25">
            <v>130</v>
          </cell>
          <cell r="D25">
            <v>120</v>
          </cell>
          <cell r="E25">
            <v>130</v>
          </cell>
          <cell r="F25">
            <v>120</v>
          </cell>
          <cell r="G25">
            <v>130</v>
          </cell>
          <cell r="H25">
            <v>120</v>
          </cell>
          <cell r="I25">
            <v>130</v>
          </cell>
          <cell r="J25">
            <v>120</v>
          </cell>
          <cell r="K25">
            <v>130</v>
          </cell>
        </row>
        <row r="26">
          <cell r="A26" t="str">
            <v>QUALITY CONTROL ENGINEER</v>
          </cell>
          <cell r="B26">
            <v>80</v>
          </cell>
          <cell r="C26">
            <v>90</v>
          </cell>
          <cell r="D26">
            <v>80</v>
          </cell>
          <cell r="E26">
            <v>90</v>
          </cell>
          <cell r="F26">
            <v>80</v>
          </cell>
          <cell r="G26">
            <v>90</v>
          </cell>
          <cell r="H26">
            <v>80</v>
          </cell>
          <cell r="I26">
            <v>90</v>
          </cell>
          <cell r="J26">
            <v>80</v>
          </cell>
          <cell r="K26">
            <v>90</v>
          </cell>
        </row>
        <row r="27">
          <cell r="A27" t="str">
            <v>SENIOR BIM MANAGER</v>
          </cell>
          <cell r="B27">
            <v>120</v>
          </cell>
          <cell r="C27">
            <v>130</v>
          </cell>
          <cell r="D27">
            <v>120</v>
          </cell>
          <cell r="E27">
            <v>130</v>
          </cell>
          <cell r="F27">
            <v>120</v>
          </cell>
          <cell r="G27">
            <v>130</v>
          </cell>
          <cell r="H27">
            <v>120</v>
          </cell>
          <cell r="I27">
            <v>130</v>
          </cell>
          <cell r="J27">
            <v>120</v>
          </cell>
          <cell r="K27">
            <v>130</v>
          </cell>
        </row>
        <row r="28">
          <cell r="A28" t="str">
            <v>BIM MANAGER</v>
          </cell>
          <cell r="B28">
            <v>105</v>
          </cell>
          <cell r="C28">
            <v>115</v>
          </cell>
          <cell r="D28">
            <v>105</v>
          </cell>
          <cell r="E28">
            <v>115</v>
          </cell>
          <cell r="F28">
            <v>105</v>
          </cell>
          <cell r="G28">
            <v>115</v>
          </cell>
          <cell r="H28">
            <v>105</v>
          </cell>
          <cell r="I28">
            <v>115</v>
          </cell>
          <cell r="J28">
            <v>105</v>
          </cell>
          <cell r="K28">
            <v>115</v>
          </cell>
        </row>
        <row r="29">
          <cell r="A29" t="str">
            <v>BIM ENGINEER</v>
          </cell>
          <cell r="B29">
            <v>80</v>
          </cell>
          <cell r="C29">
            <v>90</v>
          </cell>
          <cell r="D29">
            <v>80</v>
          </cell>
          <cell r="E29">
            <v>90</v>
          </cell>
          <cell r="F29">
            <v>80</v>
          </cell>
          <cell r="G29">
            <v>90</v>
          </cell>
          <cell r="H29">
            <v>80</v>
          </cell>
          <cell r="I29">
            <v>90</v>
          </cell>
          <cell r="J29">
            <v>80</v>
          </cell>
          <cell r="K29">
            <v>90</v>
          </cell>
        </row>
        <row r="30">
          <cell r="A30" t="str">
            <v>SENIOR MEP MANAGER</v>
          </cell>
          <cell r="B30">
            <v>120</v>
          </cell>
          <cell r="C30">
            <v>130</v>
          </cell>
          <cell r="D30">
            <v>120</v>
          </cell>
          <cell r="E30">
            <v>130</v>
          </cell>
          <cell r="F30">
            <v>120</v>
          </cell>
          <cell r="G30">
            <v>130</v>
          </cell>
          <cell r="H30">
            <v>120</v>
          </cell>
          <cell r="I30">
            <v>130</v>
          </cell>
          <cell r="J30">
            <v>120</v>
          </cell>
          <cell r="K30">
            <v>130</v>
          </cell>
        </row>
        <row r="31">
          <cell r="A31" t="str">
            <v>MEP MANAGER</v>
          </cell>
          <cell r="B31">
            <v>105</v>
          </cell>
          <cell r="C31">
            <v>115</v>
          </cell>
          <cell r="D31">
            <v>105</v>
          </cell>
          <cell r="E31">
            <v>115</v>
          </cell>
          <cell r="F31">
            <v>105</v>
          </cell>
          <cell r="G31">
            <v>115</v>
          </cell>
          <cell r="H31">
            <v>105</v>
          </cell>
          <cell r="I31">
            <v>115</v>
          </cell>
          <cell r="J31">
            <v>105</v>
          </cell>
          <cell r="K31">
            <v>115</v>
          </cell>
        </row>
        <row r="32">
          <cell r="A32" t="str">
            <v>ASSISTANT MEP MANAGER</v>
          </cell>
          <cell r="B32">
            <v>85</v>
          </cell>
          <cell r="C32">
            <v>95</v>
          </cell>
          <cell r="D32">
            <v>85</v>
          </cell>
          <cell r="E32">
            <v>95</v>
          </cell>
          <cell r="F32">
            <v>85</v>
          </cell>
          <cell r="G32">
            <v>95</v>
          </cell>
          <cell r="H32">
            <v>85</v>
          </cell>
          <cell r="I32">
            <v>95</v>
          </cell>
          <cell r="J32">
            <v>85</v>
          </cell>
          <cell r="K32">
            <v>95</v>
          </cell>
        </row>
        <row r="33">
          <cell r="A33" t="str">
            <v>MEP ENGINEER</v>
          </cell>
          <cell r="B33">
            <v>80</v>
          </cell>
          <cell r="C33">
            <v>90</v>
          </cell>
          <cell r="D33">
            <v>80</v>
          </cell>
          <cell r="E33">
            <v>90</v>
          </cell>
          <cell r="F33">
            <v>80</v>
          </cell>
          <cell r="G33">
            <v>90</v>
          </cell>
          <cell r="H33">
            <v>80</v>
          </cell>
          <cell r="I33">
            <v>90</v>
          </cell>
          <cell r="J33">
            <v>80</v>
          </cell>
          <cell r="K33">
            <v>90</v>
          </cell>
        </row>
        <row r="34">
          <cell r="A34" t="str">
            <v>SENIOR SCHEDULING MANAGER</v>
          </cell>
          <cell r="B34">
            <v>120</v>
          </cell>
          <cell r="C34">
            <v>130</v>
          </cell>
          <cell r="D34">
            <v>120</v>
          </cell>
          <cell r="E34">
            <v>130</v>
          </cell>
          <cell r="F34">
            <v>120</v>
          </cell>
          <cell r="G34">
            <v>130</v>
          </cell>
          <cell r="H34">
            <v>120</v>
          </cell>
          <cell r="I34">
            <v>130</v>
          </cell>
          <cell r="J34">
            <v>120</v>
          </cell>
          <cell r="K34">
            <v>130</v>
          </cell>
        </row>
        <row r="35">
          <cell r="A35" t="str">
            <v>SCHEDULING MANAGER</v>
          </cell>
          <cell r="B35">
            <v>105</v>
          </cell>
          <cell r="C35">
            <v>115</v>
          </cell>
          <cell r="D35">
            <v>105</v>
          </cell>
          <cell r="E35">
            <v>115</v>
          </cell>
          <cell r="F35">
            <v>105</v>
          </cell>
          <cell r="G35">
            <v>115</v>
          </cell>
          <cell r="H35">
            <v>105</v>
          </cell>
          <cell r="I35">
            <v>115</v>
          </cell>
          <cell r="J35">
            <v>105</v>
          </cell>
          <cell r="K35">
            <v>115</v>
          </cell>
        </row>
        <row r="36">
          <cell r="A36" t="str">
            <v>SCHEDULING ENGINEER</v>
          </cell>
          <cell r="B36">
            <v>80</v>
          </cell>
          <cell r="C36">
            <v>90</v>
          </cell>
          <cell r="D36">
            <v>80</v>
          </cell>
          <cell r="E36">
            <v>90</v>
          </cell>
          <cell r="F36">
            <v>80</v>
          </cell>
          <cell r="G36">
            <v>90</v>
          </cell>
          <cell r="H36">
            <v>80</v>
          </cell>
          <cell r="I36">
            <v>90</v>
          </cell>
          <cell r="J36">
            <v>80</v>
          </cell>
          <cell r="K36">
            <v>90</v>
          </cell>
        </row>
        <row r="37">
          <cell r="A37" t="str">
            <v>SAFETY DIRECTOR</v>
          </cell>
          <cell r="B37">
            <v>130</v>
          </cell>
          <cell r="C37">
            <v>140</v>
          </cell>
          <cell r="D37">
            <v>130</v>
          </cell>
          <cell r="E37">
            <v>140</v>
          </cell>
          <cell r="F37">
            <v>130</v>
          </cell>
          <cell r="G37">
            <v>140</v>
          </cell>
          <cell r="H37">
            <v>130</v>
          </cell>
          <cell r="I37">
            <v>140</v>
          </cell>
          <cell r="J37">
            <v>130</v>
          </cell>
          <cell r="K37">
            <v>140</v>
          </cell>
        </row>
        <row r="38">
          <cell r="A38" t="str">
            <v>SAFETY MANAGER</v>
          </cell>
          <cell r="B38">
            <v>120</v>
          </cell>
          <cell r="C38">
            <v>130</v>
          </cell>
          <cell r="D38">
            <v>120</v>
          </cell>
          <cell r="E38">
            <v>130</v>
          </cell>
          <cell r="F38">
            <v>120</v>
          </cell>
          <cell r="G38">
            <v>130</v>
          </cell>
          <cell r="H38">
            <v>120</v>
          </cell>
          <cell r="I38">
            <v>130</v>
          </cell>
          <cell r="J38">
            <v>120</v>
          </cell>
          <cell r="K38">
            <v>130</v>
          </cell>
        </row>
        <row r="39">
          <cell r="A39" t="str">
            <v>ASSISTANT SAFETY MANAGER</v>
          </cell>
          <cell r="B39">
            <v>85</v>
          </cell>
          <cell r="C39">
            <v>95</v>
          </cell>
          <cell r="D39">
            <v>85</v>
          </cell>
          <cell r="E39">
            <v>95</v>
          </cell>
          <cell r="F39">
            <v>85</v>
          </cell>
          <cell r="G39">
            <v>95</v>
          </cell>
          <cell r="H39">
            <v>85</v>
          </cell>
          <cell r="I39">
            <v>95</v>
          </cell>
          <cell r="J39">
            <v>85</v>
          </cell>
          <cell r="K39">
            <v>95</v>
          </cell>
        </row>
        <row r="40">
          <cell r="A40" t="str">
            <v>COMPLIANCE OFFICER</v>
          </cell>
          <cell r="B40">
            <v>115</v>
          </cell>
          <cell r="C40">
            <v>125</v>
          </cell>
          <cell r="D40">
            <v>115</v>
          </cell>
          <cell r="E40">
            <v>125</v>
          </cell>
          <cell r="F40">
            <v>115</v>
          </cell>
          <cell r="G40">
            <v>125</v>
          </cell>
          <cell r="H40">
            <v>115</v>
          </cell>
          <cell r="I40">
            <v>125</v>
          </cell>
          <cell r="J40">
            <v>115</v>
          </cell>
          <cell r="K40">
            <v>125</v>
          </cell>
        </row>
        <row r="41">
          <cell r="A41" t="str">
            <v>RISK DIRECTOR</v>
          </cell>
          <cell r="B41">
            <v>130</v>
          </cell>
          <cell r="C41">
            <v>140</v>
          </cell>
          <cell r="D41">
            <v>130</v>
          </cell>
          <cell r="E41">
            <v>140</v>
          </cell>
          <cell r="F41">
            <v>130</v>
          </cell>
          <cell r="G41">
            <v>140</v>
          </cell>
          <cell r="H41">
            <v>130</v>
          </cell>
          <cell r="I41">
            <v>140</v>
          </cell>
          <cell r="J41">
            <v>130</v>
          </cell>
          <cell r="K41">
            <v>140</v>
          </cell>
        </row>
        <row r="42">
          <cell r="A42" t="str">
            <v>CLERICAL</v>
          </cell>
          <cell r="B42">
            <v>65</v>
          </cell>
          <cell r="C42">
            <v>75</v>
          </cell>
          <cell r="D42">
            <v>65</v>
          </cell>
          <cell r="E42">
            <v>75</v>
          </cell>
          <cell r="F42">
            <v>65</v>
          </cell>
          <cell r="G42">
            <v>75</v>
          </cell>
          <cell r="H42">
            <v>65</v>
          </cell>
          <cell r="I42">
            <v>75</v>
          </cell>
          <cell r="J42">
            <v>65</v>
          </cell>
          <cell r="K42">
            <v>75</v>
          </cell>
        </row>
        <row r="43">
          <cell r="A43" t="str">
            <v>PROJECT ADMINISTRATOR</v>
          </cell>
          <cell r="B43">
            <v>75</v>
          </cell>
          <cell r="C43">
            <v>85</v>
          </cell>
          <cell r="D43">
            <v>75</v>
          </cell>
          <cell r="E43">
            <v>85</v>
          </cell>
          <cell r="F43">
            <v>75</v>
          </cell>
          <cell r="G43">
            <v>85</v>
          </cell>
          <cell r="H43">
            <v>75</v>
          </cell>
          <cell r="I43">
            <v>85</v>
          </cell>
          <cell r="J43">
            <v>75</v>
          </cell>
          <cell r="K43">
            <v>85</v>
          </cell>
        </row>
        <row r="44">
          <cell r="A44" t="str">
            <v>LEAN DIRECTOR</v>
          </cell>
          <cell r="B44">
            <v>130</v>
          </cell>
          <cell r="C44">
            <v>140</v>
          </cell>
          <cell r="D44">
            <v>130</v>
          </cell>
          <cell r="E44">
            <v>140</v>
          </cell>
          <cell r="F44">
            <v>130</v>
          </cell>
          <cell r="G44">
            <v>140</v>
          </cell>
          <cell r="H44">
            <v>130</v>
          </cell>
          <cell r="I44">
            <v>140</v>
          </cell>
          <cell r="J44">
            <v>130</v>
          </cell>
          <cell r="K44">
            <v>140</v>
          </cell>
        </row>
        <row r="45">
          <cell r="A45" t="str">
            <v>LEAN MANAGER</v>
          </cell>
          <cell r="B45">
            <v>120</v>
          </cell>
          <cell r="C45">
            <v>130</v>
          </cell>
          <cell r="D45">
            <v>120</v>
          </cell>
          <cell r="E45">
            <v>130</v>
          </cell>
          <cell r="F45">
            <v>120</v>
          </cell>
          <cell r="G45">
            <v>130</v>
          </cell>
          <cell r="H45">
            <v>120</v>
          </cell>
          <cell r="I45">
            <v>130</v>
          </cell>
          <cell r="J45">
            <v>120</v>
          </cell>
          <cell r="K45">
            <v>130</v>
          </cell>
        </row>
        <row r="46">
          <cell r="A46" t="str">
            <v>LEAN ENGINEER</v>
          </cell>
          <cell r="B46">
            <v>80</v>
          </cell>
          <cell r="C46">
            <v>90</v>
          </cell>
          <cell r="D46">
            <v>80</v>
          </cell>
          <cell r="E46">
            <v>90</v>
          </cell>
          <cell r="F46">
            <v>80</v>
          </cell>
          <cell r="G46">
            <v>90</v>
          </cell>
          <cell r="H46">
            <v>80</v>
          </cell>
          <cell r="I46">
            <v>90</v>
          </cell>
          <cell r="J46">
            <v>80</v>
          </cell>
          <cell r="K46">
            <v>90</v>
          </cell>
        </row>
        <row r="47">
          <cell r="A47" t="str">
            <v>SENIOR PROJECT ACCOUNTANT</v>
          </cell>
          <cell r="B47">
            <v>105</v>
          </cell>
          <cell r="C47">
            <v>115</v>
          </cell>
          <cell r="D47">
            <v>105</v>
          </cell>
          <cell r="E47">
            <v>115</v>
          </cell>
          <cell r="F47">
            <v>105</v>
          </cell>
          <cell r="G47">
            <v>115</v>
          </cell>
          <cell r="H47">
            <v>105</v>
          </cell>
          <cell r="I47">
            <v>115</v>
          </cell>
          <cell r="J47">
            <v>105</v>
          </cell>
          <cell r="K47">
            <v>115</v>
          </cell>
        </row>
        <row r="48">
          <cell r="A48" t="str">
            <v>PROJECT ACCOUNTANT</v>
          </cell>
          <cell r="B48">
            <v>80</v>
          </cell>
          <cell r="C48">
            <v>90</v>
          </cell>
          <cell r="D48">
            <v>80</v>
          </cell>
          <cell r="E48">
            <v>90</v>
          </cell>
          <cell r="F48">
            <v>80</v>
          </cell>
          <cell r="G48">
            <v>90</v>
          </cell>
          <cell r="H48">
            <v>80</v>
          </cell>
          <cell r="I48">
            <v>90</v>
          </cell>
          <cell r="J48">
            <v>80</v>
          </cell>
          <cell r="K48">
            <v>90</v>
          </cell>
        </row>
        <row r="49">
          <cell r="A49" t="str">
            <v>ASSISTANT PROJECT ACCOUNTANT</v>
          </cell>
          <cell r="B49">
            <v>65</v>
          </cell>
          <cell r="C49">
            <v>75</v>
          </cell>
          <cell r="D49">
            <v>65</v>
          </cell>
          <cell r="E49">
            <v>75</v>
          </cell>
          <cell r="F49">
            <v>65</v>
          </cell>
          <cell r="G49">
            <v>75</v>
          </cell>
          <cell r="H49">
            <v>65</v>
          </cell>
          <cell r="I49">
            <v>75</v>
          </cell>
          <cell r="J49">
            <v>65</v>
          </cell>
          <cell r="K49">
            <v>75</v>
          </cell>
        </row>
        <row r="50">
          <cell r="A50" t="str">
            <v>CONSIGLI LEGAL COUNSEL</v>
          </cell>
          <cell r="B50">
            <v>250</v>
          </cell>
          <cell r="C50">
            <v>250</v>
          </cell>
          <cell r="D50">
            <v>250</v>
          </cell>
          <cell r="E50">
            <v>250</v>
          </cell>
          <cell r="F50">
            <v>250</v>
          </cell>
          <cell r="G50">
            <v>250</v>
          </cell>
          <cell r="H50">
            <v>250</v>
          </cell>
          <cell r="I50">
            <v>250</v>
          </cell>
          <cell r="J50">
            <v>250</v>
          </cell>
          <cell r="K50">
            <v>250</v>
          </cell>
        </row>
        <row r="51">
          <cell r="A51" t="str">
            <v>IT DIRECTOR, MANAGER, TECH</v>
          </cell>
          <cell r="B51">
            <v>95</v>
          </cell>
          <cell r="C51">
            <v>105</v>
          </cell>
          <cell r="D51">
            <v>95</v>
          </cell>
          <cell r="E51">
            <v>105</v>
          </cell>
          <cell r="F51">
            <v>95</v>
          </cell>
          <cell r="G51">
            <v>105</v>
          </cell>
          <cell r="H51">
            <v>95</v>
          </cell>
          <cell r="I51">
            <v>105</v>
          </cell>
          <cell r="J51">
            <v>95</v>
          </cell>
          <cell r="K51">
            <v>105</v>
          </cell>
        </row>
        <row r="52">
          <cell r="A52" t="str">
            <v>INTERN</v>
          </cell>
          <cell r="B52">
            <v>30</v>
          </cell>
          <cell r="C52">
            <v>60</v>
          </cell>
          <cell r="D52">
            <v>30</v>
          </cell>
          <cell r="E52">
            <v>60</v>
          </cell>
          <cell r="F52">
            <v>30</v>
          </cell>
          <cell r="G52">
            <v>60</v>
          </cell>
          <cell r="H52">
            <v>30</v>
          </cell>
          <cell r="I52">
            <v>60</v>
          </cell>
          <cell r="J52">
            <v>30</v>
          </cell>
          <cell r="K52">
            <v>60</v>
          </cell>
        </row>
        <row r="53">
          <cell r="A53" t="str">
            <v>MASON TENDER</v>
          </cell>
          <cell r="B53">
            <v>87</v>
          </cell>
          <cell r="C53">
            <v>94</v>
          </cell>
          <cell r="D53">
            <v>90</v>
          </cell>
          <cell r="E53">
            <v>97</v>
          </cell>
          <cell r="F53">
            <v>77</v>
          </cell>
          <cell r="G53">
            <v>83</v>
          </cell>
          <cell r="H53">
            <v>68</v>
          </cell>
          <cell r="I53">
            <v>74</v>
          </cell>
          <cell r="J53">
            <v>58</v>
          </cell>
          <cell r="K53">
            <v>68</v>
          </cell>
        </row>
        <row r="54">
          <cell r="A54" t="str">
            <v>MASON</v>
          </cell>
          <cell r="B54">
            <v>115</v>
          </cell>
          <cell r="C54">
            <v>123</v>
          </cell>
          <cell r="D54">
            <v>120</v>
          </cell>
          <cell r="E54">
            <v>128</v>
          </cell>
          <cell r="F54">
            <v>83</v>
          </cell>
          <cell r="G54">
            <v>90</v>
          </cell>
          <cell r="H54">
            <v>110</v>
          </cell>
          <cell r="I54">
            <v>118</v>
          </cell>
          <cell r="J54">
            <v>78</v>
          </cell>
          <cell r="K54">
            <v>85</v>
          </cell>
        </row>
        <row r="55">
          <cell r="A55" t="str">
            <v>MASON FOREMAN</v>
          </cell>
          <cell r="B55">
            <v>131</v>
          </cell>
          <cell r="C55">
            <v>127</v>
          </cell>
          <cell r="D55">
            <v>131</v>
          </cell>
          <cell r="E55">
            <v>137</v>
          </cell>
          <cell r="F55">
            <v>93</v>
          </cell>
          <cell r="G55">
            <v>97</v>
          </cell>
          <cell r="H55">
            <v>122</v>
          </cell>
          <cell r="I55">
            <v>128</v>
          </cell>
          <cell r="J55">
            <v>85</v>
          </cell>
          <cell r="K55">
            <v>92</v>
          </cell>
        </row>
        <row r="56">
          <cell r="A56" t="str">
            <v>CARPENTER</v>
          </cell>
          <cell r="B56">
            <v>95</v>
          </cell>
          <cell r="C56">
            <v>104</v>
          </cell>
          <cell r="D56">
            <v>108</v>
          </cell>
          <cell r="E56">
            <v>115</v>
          </cell>
          <cell r="F56">
            <v>71</v>
          </cell>
          <cell r="G56">
            <v>78</v>
          </cell>
          <cell r="H56">
            <v>84</v>
          </cell>
          <cell r="I56">
            <v>93</v>
          </cell>
          <cell r="J56">
            <v>71</v>
          </cell>
          <cell r="K56">
            <v>80</v>
          </cell>
        </row>
        <row r="57">
          <cell r="A57" t="str">
            <v>CARPENTER FOREMAN</v>
          </cell>
          <cell r="B57">
            <v>111</v>
          </cell>
          <cell r="C57">
            <v>118</v>
          </cell>
          <cell r="D57">
            <v>123</v>
          </cell>
          <cell r="E57">
            <v>131</v>
          </cell>
          <cell r="F57">
            <v>77</v>
          </cell>
          <cell r="G57">
            <v>83</v>
          </cell>
          <cell r="H57">
            <v>96</v>
          </cell>
          <cell r="I57">
            <v>102</v>
          </cell>
          <cell r="J57">
            <v>81</v>
          </cell>
          <cell r="K57">
            <v>90</v>
          </cell>
        </row>
        <row r="58">
          <cell r="A58" t="str">
            <v>LABORER</v>
          </cell>
          <cell r="B58">
            <v>85</v>
          </cell>
          <cell r="C58">
            <v>92</v>
          </cell>
          <cell r="D58">
            <v>88</v>
          </cell>
          <cell r="E58">
            <v>95</v>
          </cell>
          <cell r="F58">
            <v>63</v>
          </cell>
          <cell r="G58">
            <v>75</v>
          </cell>
          <cell r="H58">
            <v>68</v>
          </cell>
          <cell r="I58">
            <v>74</v>
          </cell>
          <cell r="J58">
            <v>58</v>
          </cell>
          <cell r="K58">
            <v>66</v>
          </cell>
        </row>
        <row r="59">
          <cell r="A59" t="str">
            <v>LABORER FOREMAN</v>
          </cell>
          <cell r="B59">
            <v>90</v>
          </cell>
          <cell r="C59">
            <v>97</v>
          </cell>
          <cell r="D59">
            <v>95</v>
          </cell>
          <cell r="E59">
            <v>104</v>
          </cell>
          <cell r="F59">
            <v>73</v>
          </cell>
          <cell r="G59">
            <v>80</v>
          </cell>
          <cell r="H59">
            <v>77</v>
          </cell>
          <cell r="I59">
            <v>84</v>
          </cell>
          <cell r="J59">
            <v>68</v>
          </cell>
          <cell r="K59">
            <v>76</v>
          </cell>
        </row>
        <row r="60">
          <cell r="A60" t="str">
            <v>EQUIPMENT OPERATOR</v>
          </cell>
          <cell r="B60">
            <v>88</v>
          </cell>
          <cell r="C60">
            <v>95</v>
          </cell>
          <cell r="D60">
            <v>88</v>
          </cell>
          <cell r="E60">
            <v>95</v>
          </cell>
          <cell r="F60">
            <v>82</v>
          </cell>
          <cell r="G60">
            <v>89</v>
          </cell>
          <cell r="H60">
            <v>68</v>
          </cell>
          <cell r="I60">
            <v>74</v>
          </cell>
          <cell r="J60">
            <v>58</v>
          </cell>
          <cell r="K60">
            <v>66</v>
          </cell>
        </row>
      </sheetData>
      <sheetData sheetId="5"/>
      <sheetData sheetId="6"/>
      <sheetData sheetId="7"/>
      <sheetData sheetId="8"/>
      <sheetData sheetId="9">
        <row r="1">
          <cell r="A1" t="str">
            <v>Project Executive</v>
          </cell>
          <cell r="B1" t="str">
            <v>Project_Executive</v>
          </cell>
          <cell r="C1" t="str">
            <v>Project_Executive</v>
          </cell>
        </row>
        <row r="2">
          <cell r="A2" t="str">
            <v>Project Manager</v>
          </cell>
          <cell r="B2" t="str">
            <v>Project_Manager</v>
          </cell>
          <cell r="C2" t="str">
            <v>Project_Manager</v>
          </cell>
        </row>
        <row r="3">
          <cell r="A3" t="str">
            <v>Project Manager 2</v>
          </cell>
          <cell r="B3" t="str">
            <v>Project_Manager</v>
          </cell>
          <cell r="C3" t="str">
            <v>Project_Manager</v>
          </cell>
        </row>
        <row r="4">
          <cell r="A4" t="str">
            <v>Assistant Project Manager</v>
          </cell>
          <cell r="B4" t="str">
            <v>Assistant_Project_Manager</v>
          </cell>
          <cell r="C4" t="str">
            <v>Assistant_Project_Manager</v>
          </cell>
        </row>
        <row r="5">
          <cell r="A5" t="str">
            <v>Project Engineer</v>
          </cell>
          <cell r="B5" t="str">
            <v>Project_Engineer</v>
          </cell>
          <cell r="C5" t="str">
            <v>Project_Engineer</v>
          </cell>
        </row>
        <row r="6">
          <cell r="A6" t="str">
            <v>Project Engineer 2</v>
          </cell>
          <cell r="B6" t="str">
            <v>Project_Engineer</v>
          </cell>
          <cell r="C6" t="str">
            <v>Project_Engineer</v>
          </cell>
        </row>
        <row r="7">
          <cell r="A7" t="str">
            <v>LEED Coordinator</v>
          </cell>
          <cell r="B7" t="str">
            <v>Project_Engineer</v>
          </cell>
          <cell r="C7" t="str">
            <v>Project_Engineer</v>
          </cell>
        </row>
        <row r="8">
          <cell r="A8" t="str">
            <v>MEP Manager</v>
          </cell>
          <cell r="B8" t="str">
            <v>MEP_Manager</v>
          </cell>
          <cell r="C8" t="str">
            <v>MEP_Manager</v>
          </cell>
        </row>
        <row r="9">
          <cell r="A9" t="str">
            <v>Project Scheduler</v>
          </cell>
          <cell r="B9" t="str">
            <v>Project_Scheduler</v>
          </cell>
          <cell r="C9" t="str">
            <v>Project_Scheduler</v>
          </cell>
        </row>
        <row r="10">
          <cell r="A10" t="str">
            <v>General Superintendent</v>
          </cell>
          <cell r="B10" t="str">
            <v>General_Superintendent</v>
          </cell>
          <cell r="C10" t="str">
            <v>General_Superintendent</v>
          </cell>
        </row>
        <row r="11">
          <cell r="A11" t="str">
            <v>Superintendent</v>
          </cell>
          <cell r="B11" t="str">
            <v>Superintendent</v>
          </cell>
          <cell r="C11" t="str">
            <v>Superintendent</v>
          </cell>
        </row>
        <row r="12">
          <cell r="A12" t="str">
            <v>Assistant Superintendent(s)</v>
          </cell>
          <cell r="B12" t="str">
            <v>Superintendent</v>
          </cell>
          <cell r="C12" t="str">
            <v>Superintendent</v>
          </cell>
        </row>
        <row r="13">
          <cell r="A13" t="str">
            <v>Field Engineer</v>
          </cell>
          <cell r="B13" t="str">
            <v>Field_Engineer</v>
          </cell>
          <cell r="C13" t="str">
            <v>Field_Engineer</v>
          </cell>
        </row>
        <row r="14">
          <cell r="A14" t="str">
            <v>Safety Officer</v>
          </cell>
          <cell r="B14" t="str">
            <v>Safety_Officer</v>
          </cell>
          <cell r="C14" t="str">
            <v>Safety_Officer</v>
          </cell>
        </row>
        <row r="15">
          <cell r="A15" t="str">
            <v>Safety Director</v>
          </cell>
          <cell r="B15" t="str">
            <v>Safety_Director</v>
          </cell>
          <cell r="C15" t="str">
            <v>Safety_Director</v>
          </cell>
        </row>
        <row r="16">
          <cell r="A16" t="str">
            <v>Carpenter Foreman</v>
          </cell>
          <cell r="B16" t="str">
            <v>Carpenter</v>
          </cell>
          <cell r="C16" t="str">
            <v>Carpenter</v>
          </cell>
        </row>
        <row r="17">
          <cell r="A17" t="str">
            <v>Labor Foreman</v>
          </cell>
          <cell r="B17" t="str">
            <v>Laborer</v>
          </cell>
          <cell r="C17" t="str">
            <v>Laborer</v>
          </cell>
        </row>
        <row r="18">
          <cell r="A18" t="str">
            <v>Carpenter (other than trade work)</v>
          </cell>
          <cell r="B18" t="str">
            <v>Carpenter</v>
          </cell>
          <cell r="C18" t="str">
            <v>Carpenter</v>
          </cell>
        </row>
        <row r="19">
          <cell r="A19" t="str">
            <v>Laborers (other than trade work)</v>
          </cell>
          <cell r="B19" t="str">
            <v>Laborer</v>
          </cell>
          <cell r="C19" t="str">
            <v>Laborer</v>
          </cell>
        </row>
        <row r="20">
          <cell r="A20" t="str">
            <v>Laborers (interim cleaning)</v>
          </cell>
          <cell r="B20" t="str">
            <v>Laborer</v>
          </cell>
          <cell r="C20" t="str">
            <v>Laborer</v>
          </cell>
        </row>
        <row r="21">
          <cell r="A21" t="str">
            <v>Purchasing</v>
          </cell>
          <cell r="B21" t="str">
            <v>Purchasing</v>
          </cell>
          <cell r="C21" t="str">
            <v>Purchasing</v>
          </cell>
        </row>
        <row r="22">
          <cell r="A22" t="str">
            <v>Estimating</v>
          </cell>
          <cell r="B22" t="str">
            <v>Estimating</v>
          </cell>
          <cell r="C22" t="str">
            <v>Estimating</v>
          </cell>
        </row>
        <row r="23">
          <cell r="A23" t="str">
            <v>Clerical/Project Assistant</v>
          </cell>
          <cell r="B23" t="str">
            <v>Clerical_Project_Assistant</v>
          </cell>
          <cell r="C23" t="str">
            <v>Clerical_Project_Assistant</v>
          </cell>
        </row>
        <row r="24">
          <cell r="A24" t="str">
            <v>Project Cost Accountant</v>
          </cell>
          <cell r="B24" t="str">
            <v>Project_Cost_Accountant</v>
          </cell>
          <cell r="C24" t="str">
            <v>Project_Cost_Accountant</v>
          </cell>
        </row>
        <row r="25">
          <cell r="A25" t="str">
            <v>Clean Up During Job</v>
          </cell>
          <cell r="B25" t="str">
            <v>Laborer</v>
          </cell>
          <cell r="C25" t="str">
            <v>Laborer</v>
          </cell>
        </row>
        <row r="26">
          <cell r="A26" t="str">
            <v>Cleaning of Owner Trailers</v>
          </cell>
          <cell r="B26" t="str">
            <v>Laborer</v>
          </cell>
          <cell r="C26" t="str">
            <v>Laborer</v>
          </cell>
        </row>
        <row r="27">
          <cell r="A27" t="str">
            <v>CM Office - Cleaning</v>
          </cell>
          <cell r="B27" t="str">
            <v>Laborer</v>
          </cell>
          <cell r="C27" t="str">
            <v>Laborer</v>
          </cell>
        </row>
        <row r="28">
          <cell r="A28" t="str">
            <v>Construction Fencing - Relocations/Maint.</v>
          </cell>
          <cell r="B28" t="str">
            <v>Laborer</v>
          </cell>
          <cell r="C28" t="str">
            <v>Laborer</v>
          </cell>
        </row>
        <row r="29">
          <cell r="A29" t="str">
            <v>BIM Coordinator</v>
          </cell>
          <cell r="B29" t="str">
            <v>BIM_Coordinator</v>
          </cell>
          <cell r="C29" t="str">
            <v>BIM_Coordinator</v>
          </cell>
        </row>
        <row r="30">
          <cell r="A30" t="str">
            <v>IT Technician</v>
          </cell>
          <cell r="B30" t="str">
            <v>IT_Technician</v>
          </cell>
          <cell r="C30" t="str">
            <v>IT_Technician</v>
          </cell>
        </row>
        <row r="31">
          <cell r="A31" t="str">
            <v>Preconstruction Manager</v>
          </cell>
          <cell r="B31" t="str">
            <v>Preconstruction_Manager</v>
          </cell>
          <cell r="C31" t="str">
            <v>Preconstruction_Manager</v>
          </cell>
        </row>
      </sheetData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C GR Estimate"/>
      <sheetName val="Staffing Plan"/>
      <sheetName val="GCGR Notes"/>
      <sheetName val="Owner Trailer"/>
      <sheetName val="Temp Power Consumption"/>
      <sheetName val="Winter Condition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100-Structures"/>
      <sheetName val="101-Structures"/>
      <sheetName val="102-Structures"/>
      <sheetName val="103-Structures"/>
      <sheetName val="104-Structures"/>
      <sheetName val="105-Structures"/>
      <sheetName val="106-Structures"/>
      <sheetName val="107-Structures"/>
      <sheetName val="108-Structures"/>
      <sheetName val="109-Structures"/>
      <sheetName val="110-Structures"/>
      <sheetName val="111-Structures"/>
      <sheetName val="112-Structures"/>
      <sheetName val="113-Structures"/>
      <sheetName val="114-Structures"/>
      <sheetName val="115-Structures"/>
      <sheetName val="116-Structures"/>
      <sheetName val="117-Structures"/>
      <sheetName val="118-Structures"/>
      <sheetName val="119-Structures"/>
      <sheetName val="200-Roadway"/>
      <sheetName val="200-Roadway (2)"/>
      <sheetName val="200-Roadway (3)"/>
      <sheetName val="200-Roadway (4)"/>
      <sheetName val="200-Roadway (5)"/>
      <sheetName val="300-Signing &amp; Pavement Markings"/>
      <sheetName val="300-Signing &amp; Pavement Mark (2)"/>
      <sheetName val="300-Signing &amp; Pavement Mark (3)"/>
      <sheetName val="300-Signing &amp; Pavement Mark (4)"/>
      <sheetName val="300-Signing &amp; Pavement Mark (5)"/>
      <sheetName val="400-Lighting"/>
      <sheetName val="400-Lighting (2)"/>
      <sheetName val="400-Lighting (3)"/>
      <sheetName val="400-Lighting (4)"/>
      <sheetName val="400-Lighting (5)"/>
      <sheetName val="500-Signalization"/>
      <sheetName val="500-Signalization (2)"/>
      <sheetName val="500-Signalization (3)"/>
      <sheetName val="500-Signalization (4)"/>
      <sheetName val="500-Signalization (5)"/>
      <sheetName val="550-ITS"/>
      <sheetName val="550-ITS (2)"/>
      <sheetName val="550-ITS (3)"/>
      <sheetName val="550-ITS (4)"/>
      <sheetName val="550-ITS (5)"/>
      <sheetName val="600-Landscape &amp; Peripherals"/>
      <sheetName val="600-Landscape &amp; Peripherals (2)"/>
      <sheetName val="600-Landscape &amp; Peripherals (3)"/>
      <sheetName val="600-Landscape &amp; Peripherals (4)"/>
      <sheetName val="600-Landscape &amp; Peripherals (5)"/>
      <sheetName val="700-Utilities"/>
      <sheetName val="700-Utilities (2)"/>
      <sheetName val="700-Utilities (3)"/>
      <sheetName val="700-Utilities (4)"/>
      <sheetName val="700-Utilities (5)"/>
      <sheetName val="800-Architectural"/>
      <sheetName val="800-Architectural (2)"/>
      <sheetName val="800-Architectural (3)"/>
      <sheetName val="800-Architectural (4)"/>
      <sheetName val="800-Architectural (5)"/>
      <sheetName val="900-Mass Transit"/>
      <sheetName val="900-Mass Transit (2)"/>
      <sheetName val="900-Mass Transit (3)"/>
      <sheetName val="900-Mass Transit (4)"/>
      <sheetName val="900-Mass Transit (5)"/>
      <sheetName val="1000-Invalid &amp; Other"/>
      <sheetName val="1000-Invalid &amp; Other (2)"/>
      <sheetName val="1000-Invalid &amp; Other (3)"/>
      <sheetName val="1000-Invalid &amp; Other (4)"/>
      <sheetName val="1000-Invalid &amp; Other (5)"/>
      <sheetName val="Instructions"/>
      <sheetName val="Data"/>
      <sheetName val="PayItem04"/>
      <sheetName val="PayItem"/>
      <sheetName val="PayItem07"/>
      <sheetName val="PayItem07 OLD"/>
      <sheetName val="PayItem2013"/>
      <sheetName val="Revision Histo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>
        <row r="2">
          <cell r="A2">
            <v>0</v>
          </cell>
        </row>
        <row r="3">
          <cell r="A3" t="str">
            <v>0000100  1</v>
          </cell>
        </row>
        <row r="4">
          <cell r="A4" t="str">
            <v>0000100  2</v>
          </cell>
        </row>
        <row r="5">
          <cell r="A5" t="str">
            <v>0000100  3</v>
          </cell>
        </row>
        <row r="6">
          <cell r="A6" t="str">
            <v>0000100  4</v>
          </cell>
        </row>
        <row r="7">
          <cell r="A7" t="str">
            <v>0000100  5</v>
          </cell>
        </row>
        <row r="8">
          <cell r="A8" t="str">
            <v>0000100  6</v>
          </cell>
        </row>
        <row r="9">
          <cell r="A9" t="str">
            <v>0000100  7</v>
          </cell>
        </row>
        <row r="10">
          <cell r="A10" t="str">
            <v>0000100  8</v>
          </cell>
        </row>
        <row r="11">
          <cell r="A11" t="str">
            <v>0000100  9</v>
          </cell>
        </row>
        <row r="12">
          <cell r="A12" t="str">
            <v>0000100 10</v>
          </cell>
        </row>
        <row r="13">
          <cell r="A13" t="str">
            <v>0000200  1</v>
          </cell>
        </row>
        <row r="14">
          <cell r="A14" t="str">
            <v>0000200  2</v>
          </cell>
        </row>
        <row r="15">
          <cell r="A15" t="str">
            <v>0000200  3</v>
          </cell>
        </row>
        <row r="16">
          <cell r="A16" t="str">
            <v>0000200  4</v>
          </cell>
        </row>
        <row r="17">
          <cell r="A17" t="str">
            <v>0000200  5</v>
          </cell>
        </row>
        <row r="18">
          <cell r="A18" t="str">
            <v>0000200  6</v>
          </cell>
        </row>
        <row r="19">
          <cell r="A19" t="str">
            <v>0000200  7</v>
          </cell>
        </row>
        <row r="20">
          <cell r="A20" t="str">
            <v>0000200  8</v>
          </cell>
        </row>
        <row r="21">
          <cell r="A21" t="str">
            <v>0000200  9</v>
          </cell>
        </row>
        <row r="22">
          <cell r="A22" t="str">
            <v>0000200 10</v>
          </cell>
        </row>
        <row r="23">
          <cell r="A23" t="str">
            <v>0000300  1</v>
          </cell>
        </row>
        <row r="24">
          <cell r="A24" t="str">
            <v>0000300  2</v>
          </cell>
        </row>
        <row r="25">
          <cell r="A25" t="str">
            <v>0000300  3</v>
          </cell>
        </row>
        <row r="26">
          <cell r="A26" t="str">
            <v>0000300  4</v>
          </cell>
        </row>
        <row r="27">
          <cell r="A27" t="str">
            <v>0000300  5</v>
          </cell>
        </row>
        <row r="28">
          <cell r="A28" t="str">
            <v>0000300  6</v>
          </cell>
        </row>
        <row r="29">
          <cell r="A29" t="str">
            <v>0000300  7</v>
          </cell>
        </row>
        <row r="30">
          <cell r="A30" t="str">
            <v>0000300  8</v>
          </cell>
        </row>
        <row r="31">
          <cell r="A31" t="str">
            <v>0000300  9</v>
          </cell>
        </row>
        <row r="32">
          <cell r="A32" t="str">
            <v>0000300 10</v>
          </cell>
        </row>
        <row r="33">
          <cell r="A33" t="str">
            <v>0000400  1</v>
          </cell>
        </row>
        <row r="34">
          <cell r="A34" t="str">
            <v>0000400  2</v>
          </cell>
        </row>
        <row r="35">
          <cell r="A35" t="str">
            <v>0000400  3</v>
          </cell>
        </row>
        <row r="36">
          <cell r="A36" t="str">
            <v>0000400  4</v>
          </cell>
        </row>
        <row r="37">
          <cell r="A37" t="str">
            <v>0000400  5</v>
          </cell>
        </row>
        <row r="38">
          <cell r="A38" t="str">
            <v>0000400  6</v>
          </cell>
        </row>
        <row r="39">
          <cell r="A39" t="str">
            <v>0000400  7</v>
          </cell>
        </row>
        <row r="40">
          <cell r="A40" t="str">
            <v>0000400  8</v>
          </cell>
        </row>
        <row r="41">
          <cell r="A41" t="str">
            <v>0000400  9</v>
          </cell>
        </row>
        <row r="42">
          <cell r="A42" t="str">
            <v>0000400 10</v>
          </cell>
        </row>
        <row r="43">
          <cell r="A43" t="str">
            <v>0000500  1</v>
          </cell>
        </row>
        <row r="44">
          <cell r="A44" t="str">
            <v>0000500  2</v>
          </cell>
        </row>
        <row r="45">
          <cell r="A45" t="str">
            <v>0000500  3</v>
          </cell>
        </row>
        <row r="46">
          <cell r="A46" t="str">
            <v>0000500  4</v>
          </cell>
        </row>
        <row r="47">
          <cell r="A47" t="str">
            <v>0000500  5</v>
          </cell>
        </row>
        <row r="48">
          <cell r="A48" t="str">
            <v>0000500  6</v>
          </cell>
        </row>
        <row r="49">
          <cell r="A49" t="str">
            <v>0000500  7</v>
          </cell>
        </row>
        <row r="50">
          <cell r="A50" t="str">
            <v>0000500  8</v>
          </cell>
        </row>
        <row r="51">
          <cell r="A51" t="str">
            <v>0000500  9</v>
          </cell>
        </row>
        <row r="52">
          <cell r="A52" t="str">
            <v>0000500 10</v>
          </cell>
        </row>
        <row r="53">
          <cell r="A53" t="str">
            <v>0000600  1</v>
          </cell>
        </row>
        <row r="54">
          <cell r="A54" t="str">
            <v>0000600  2</v>
          </cell>
        </row>
        <row r="55">
          <cell r="A55" t="str">
            <v>0000600  3</v>
          </cell>
        </row>
        <row r="56">
          <cell r="A56" t="str">
            <v>0000600  4</v>
          </cell>
        </row>
        <row r="57">
          <cell r="A57" t="str">
            <v>0000600  5</v>
          </cell>
        </row>
        <row r="58">
          <cell r="A58" t="str">
            <v>0000600  6</v>
          </cell>
        </row>
        <row r="59">
          <cell r="A59" t="str">
            <v>0000600  7</v>
          </cell>
        </row>
        <row r="60">
          <cell r="A60" t="str">
            <v>0000600  8</v>
          </cell>
        </row>
        <row r="61">
          <cell r="A61" t="str">
            <v>0000600  9</v>
          </cell>
        </row>
        <row r="62">
          <cell r="A62" t="str">
            <v>0000600 10</v>
          </cell>
        </row>
        <row r="63">
          <cell r="A63" t="str">
            <v>0000600 11</v>
          </cell>
        </row>
        <row r="64">
          <cell r="A64" t="str">
            <v>0000600 12</v>
          </cell>
        </row>
        <row r="65">
          <cell r="A65" t="str">
            <v>0000600 13</v>
          </cell>
        </row>
        <row r="66">
          <cell r="A66" t="str">
            <v>0000600 14</v>
          </cell>
        </row>
        <row r="67">
          <cell r="A67" t="str">
            <v>0000600 15</v>
          </cell>
        </row>
        <row r="68">
          <cell r="A68" t="str">
            <v>0000600 16</v>
          </cell>
        </row>
        <row r="69">
          <cell r="A69" t="str">
            <v>0000600 17</v>
          </cell>
        </row>
        <row r="70">
          <cell r="A70" t="str">
            <v>0000600 18</v>
          </cell>
        </row>
        <row r="71">
          <cell r="A71" t="str">
            <v>0000600 19</v>
          </cell>
        </row>
        <row r="72">
          <cell r="A72" t="str">
            <v>0000600 20</v>
          </cell>
        </row>
        <row r="73">
          <cell r="A73" t="str">
            <v>0000600 21</v>
          </cell>
        </row>
        <row r="74">
          <cell r="A74" t="str">
            <v>0000600 22</v>
          </cell>
        </row>
        <row r="75">
          <cell r="A75" t="str">
            <v>0000600 23</v>
          </cell>
        </row>
        <row r="76">
          <cell r="A76" t="str">
            <v>0000600 24</v>
          </cell>
        </row>
        <row r="77">
          <cell r="A77" t="str">
            <v>0000600 25</v>
          </cell>
        </row>
        <row r="78">
          <cell r="A78" t="str">
            <v>0000700  1</v>
          </cell>
        </row>
        <row r="79">
          <cell r="A79" t="str">
            <v>0000700  2</v>
          </cell>
        </row>
        <row r="80">
          <cell r="A80" t="str">
            <v>0000700  3</v>
          </cell>
        </row>
        <row r="81">
          <cell r="A81" t="str">
            <v>0000700  4</v>
          </cell>
        </row>
        <row r="82">
          <cell r="A82" t="str">
            <v>0000700  5</v>
          </cell>
        </row>
        <row r="83">
          <cell r="A83" t="str">
            <v>0000700  6</v>
          </cell>
        </row>
        <row r="84">
          <cell r="A84" t="str">
            <v>0000700  7</v>
          </cell>
        </row>
        <row r="85">
          <cell r="A85" t="str">
            <v>0000700  8</v>
          </cell>
        </row>
        <row r="86">
          <cell r="A86" t="str">
            <v>0000700  9</v>
          </cell>
        </row>
        <row r="87">
          <cell r="A87" t="str">
            <v>0000700 10</v>
          </cell>
        </row>
        <row r="88">
          <cell r="A88" t="str">
            <v>0000700 11</v>
          </cell>
        </row>
        <row r="89">
          <cell r="A89" t="str">
            <v>0000700 12</v>
          </cell>
        </row>
        <row r="90">
          <cell r="A90" t="str">
            <v>0000700 13</v>
          </cell>
        </row>
        <row r="91">
          <cell r="A91" t="str">
            <v>0000700 14</v>
          </cell>
        </row>
        <row r="92">
          <cell r="A92" t="str">
            <v>0000700 15</v>
          </cell>
        </row>
        <row r="93">
          <cell r="A93" t="str">
            <v>0000700 16</v>
          </cell>
        </row>
        <row r="94">
          <cell r="A94" t="str">
            <v>0000700 17</v>
          </cell>
        </row>
        <row r="95">
          <cell r="A95" t="str">
            <v>0000700 18</v>
          </cell>
        </row>
        <row r="96">
          <cell r="A96" t="str">
            <v>0000700 19</v>
          </cell>
        </row>
        <row r="97">
          <cell r="A97" t="str">
            <v>0000700 20</v>
          </cell>
        </row>
        <row r="98">
          <cell r="A98" t="str">
            <v>0000900  1</v>
          </cell>
        </row>
        <row r="99">
          <cell r="A99" t="str">
            <v>0100  1 16</v>
          </cell>
        </row>
        <row r="100">
          <cell r="A100" t="str">
            <v>0101  1</v>
          </cell>
        </row>
        <row r="101">
          <cell r="A101" t="str">
            <v>0101  1100</v>
          </cell>
        </row>
        <row r="102">
          <cell r="A102" t="str">
            <v>0102  1</v>
          </cell>
        </row>
        <row r="103">
          <cell r="A103" t="str">
            <v>0102  1100</v>
          </cell>
        </row>
        <row r="104">
          <cell r="A104" t="str">
            <v>0102  2  1</v>
          </cell>
        </row>
        <row r="105">
          <cell r="A105" t="str">
            <v>0102  2  2</v>
          </cell>
        </row>
        <row r="106">
          <cell r="A106" t="str">
            <v>0102  2  3</v>
          </cell>
        </row>
        <row r="107">
          <cell r="A107" t="str">
            <v>0102  2  4</v>
          </cell>
        </row>
        <row r="108">
          <cell r="A108" t="str">
            <v>0102  2  5</v>
          </cell>
        </row>
        <row r="109">
          <cell r="A109" t="str">
            <v>0102  2  6</v>
          </cell>
        </row>
        <row r="110">
          <cell r="A110" t="str">
            <v>0102  2  7</v>
          </cell>
        </row>
        <row r="111">
          <cell r="A111" t="str">
            <v>0102  2  8</v>
          </cell>
        </row>
        <row r="112">
          <cell r="A112" t="str">
            <v>0102  2  9</v>
          </cell>
        </row>
        <row r="113">
          <cell r="A113" t="str">
            <v>0102  2 10</v>
          </cell>
        </row>
        <row r="114">
          <cell r="A114" t="str">
            <v>0102  2 11</v>
          </cell>
        </row>
        <row r="115">
          <cell r="A115" t="str">
            <v>0102  2 12</v>
          </cell>
        </row>
        <row r="116">
          <cell r="A116" t="str">
            <v>0102  2 13</v>
          </cell>
        </row>
        <row r="117">
          <cell r="A117" t="str">
            <v>0102  2 14</v>
          </cell>
        </row>
        <row r="118">
          <cell r="A118" t="str">
            <v>0102  2 15</v>
          </cell>
        </row>
        <row r="119">
          <cell r="A119" t="str">
            <v>0102  2 16</v>
          </cell>
        </row>
        <row r="120">
          <cell r="A120" t="str">
            <v>0102  2 17</v>
          </cell>
        </row>
        <row r="121">
          <cell r="A121" t="str">
            <v>0102  2 18</v>
          </cell>
        </row>
        <row r="122">
          <cell r="A122" t="str">
            <v>0102  2 19</v>
          </cell>
        </row>
        <row r="123">
          <cell r="A123" t="str">
            <v>0102  2 20</v>
          </cell>
        </row>
        <row r="124">
          <cell r="A124" t="str">
            <v>0102  2 21</v>
          </cell>
        </row>
        <row r="125">
          <cell r="A125" t="str">
            <v>0102  2 22</v>
          </cell>
        </row>
        <row r="126">
          <cell r="A126" t="str">
            <v>0102  2 23</v>
          </cell>
        </row>
        <row r="127">
          <cell r="A127" t="str">
            <v>0102  2 24</v>
          </cell>
        </row>
        <row r="128">
          <cell r="A128" t="str">
            <v>0102  2 25</v>
          </cell>
        </row>
        <row r="129">
          <cell r="A129" t="str">
            <v>0102  2 26</v>
          </cell>
        </row>
        <row r="130">
          <cell r="A130" t="str">
            <v>0102  2 27</v>
          </cell>
        </row>
        <row r="131">
          <cell r="A131" t="str">
            <v>0102  2 28</v>
          </cell>
        </row>
        <row r="132">
          <cell r="A132" t="str">
            <v>0102  2 29</v>
          </cell>
        </row>
        <row r="133">
          <cell r="A133" t="str">
            <v>0102  2 30</v>
          </cell>
        </row>
        <row r="134">
          <cell r="A134" t="str">
            <v>0102  2 99</v>
          </cell>
        </row>
        <row r="135">
          <cell r="A135" t="str">
            <v>0102  3</v>
          </cell>
        </row>
        <row r="136">
          <cell r="A136" t="str">
            <v>0102 10</v>
          </cell>
        </row>
        <row r="137">
          <cell r="A137" t="str">
            <v>0102 11</v>
          </cell>
        </row>
        <row r="138">
          <cell r="A138" t="str">
            <v>0102 14</v>
          </cell>
        </row>
        <row r="139">
          <cell r="A139" t="str">
            <v>0102 21</v>
          </cell>
        </row>
        <row r="140">
          <cell r="A140" t="str">
            <v>0102 22</v>
          </cell>
        </row>
        <row r="141">
          <cell r="A141" t="str">
            <v>0102 25  1</v>
          </cell>
        </row>
        <row r="142">
          <cell r="A142" t="str">
            <v>0102 60</v>
          </cell>
        </row>
        <row r="143">
          <cell r="A143" t="str">
            <v>0102 61</v>
          </cell>
        </row>
        <row r="144">
          <cell r="A144" t="str">
            <v>0102 62</v>
          </cell>
        </row>
        <row r="145">
          <cell r="A145" t="str">
            <v>0102 71 11</v>
          </cell>
        </row>
        <row r="146">
          <cell r="A146" t="str">
            <v>0102 71 12</v>
          </cell>
        </row>
        <row r="147">
          <cell r="A147" t="str">
            <v>0102 71 13</v>
          </cell>
        </row>
        <row r="148">
          <cell r="A148" t="str">
            <v>0102 71 14</v>
          </cell>
        </row>
        <row r="149">
          <cell r="A149" t="str">
            <v>0102 71 15</v>
          </cell>
        </row>
        <row r="150">
          <cell r="A150" t="str">
            <v>0102 71 16</v>
          </cell>
        </row>
        <row r="151">
          <cell r="A151" t="str">
            <v>0102 71 21</v>
          </cell>
        </row>
        <row r="152">
          <cell r="A152" t="str">
            <v>0102 71 22</v>
          </cell>
        </row>
        <row r="153">
          <cell r="A153" t="str">
            <v>0102 71 23</v>
          </cell>
        </row>
        <row r="154">
          <cell r="A154" t="str">
            <v>0102 71 24</v>
          </cell>
        </row>
        <row r="155">
          <cell r="A155" t="str">
            <v>0102 71 25</v>
          </cell>
        </row>
        <row r="156">
          <cell r="A156" t="str">
            <v>0102 71 26</v>
          </cell>
        </row>
        <row r="157">
          <cell r="A157" t="str">
            <v>0102 73</v>
          </cell>
        </row>
        <row r="158">
          <cell r="A158" t="str">
            <v>0102 74  1</v>
          </cell>
        </row>
        <row r="159">
          <cell r="A159" t="str">
            <v>0102 74  2</v>
          </cell>
        </row>
        <row r="160">
          <cell r="A160" t="str">
            <v>0102 74  5</v>
          </cell>
        </row>
        <row r="161">
          <cell r="A161" t="str">
            <v>0102 74  6</v>
          </cell>
        </row>
        <row r="162">
          <cell r="A162" t="str">
            <v>0102 74  7</v>
          </cell>
        </row>
        <row r="163">
          <cell r="A163" t="str">
            <v>0102 75  1</v>
          </cell>
        </row>
        <row r="164">
          <cell r="A164" t="str">
            <v>0102 75  2</v>
          </cell>
        </row>
        <row r="165">
          <cell r="A165" t="str">
            <v>0102 75  3</v>
          </cell>
        </row>
        <row r="166">
          <cell r="A166" t="str">
            <v>0102 75  4</v>
          </cell>
        </row>
        <row r="167">
          <cell r="A167" t="str">
            <v>0102 75  5</v>
          </cell>
        </row>
        <row r="168">
          <cell r="A168" t="str">
            <v>0102 76</v>
          </cell>
        </row>
        <row r="169">
          <cell r="A169" t="str">
            <v>0102 77</v>
          </cell>
        </row>
        <row r="170">
          <cell r="A170" t="str">
            <v>0102 78</v>
          </cell>
        </row>
        <row r="171">
          <cell r="A171" t="str">
            <v>0102 79</v>
          </cell>
        </row>
        <row r="172">
          <cell r="A172" t="str">
            <v>0102 81  3</v>
          </cell>
        </row>
        <row r="173">
          <cell r="A173" t="str">
            <v>0102 89  1</v>
          </cell>
        </row>
        <row r="174">
          <cell r="A174" t="str">
            <v>0102 89  7</v>
          </cell>
        </row>
        <row r="175">
          <cell r="A175" t="str">
            <v>0102 89 17</v>
          </cell>
        </row>
        <row r="176">
          <cell r="A176" t="str">
            <v>0102 94  1</v>
          </cell>
        </row>
        <row r="177">
          <cell r="A177" t="str">
            <v>0102 94 11</v>
          </cell>
        </row>
        <row r="178">
          <cell r="A178" t="str">
            <v>0102 98  2</v>
          </cell>
        </row>
        <row r="179">
          <cell r="A179" t="str">
            <v>0102 98 10</v>
          </cell>
        </row>
        <row r="180">
          <cell r="A180" t="str">
            <v>0102 99</v>
          </cell>
        </row>
        <row r="181">
          <cell r="A181" t="str">
            <v>0102 99  1</v>
          </cell>
        </row>
        <row r="182">
          <cell r="A182" t="str">
            <v>0102104</v>
          </cell>
        </row>
        <row r="183">
          <cell r="A183" t="str">
            <v>0102104  1</v>
          </cell>
        </row>
        <row r="184">
          <cell r="A184" t="str">
            <v>0102104  2</v>
          </cell>
        </row>
        <row r="185">
          <cell r="A185" t="str">
            <v>0102107  1</v>
          </cell>
        </row>
        <row r="186">
          <cell r="A186" t="str">
            <v>0102108</v>
          </cell>
        </row>
        <row r="187">
          <cell r="A187" t="str">
            <v>0102109</v>
          </cell>
        </row>
        <row r="188">
          <cell r="A188" t="str">
            <v>0102120</v>
          </cell>
        </row>
        <row r="189">
          <cell r="A189" t="str">
            <v>0102150  1</v>
          </cell>
        </row>
        <row r="190">
          <cell r="A190" t="str">
            <v>0102150  2</v>
          </cell>
        </row>
        <row r="191">
          <cell r="A191" t="str">
            <v>0102909</v>
          </cell>
        </row>
        <row r="192">
          <cell r="A192" t="str">
            <v>0102910</v>
          </cell>
        </row>
        <row r="193">
          <cell r="A193" t="str">
            <v>0102911  1</v>
          </cell>
        </row>
        <row r="194">
          <cell r="A194" t="str">
            <v>0102911  2</v>
          </cell>
        </row>
        <row r="195">
          <cell r="A195" t="str">
            <v>0102911  3</v>
          </cell>
        </row>
        <row r="196">
          <cell r="A196" t="str">
            <v>0102912  1</v>
          </cell>
        </row>
        <row r="197">
          <cell r="A197" t="str">
            <v>0102912  2</v>
          </cell>
        </row>
        <row r="198">
          <cell r="A198" t="str">
            <v>0102912  3</v>
          </cell>
        </row>
        <row r="199">
          <cell r="A199" t="str">
            <v>0103  1  7</v>
          </cell>
        </row>
        <row r="200">
          <cell r="A200" t="str">
            <v>0103  1 11</v>
          </cell>
        </row>
        <row r="201">
          <cell r="A201" t="str">
            <v>0103  1 12</v>
          </cell>
        </row>
        <row r="202">
          <cell r="A202" t="str">
            <v>0103  1 13</v>
          </cell>
        </row>
        <row r="203">
          <cell r="A203" t="str">
            <v>0103  1 14</v>
          </cell>
        </row>
        <row r="204">
          <cell r="A204" t="str">
            <v>0103  1 15</v>
          </cell>
        </row>
        <row r="205">
          <cell r="A205" t="str">
            <v>0103  1 16</v>
          </cell>
        </row>
        <row r="206">
          <cell r="A206" t="str">
            <v>0103  1 17</v>
          </cell>
        </row>
        <row r="207">
          <cell r="A207" t="str">
            <v>0103  1 18</v>
          </cell>
        </row>
        <row r="208">
          <cell r="A208" t="str">
            <v>0103  1 19</v>
          </cell>
        </row>
        <row r="209">
          <cell r="A209" t="str">
            <v>0103  1 20</v>
          </cell>
        </row>
        <row r="210">
          <cell r="A210" t="str">
            <v>0103  1 21</v>
          </cell>
        </row>
        <row r="211">
          <cell r="A211" t="str">
            <v>0103  2  1</v>
          </cell>
        </row>
        <row r="212">
          <cell r="A212" t="str">
            <v>0103  2  2</v>
          </cell>
        </row>
        <row r="213">
          <cell r="A213" t="str">
            <v>0103  2  3</v>
          </cell>
        </row>
        <row r="214">
          <cell r="A214" t="str">
            <v>0103  3  3</v>
          </cell>
        </row>
        <row r="215">
          <cell r="A215" t="str">
            <v>0104  1</v>
          </cell>
        </row>
        <row r="216">
          <cell r="A216" t="str">
            <v>0104  4</v>
          </cell>
        </row>
        <row r="217">
          <cell r="A217" t="str">
            <v>0104  5</v>
          </cell>
        </row>
        <row r="218">
          <cell r="A218" t="str">
            <v>0104  6</v>
          </cell>
        </row>
        <row r="219">
          <cell r="A219" t="str">
            <v>0104  7</v>
          </cell>
        </row>
        <row r="220">
          <cell r="A220" t="str">
            <v>0104  9</v>
          </cell>
        </row>
        <row r="221">
          <cell r="A221" t="str">
            <v>0104 10  1</v>
          </cell>
        </row>
        <row r="222">
          <cell r="A222" t="str">
            <v>0104 10  2</v>
          </cell>
        </row>
        <row r="223">
          <cell r="A223" t="str">
            <v>0104 10  3</v>
          </cell>
        </row>
        <row r="224">
          <cell r="A224" t="str">
            <v>0104 11</v>
          </cell>
        </row>
        <row r="225">
          <cell r="A225" t="str">
            <v>0104 11  1</v>
          </cell>
        </row>
        <row r="226">
          <cell r="A226" t="str">
            <v>0104 12</v>
          </cell>
        </row>
        <row r="227">
          <cell r="A227" t="str">
            <v>0104 13  1</v>
          </cell>
        </row>
        <row r="228">
          <cell r="A228" t="str">
            <v>0104 13  2</v>
          </cell>
        </row>
        <row r="229">
          <cell r="A229" t="str">
            <v>0104 15</v>
          </cell>
        </row>
        <row r="230">
          <cell r="A230" t="str">
            <v>0104 16</v>
          </cell>
        </row>
        <row r="231">
          <cell r="A231" t="str">
            <v>0104 17</v>
          </cell>
        </row>
        <row r="232">
          <cell r="A232" t="str">
            <v>0104 18</v>
          </cell>
        </row>
        <row r="233">
          <cell r="A233" t="str">
            <v>0104 19</v>
          </cell>
        </row>
        <row r="234">
          <cell r="A234" t="str">
            <v>0104 20</v>
          </cell>
        </row>
        <row r="235">
          <cell r="A235" t="str">
            <v>0104 20 10</v>
          </cell>
        </row>
        <row r="236">
          <cell r="A236" t="str">
            <v>0104 75</v>
          </cell>
        </row>
        <row r="237">
          <cell r="A237" t="str">
            <v>0107  1</v>
          </cell>
        </row>
        <row r="238">
          <cell r="A238" t="str">
            <v>0107  2</v>
          </cell>
        </row>
        <row r="239">
          <cell r="A239" t="str">
            <v>0108  1</v>
          </cell>
        </row>
        <row r="240">
          <cell r="A240" t="str">
            <v>0108  2</v>
          </cell>
        </row>
        <row r="241">
          <cell r="A241" t="str">
            <v>0108  3</v>
          </cell>
        </row>
        <row r="242">
          <cell r="A242" t="str">
            <v>0109 71  1</v>
          </cell>
        </row>
        <row r="243">
          <cell r="A243" t="str">
            <v>0109 71  2</v>
          </cell>
        </row>
        <row r="244">
          <cell r="A244" t="str">
            <v>0109 71  3</v>
          </cell>
        </row>
        <row r="245">
          <cell r="A245" t="str">
            <v>0109 71  4</v>
          </cell>
        </row>
        <row r="246">
          <cell r="A246" t="str">
            <v>0109 71  5</v>
          </cell>
        </row>
        <row r="247">
          <cell r="A247" t="str">
            <v>0109 71 10</v>
          </cell>
        </row>
        <row r="248">
          <cell r="A248" t="str">
            <v>0109 71 11</v>
          </cell>
        </row>
        <row r="249">
          <cell r="A249" t="str">
            <v>0109 71 12</v>
          </cell>
        </row>
        <row r="250">
          <cell r="A250" t="str">
            <v>0109 71 13</v>
          </cell>
        </row>
        <row r="251">
          <cell r="A251" t="str">
            <v>0109 71 14</v>
          </cell>
        </row>
        <row r="252">
          <cell r="A252" t="str">
            <v>0109 71 15</v>
          </cell>
        </row>
        <row r="253">
          <cell r="A253" t="str">
            <v>0109 71 16</v>
          </cell>
        </row>
        <row r="254">
          <cell r="A254" t="str">
            <v>0109 71 17</v>
          </cell>
        </row>
        <row r="255">
          <cell r="A255" t="str">
            <v>0109 71 18</v>
          </cell>
        </row>
        <row r="256">
          <cell r="A256" t="str">
            <v>0110  1  1</v>
          </cell>
        </row>
        <row r="257">
          <cell r="A257" t="str">
            <v>0110  2  1</v>
          </cell>
        </row>
        <row r="258">
          <cell r="A258" t="str">
            <v>0110  2  2</v>
          </cell>
        </row>
        <row r="259">
          <cell r="A259" t="str">
            <v>0110  2  3</v>
          </cell>
        </row>
        <row r="260">
          <cell r="A260" t="str">
            <v>0110  3</v>
          </cell>
        </row>
        <row r="261">
          <cell r="A261" t="str">
            <v>0110  3  1</v>
          </cell>
        </row>
        <row r="262">
          <cell r="A262" t="str">
            <v>0110  3  2</v>
          </cell>
        </row>
        <row r="263">
          <cell r="A263" t="str">
            <v>0110  3  3</v>
          </cell>
        </row>
        <row r="264">
          <cell r="A264" t="str">
            <v>0110  3  4</v>
          </cell>
        </row>
        <row r="265">
          <cell r="A265" t="str">
            <v>0110  3  5</v>
          </cell>
        </row>
        <row r="266">
          <cell r="A266" t="str">
            <v>0110  3  6</v>
          </cell>
        </row>
        <row r="267">
          <cell r="A267" t="str">
            <v>0110  3  7</v>
          </cell>
        </row>
        <row r="268">
          <cell r="A268" t="str">
            <v>0110  3  8</v>
          </cell>
        </row>
        <row r="269">
          <cell r="A269" t="str">
            <v>0110  4</v>
          </cell>
        </row>
        <row r="270">
          <cell r="A270" t="str">
            <v>0110  4  1</v>
          </cell>
        </row>
        <row r="271">
          <cell r="A271" t="str">
            <v>0110  4  2</v>
          </cell>
        </row>
        <row r="272">
          <cell r="A272" t="str">
            <v>0110  4  3</v>
          </cell>
        </row>
        <row r="273">
          <cell r="A273" t="str">
            <v>0110  4  4</v>
          </cell>
        </row>
        <row r="274">
          <cell r="A274" t="str">
            <v>0110  4  5</v>
          </cell>
        </row>
        <row r="275">
          <cell r="A275" t="str">
            <v>0110  4  6</v>
          </cell>
        </row>
        <row r="276">
          <cell r="A276" t="str">
            <v>0110  4  7</v>
          </cell>
        </row>
        <row r="277">
          <cell r="A277" t="str">
            <v>0110  4 10</v>
          </cell>
        </row>
        <row r="278">
          <cell r="A278" t="str">
            <v>0110  4 11</v>
          </cell>
        </row>
        <row r="279">
          <cell r="A279" t="str">
            <v>0110  4 12</v>
          </cell>
        </row>
        <row r="280">
          <cell r="A280" t="str">
            <v>0110  4 13</v>
          </cell>
        </row>
        <row r="281">
          <cell r="A281" t="str">
            <v>0110  4 15</v>
          </cell>
        </row>
        <row r="282">
          <cell r="A282" t="str">
            <v>0110  4 16</v>
          </cell>
        </row>
        <row r="283">
          <cell r="A283" t="str">
            <v>0110  4 17</v>
          </cell>
        </row>
        <row r="284">
          <cell r="A284" t="str">
            <v>0110  5</v>
          </cell>
        </row>
        <row r="285">
          <cell r="A285" t="str">
            <v>0110  6</v>
          </cell>
        </row>
        <row r="286">
          <cell r="A286" t="str">
            <v>0110  7  1</v>
          </cell>
        </row>
        <row r="287">
          <cell r="A287" t="str">
            <v>0110  8</v>
          </cell>
        </row>
        <row r="288">
          <cell r="A288" t="str">
            <v>0110  8  1</v>
          </cell>
        </row>
        <row r="289">
          <cell r="A289" t="str">
            <v>0110  8  2</v>
          </cell>
        </row>
        <row r="290">
          <cell r="A290" t="str">
            <v>0110 12  1</v>
          </cell>
        </row>
        <row r="291">
          <cell r="A291" t="str">
            <v>0110 15</v>
          </cell>
        </row>
        <row r="292">
          <cell r="A292" t="str">
            <v>0110 15  1</v>
          </cell>
        </row>
        <row r="293">
          <cell r="A293" t="str">
            <v>0110 15  2</v>
          </cell>
        </row>
        <row r="294">
          <cell r="A294" t="str">
            <v>0110 15  4</v>
          </cell>
        </row>
        <row r="295">
          <cell r="A295" t="str">
            <v>0110 20  1</v>
          </cell>
        </row>
        <row r="296">
          <cell r="A296" t="str">
            <v>0110 20  2</v>
          </cell>
        </row>
        <row r="297">
          <cell r="A297" t="str">
            <v>0110 20  3</v>
          </cell>
        </row>
        <row r="298">
          <cell r="A298" t="str">
            <v>0110 25  1</v>
          </cell>
        </row>
        <row r="299">
          <cell r="A299" t="str">
            <v>0110 71  1</v>
          </cell>
        </row>
        <row r="300">
          <cell r="A300" t="str">
            <v>0110 73</v>
          </cell>
        </row>
        <row r="301">
          <cell r="A301" t="str">
            <v>0110 82</v>
          </cell>
        </row>
        <row r="302">
          <cell r="A302" t="str">
            <v>0110 84</v>
          </cell>
        </row>
        <row r="303">
          <cell r="A303" t="str">
            <v>0110 85</v>
          </cell>
        </row>
        <row r="304">
          <cell r="A304" t="str">
            <v>0110 86</v>
          </cell>
        </row>
        <row r="305">
          <cell r="A305" t="str">
            <v>0119 70  1</v>
          </cell>
        </row>
        <row r="306">
          <cell r="A306" t="str">
            <v>0119 70  2</v>
          </cell>
        </row>
        <row r="307">
          <cell r="A307" t="str">
            <v>0120  1</v>
          </cell>
        </row>
        <row r="308">
          <cell r="A308" t="str">
            <v>0120  1900</v>
          </cell>
        </row>
        <row r="309">
          <cell r="A309" t="str">
            <v>0120  2  2</v>
          </cell>
        </row>
        <row r="310">
          <cell r="A310" t="str">
            <v>0120  3</v>
          </cell>
        </row>
        <row r="311">
          <cell r="A311" t="str">
            <v>0120  4</v>
          </cell>
        </row>
        <row r="312">
          <cell r="A312" t="str">
            <v>0120  4900</v>
          </cell>
        </row>
        <row r="313">
          <cell r="A313" t="str">
            <v>0120  5</v>
          </cell>
        </row>
        <row r="314">
          <cell r="A314" t="str">
            <v>0120  6</v>
          </cell>
        </row>
        <row r="315">
          <cell r="A315" t="str">
            <v>0120  6900</v>
          </cell>
        </row>
        <row r="316">
          <cell r="A316" t="str">
            <v>0120  9  1</v>
          </cell>
        </row>
        <row r="317">
          <cell r="A317" t="str">
            <v>0120  9  2</v>
          </cell>
        </row>
        <row r="318">
          <cell r="A318" t="str">
            <v>0120  9  3</v>
          </cell>
        </row>
        <row r="319">
          <cell r="A319" t="str">
            <v>0120 10 11</v>
          </cell>
        </row>
        <row r="320">
          <cell r="A320" t="str">
            <v>0120 10 12</v>
          </cell>
        </row>
        <row r="321">
          <cell r="A321" t="str">
            <v>0120 10 13</v>
          </cell>
        </row>
        <row r="322">
          <cell r="A322" t="str">
            <v>0120 10 21</v>
          </cell>
        </row>
        <row r="323">
          <cell r="A323" t="str">
            <v>0120 10 22</v>
          </cell>
        </row>
        <row r="324">
          <cell r="A324" t="str">
            <v>0120 10 23</v>
          </cell>
        </row>
        <row r="325">
          <cell r="A325" t="str">
            <v>0120 11</v>
          </cell>
        </row>
        <row r="326">
          <cell r="A326" t="str">
            <v>0120 71</v>
          </cell>
        </row>
        <row r="327">
          <cell r="A327" t="str">
            <v>0120 72</v>
          </cell>
        </row>
        <row r="328">
          <cell r="A328" t="str">
            <v>0120 72  1</v>
          </cell>
        </row>
        <row r="329">
          <cell r="A329" t="str">
            <v>0120 73</v>
          </cell>
        </row>
        <row r="330">
          <cell r="A330" t="str">
            <v>0120 74</v>
          </cell>
        </row>
        <row r="331">
          <cell r="A331" t="str">
            <v>0120 75  1</v>
          </cell>
        </row>
        <row r="332">
          <cell r="A332" t="str">
            <v>0120 75  2</v>
          </cell>
        </row>
        <row r="333">
          <cell r="A333" t="str">
            <v>0120 76  1</v>
          </cell>
        </row>
        <row r="334">
          <cell r="A334" t="str">
            <v>0120 98 10</v>
          </cell>
        </row>
        <row r="335">
          <cell r="A335" t="str">
            <v>0121 70</v>
          </cell>
        </row>
        <row r="336">
          <cell r="A336" t="str">
            <v>0121 70  1</v>
          </cell>
        </row>
        <row r="337">
          <cell r="A337" t="str">
            <v>0122 71</v>
          </cell>
        </row>
        <row r="338">
          <cell r="A338" t="str">
            <v>0125  1</v>
          </cell>
        </row>
        <row r="339">
          <cell r="A339" t="str">
            <v>0125  3</v>
          </cell>
        </row>
        <row r="340">
          <cell r="A340" t="str">
            <v>0129  1  1</v>
          </cell>
        </row>
        <row r="341">
          <cell r="A341" t="str">
            <v>0129  1  2</v>
          </cell>
        </row>
        <row r="342">
          <cell r="A342" t="str">
            <v>0129  1  3</v>
          </cell>
        </row>
        <row r="343">
          <cell r="A343" t="str">
            <v>0129  1  4</v>
          </cell>
        </row>
        <row r="344">
          <cell r="A344" t="str">
            <v>0129  1  5</v>
          </cell>
        </row>
        <row r="345">
          <cell r="A345" t="str">
            <v>0129  1  6</v>
          </cell>
        </row>
        <row r="346">
          <cell r="A346" t="str">
            <v>0129  1 11</v>
          </cell>
        </row>
        <row r="347">
          <cell r="A347" t="str">
            <v>0129  1 12</v>
          </cell>
        </row>
        <row r="348">
          <cell r="A348" t="str">
            <v>0129  1 13</v>
          </cell>
        </row>
        <row r="349">
          <cell r="A349" t="str">
            <v>0129  1 21</v>
          </cell>
        </row>
        <row r="350">
          <cell r="A350" t="str">
            <v>0129  1 22</v>
          </cell>
        </row>
        <row r="351">
          <cell r="A351" t="str">
            <v>0129  1 31</v>
          </cell>
        </row>
        <row r="352">
          <cell r="A352" t="str">
            <v>0129  1 32</v>
          </cell>
        </row>
        <row r="353">
          <cell r="A353" t="str">
            <v>0129  1 33</v>
          </cell>
        </row>
        <row r="354">
          <cell r="A354" t="str">
            <v>0129  1 34</v>
          </cell>
        </row>
        <row r="355">
          <cell r="A355" t="str">
            <v>0129  1 35</v>
          </cell>
        </row>
        <row r="356">
          <cell r="A356" t="str">
            <v>0129  1 36</v>
          </cell>
        </row>
        <row r="357">
          <cell r="A357" t="str">
            <v>0129  1 50</v>
          </cell>
        </row>
        <row r="358">
          <cell r="A358" t="str">
            <v>0129  1 51</v>
          </cell>
        </row>
        <row r="359">
          <cell r="A359" t="str">
            <v>0129  1 52</v>
          </cell>
        </row>
        <row r="360">
          <cell r="A360" t="str">
            <v>0141 70</v>
          </cell>
        </row>
        <row r="361">
          <cell r="A361" t="str">
            <v>0141 71  1</v>
          </cell>
        </row>
        <row r="362">
          <cell r="A362" t="str">
            <v>0141 72  1</v>
          </cell>
        </row>
        <row r="363">
          <cell r="A363" t="str">
            <v>0142 70</v>
          </cell>
        </row>
        <row r="364">
          <cell r="A364" t="str">
            <v>0144  1  1</v>
          </cell>
        </row>
        <row r="365">
          <cell r="A365" t="str">
            <v>0144 71  1</v>
          </cell>
        </row>
        <row r="366">
          <cell r="A366" t="str">
            <v>0144 71  2</v>
          </cell>
        </row>
        <row r="367">
          <cell r="A367" t="str">
            <v>0144 72</v>
          </cell>
        </row>
        <row r="368">
          <cell r="A368" t="str">
            <v>0144 74  1</v>
          </cell>
        </row>
        <row r="369">
          <cell r="A369" t="str">
            <v>0144 74  2</v>
          </cell>
        </row>
        <row r="370">
          <cell r="A370" t="str">
            <v>0145  1</v>
          </cell>
        </row>
        <row r="371">
          <cell r="A371" t="str">
            <v>0145  2</v>
          </cell>
        </row>
        <row r="372">
          <cell r="A372" t="str">
            <v>0145 71</v>
          </cell>
        </row>
        <row r="373">
          <cell r="A373" t="str">
            <v>0145 71  2</v>
          </cell>
        </row>
        <row r="374">
          <cell r="A374" t="str">
            <v>0145 72</v>
          </cell>
        </row>
        <row r="375">
          <cell r="A375" t="str">
            <v>0160  4</v>
          </cell>
        </row>
        <row r="376">
          <cell r="A376" t="str">
            <v>0160  4900</v>
          </cell>
        </row>
        <row r="377">
          <cell r="A377" t="str">
            <v>0160  6</v>
          </cell>
        </row>
        <row r="378">
          <cell r="A378" t="str">
            <v>0162  1 11</v>
          </cell>
        </row>
        <row r="379">
          <cell r="A379" t="str">
            <v>0162  1 12</v>
          </cell>
        </row>
        <row r="380">
          <cell r="A380" t="str">
            <v>0162  1 21</v>
          </cell>
        </row>
        <row r="381">
          <cell r="A381" t="str">
            <v>0162  1 33</v>
          </cell>
        </row>
        <row r="382">
          <cell r="A382" t="str">
            <v>0165 70</v>
          </cell>
        </row>
        <row r="383">
          <cell r="A383" t="str">
            <v>0165 71</v>
          </cell>
        </row>
        <row r="384">
          <cell r="A384" t="str">
            <v>0173 71</v>
          </cell>
        </row>
        <row r="385">
          <cell r="A385" t="str">
            <v>0173 76</v>
          </cell>
        </row>
        <row r="386">
          <cell r="A386" t="str">
            <v>0173 77  1</v>
          </cell>
        </row>
        <row r="387">
          <cell r="A387" t="str">
            <v>0173 77  2</v>
          </cell>
        </row>
        <row r="388">
          <cell r="A388" t="str">
            <v>0173 77  3</v>
          </cell>
        </row>
        <row r="389">
          <cell r="A389" t="str">
            <v>0173 78  1</v>
          </cell>
        </row>
        <row r="390">
          <cell r="A390" t="str">
            <v>0173 78  2</v>
          </cell>
        </row>
        <row r="391">
          <cell r="A391" t="str">
            <v>0173 78  3</v>
          </cell>
        </row>
        <row r="392">
          <cell r="A392" t="str">
            <v>0173 79  1</v>
          </cell>
        </row>
        <row r="393">
          <cell r="A393" t="str">
            <v>0173 79  2</v>
          </cell>
        </row>
        <row r="394">
          <cell r="A394" t="str">
            <v>0173 79  3</v>
          </cell>
        </row>
        <row r="395">
          <cell r="A395" t="str">
            <v>0173 79  4</v>
          </cell>
        </row>
        <row r="396">
          <cell r="A396" t="str">
            <v>0173 79  5</v>
          </cell>
        </row>
        <row r="397">
          <cell r="A397" t="str">
            <v>0173 79  6</v>
          </cell>
        </row>
        <row r="398">
          <cell r="A398" t="str">
            <v>0175  1</v>
          </cell>
        </row>
        <row r="399">
          <cell r="A399" t="str">
            <v>0180 72</v>
          </cell>
        </row>
        <row r="400">
          <cell r="A400" t="str">
            <v>0210  1  1</v>
          </cell>
        </row>
        <row r="401">
          <cell r="A401" t="str">
            <v>0210  1  8</v>
          </cell>
        </row>
        <row r="402">
          <cell r="A402" t="str">
            <v>0210  1  9</v>
          </cell>
        </row>
        <row r="403">
          <cell r="A403" t="str">
            <v>0210  2</v>
          </cell>
        </row>
        <row r="404">
          <cell r="A404" t="str">
            <v>0285701</v>
          </cell>
        </row>
        <row r="405">
          <cell r="A405" t="str">
            <v>0285701900</v>
          </cell>
        </row>
        <row r="406">
          <cell r="A406" t="str">
            <v>0285702</v>
          </cell>
        </row>
        <row r="407">
          <cell r="A407" t="str">
            <v>0285703</v>
          </cell>
        </row>
        <row r="408">
          <cell r="A408" t="str">
            <v>0285704</v>
          </cell>
        </row>
        <row r="409">
          <cell r="A409" t="str">
            <v>0285705</v>
          </cell>
        </row>
        <row r="410">
          <cell r="A410" t="str">
            <v>0285706</v>
          </cell>
        </row>
        <row r="411">
          <cell r="A411" t="str">
            <v>0285707</v>
          </cell>
        </row>
        <row r="412">
          <cell r="A412" t="str">
            <v>0285708</v>
          </cell>
        </row>
        <row r="413">
          <cell r="A413" t="str">
            <v>0285709</v>
          </cell>
        </row>
        <row r="414">
          <cell r="A414" t="str">
            <v>0285709900</v>
          </cell>
        </row>
        <row r="415">
          <cell r="A415" t="str">
            <v>0285710</v>
          </cell>
        </row>
        <row r="416">
          <cell r="A416" t="str">
            <v>0285711</v>
          </cell>
        </row>
        <row r="417">
          <cell r="A417" t="str">
            <v>0285712</v>
          </cell>
        </row>
        <row r="418">
          <cell r="A418" t="str">
            <v>0285713</v>
          </cell>
        </row>
        <row r="419">
          <cell r="A419" t="str">
            <v>0285714</v>
          </cell>
        </row>
        <row r="420">
          <cell r="A420" t="str">
            <v>0285715</v>
          </cell>
        </row>
        <row r="421">
          <cell r="A421" t="str">
            <v>0285720</v>
          </cell>
        </row>
        <row r="422">
          <cell r="A422" t="str">
            <v>0285721</v>
          </cell>
        </row>
        <row r="423">
          <cell r="A423" t="str">
            <v>0285722</v>
          </cell>
        </row>
        <row r="424">
          <cell r="A424" t="str">
            <v>0285724</v>
          </cell>
        </row>
        <row r="425">
          <cell r="A425" t="str">
            <v>0285725</v>
          </cell>
        </row>
        <row r="426">
          <cell r="A426" t="str">
            <v>0285726</v>
          </cell>
        </row>
        <row r="427">
          <cell r="A427" t="str">
            <v>0285727</v>
          </cell>
        </row>
        <row r="428">
          <cell r="A428" t="str">
            <v>0285728</v>
          </cell>
        </row>
        <row r="429">
          <cell r="A429" t="str">
            <v>0285729</v>
          </cell>
        </row>
        <row r="430">
          <cell r="A430" t="str">
            <v>0285730</v>
          </cell>
        </row>
        <row r="431">
          <cell r="A431" t="str">
            <v>0285731</v>
          </cell>
        </row>
        <row r="432">
          <cell r="A432" t="str">
            <v>0285732</v>
          </cell>
        </row>
        <row r="433">
          <cell r="A433" t="str">
            <v>0286  1</v>
          </cell>
        </row>
        <row r="434">
          <cell r="A434" t="str">
            <v>0286  2</v>
          </cell>
        </row>
        <row r="435">
          <cell r="A435" t="str">
            <v>0287  1</v>
          </cell>
        </row>
        <row r="436">
          <cell r="A436" t="str">
            <v>0288001</v>
          </cell>
        </row>
        <row r="437">
          <cell r="A437" t="str">
            <v>0305  1</v>
          </cell>
        </row>
        <row r="438">
          <cell r="A438" t="str">
            <v>0315  1</v>
          </cell>
        </row>
        <row r="439">
          <cell r="A439" t="str">
            <v>0315  1  1</v>
          </cell>
        </row>
        <row r="440">
          <cell r="A440" t="str">
            <v>0315  1  2</v>
          </cell>
        </row>
        <row r="441">
          <cell r="A441" t="str">
            <v>0315  1  3</v>
          </cell>
        </row>
        <row r="442">
          <cell r="A442" t="str">
            <v>0327 70  1</v>
          </cell>
        </row>
        <row r="443">
          <cell r="A443" t="str">
            <v>0327 70  2</v>
          </cell>
        </row>
        <row r="444">
          <cell r="A444" t="str">
            <v>0327 70  3</v>
          </cell>
        </row>
        <row r="445">
          <cell r="A445" t="str">
            <v>0327 70  4</v>
          </cell>
        </row>
        <row r="446">
          <cell r="A446" t="str">
            <v>0327 70  5</v>
          </cell>
        </row>
        <row r="447">
          <cell r="A447" t="str">
            <v>0327 70  6</v>
          </cell>
        </row>
        <row r="448">
          <cell r="A448" t="str">
            <v>0327 70  7</v>
          </cell>
        </row>
        <row r="449">
          <cell r="A449" t="str">
            <v>0327 70  8</v>
          </cell>
        </row>
        <row r="450">
          <cell r="A450" t="str">
            <v>0327 70  9</v>
          </cell>
        </row>
        <row r="451">
          <cell r="A451" t="str">
            <v>0327 70 10</v>
          </cell>
        </row>
        <row r="452">
          <cell r="A452" t="str">
            <v>0327 70 11</v>
          </cell>
        </row>
        <row r="453">
          <cell r="A453" t="str">
            <v>0327 70 12</v>
          </cell>
        </row>
        <row r="454">
          <cell r="A454" t="str">
            <v>0327 70 13</v>
          </cell>
        </row>
        <row r="455">
          <cell r="A455" t="str">
            <v>0327 70 14</v>
          </cell>
        </row>
        <row r="456">
          <cell r="A456" t="str">
            <v>0327 70 15</v>
          </cell>
        </row>
        <row r="457">
          <cell r="A457" t="str">
            <v>0327 70 16</v>
          </cell>
        </row>
        <row r="458">
          <cell r="A458" t="str">
            <v>0327 70 17</v>
          </cell>
        </row>
        <row r="459">
          <cell r="A459" t="str">
            <v>0327 70 18</v>
          </cell>
        </row>
        <row r="460">
          <cell r="A460" t="str">
            <v>0327 70 19</v>
          </cell>
        </row>
        <row r="461">
          <cell r="A461" t="str">
            <v>0327 70 20</v>
          </cell>
        </row>
        <row r="462">
          <cell r="A462" t="str">
            <v>0327 70 21</v>
          </cell>
        </row>
        <row r="463">
          <cell r="A463" t="str">
            <v>0327 70 22</v>
          </cell>
        </row>
        <row r="464">
          <cell r="A464" t="str">
            <v>0327 70 23</v>
          </cell>
        </row>
        <row r="465">
          <cell r="A465" t="str">
            <v>0327 70 26</v>
          </cell>
        </row>
        <row r="466">
          <cell r="A466" t="str">
            <v>0327 70 27</v>
          </cell>
        </row>
        <row r="467">
          <cell r="A467" t="str">
            <v>0327 70 28</v>
          </cell>
        </row>
        <row r="468">
          <cell r="A468" t="str">
            <v>0327 70 29</v>
          </cell>
        </row>
        <row r="469">
          <cell r="A469" t="str">
            <v>0327 70 30</v>
          </cell>
        </row>
        <row r="470">
          <cell r="A470" t="str">
            <v>0327 70 31</v>
          </cell>
        </row>
        <row r="471">
          <cell r="A471" t="str">
            <v>0327 70 32</v>
          </cell>
        </row>
        <row r="472">
          <cell r="A472" t="str">
            <v>0327 70 33</v>
          </cell>
        </row>
        <row r="473">
          <cell r="A473" t="str">
            <v>0327 70 34</v>
          </cell>
        </row>
        <row r="474">
          <cell r="A474" t="str">
            <v>0327 70 35</v>
          </cell>
        </row>
        <row r="475">
          <cell r="A475" t="str">
            <v>0327 70 36</v>
          </cell>
        </row>
        <row r="476">
          <cell r="A476" t="str">
            <v>0327 70 37</v>
          </cell>
        </row>
        <row r="477">
          <cell r="A477" t="str">
            <v>0327 70 38</v>
          </cell>
        </row>
        <row r="478">
          <cell r="A478" t="str">
            <v>0327 70 39</v>
          </cell>
        </row>
        <row r="479">
          <cell r="A479" t="str">
            <v>0327 70 40</v>
          </cell>
        </row>
        <row r="480">
          <cell r="A480" t="str">
            <v>0327 70 41</v>
          </cell>
        </row>
        <row r="481">
          <cell r="A481" t="str">
            <v>0327 70 42</v>
          </cell>
        </row>
        <row r="482">
          <cell r="A482" t="str">
            <v>0327 70 44</v>
          </cell>
        </row>
        <row r="483">
          <cell r="A483" t="str">
            <v>0327 70 45</v>
          </cell>
        </row>
        <row r="484">
          <cell r="A484" t="str">
            <v>0332  1</v>
          </cell>
        </row>
        <row r="485">
          <cell r="A485" t="str">
            <v>0334  1 11</v>
          </cell>
        </row>
        <row r="486">
          <cell r="A486" t="str">
            <v>0334  1 12</v>
          </cell>
        </row>
        <row r="487">
          <cell r="A487" t="str">
            <v>0334  1 13</v>
          </cell>
        </row>
        <row r="488">
          <cell r="A488" t="str">
            <v>0334  1 14</v>
          </cell>
        </row>
        <row r="489">
          <cell r="A489" t="str">
            <v>0334  1 15</v>
          </cell>
        </row>
        <row r="490">
          <cell r="A490" t="str">
            <v>0334  1 22</v>
          </cell>
        </row>
        <row r="491">
          <cell r="A491" t="str">
            <v>0334  1 23</v>
          </cell>
        </row>
        <row r="492">
          <cell r="A492" t="str">
            <v>0334  1 24</v>
          </cell>
        </row>
        <row r="493">
          <cell r="A493" t="str">
            <v>0334  1 25</v>
          </cell>
        </row>
        <row r="494">
          <cell r="A494" t="str">
            <v>0334  1 33</v>
          </cell>
        </row>
        <row r="495">
          <cell r="A495" t="str">
            <v>0334  1 34</v>
          </cell>
        </row>
        <row r="496">
          <cell r="A496" t="str">
            <v>0334  1 35</v>
          </cell>
        </row>
        <row r="497">
          <cell r="A497" t="str">
            <v>0334  1 42</v>
          </cell>
        </row>
        <row r="498">
          <cell r="A498" t="str">
            <v>0334  1 43</v>
          </cell>
        </row>
        <row r="499">
          <cell r="A499" t="str">
            <v>0334  1 52</v>
          </cell>
        </row>
        <row r="500">
          <cell r="A500" t="str">
            <v>0334  1 53</v>
          </cell>
        </row>
        <row r="501">
          <cell r="A501" t="str">
            <v>0334  1 54</v>
          </cell>
        </row>
        <row r="502">
          <cell r="A502" t="str">
            <v>0334  1 55</v>
          </cell>
        </row>
        <row r="503">
          <cell r="A503" t="str">
            <v>0334  1 56</v>
          </cell>
        </row>
        <row r="504">
          <cell r="A504" t="str">
            <v>0334  1 57</v>
          </cell>
        </row>
        <row r="505">
          <cell r="A505" t="str">
            <v>0334  1 58</v>
          </cell>
        </row>
        <row r="506">
          <cell r="A506" t="str">
            <v>0334  1 59</v>
          </cell>
        </row>
        <row r="507">
          <cell r="A507" t="str">
            <v>0337  7  5</v>
          </cell>
        </row>
        <row r="508">
          <cell r="A508" t="str">
            <v>0337  7  6</v>
          </cell>
        </row>
        <row r="509">
          <cell r="A509" t="str">
            <v>0337  7  7</v>
          </cell>
        </row>
        <row r="510">
          <cell r="A510" t="str">
            <v>0337  7 22</v>
          </cell>
        </row>
        <row r="511">
          <cell r="A511" t="str">
            <v>0337  7 23</v>
          </cell>
        </row>
        <row r="512">
          <cell r="A512" t="str">
            <v>0337  7 24</v>
          </cell>
        </row>
        <row r="513">
          <cell r="A513" t="str">
            <v>0337  7 25</v>
          </cell>
        </row>
        <row r="514">
          <cell r="A514" t="str">
            <v>0337  7 26</v>
          </cell>
        </row>
        <row r="515">
          <cell r="A515" t="str">
            <v>0337  7 29</v>
          </cell>
        </row>
        <row r="516">
          <cell r="A516" t="str">
            <v>0337  7 30</v>
          </cell>
        </row>
        <row r="517">
          <cell r="A517" t="str">
            <v>0337  7 31</v>
          </cell>
        </row>
        <row r="518">
          <cell r="A518" t="str">
            <v>0337  7 32</v>
          </cell>
        </row>
        <row r="519">
          <cell r="A519" t="str">
            <v>0337  7 33</v>
          </cell>
        </row>
        <row r="520">
          <cell r="A520" t="str">
            <v>0337  7 35</v>
          </cell>
        </row>
        <row r="521">
          <cell r="A521" t="str">
            <v>0337  7 39</v>
          </cell>
        </row>
        <row r="522">
          <cell r="A522" t="str">
            <v>0337  7 40</v>
          </cell>
        </row>
        <row r="523">
          <cell r="A523" t="str">
            <v>0337  7 41</v>
          </cell>
        </row>
        <row r="524">
          <cell r="A524" t="str">
            <v>0337  7 42</v>
          </cell>
        </row>
        <row r="525">
          <cell r="A525" t="str">
            <v>0337  7 43</v>
          </cell>
        </row>
        <row r="526">
          <cell r="A526" t="str">
            <v>0337  7 45</v>
          </cell>
        </row>
        <row r="527">
          <cell r="A527" t="str">
            <v>0337  7 48</v>
          </cell>
        </row>
        <row r="528">
          <cell r="A528" t="str">
            <v>0337  7 54</v>
          </cell>
        </row>
        <row r="529">
          <cell r="A529" t="str">
            <v>0337  7 55</v>
          </cell>
        </row>
        <row r="530">
          <cell r="A530" t="str">
            <v>0337  7 58</v>
          </cell>
        </row>
        <row r="531">
          <cell r="A531" t="str">
            <v>0337  7 70</v>
          </cell>
        </row>
        <row r="532">
          <cell r="A532" t="str">
            <v>0337  7 71</v>
          </cell>
        </row>
        <row r="533">
          <cell r="A533" t="str">
            <v>0337  7 72</v>
          </cell>
        </row>
        <row r="534">
          <cell r="A534" t="str">
            <v>0337  7 73</v>
          </cell>
        </row>
        <row r="535">
          <cell r="A535" t="str">
            <v>0337  7 74</v>
          </cell>
        </row>
        <row r="536">
          <cell r="A536" t="str">
            <v>0337  7 80</v>
          </cell>
        </row>
        <row r="537">
          <cell r="A537" t="str">
            <v>0337  7 81</v>
          </cell>
        </row>
        <row r="538">
          <cell r="A538" t="str">
            <v>0337  7 82</v>
          </cell>
        </row>
        <row r="539">
          <cell r="A539" t="str">
            <v>0337  7 83</v>
          </cell>
        </row>
        <row r="540">
          <cell r="A540" t="str">
            <v>0337  7 85</v>
          </cell>
        </row>
        <row r="541">
          <cell r="A541" t="str">
            <v>0337  7 88</v>
          </cell>
        </row>
        <row r="542">
          <cell r="A542" t="str">
            <v>0337  7 90</v>
          </cell>
        </row>
        <row r="543">
          <cell r="A543" t="str">
            <v>0337  7 91</v>
          </cell>
        </row>
        <row r="544">
          <cell r="A544" t="str">
            <v>0337  7 92</v>
          </cell>
        </row>
        <row r="545">
          <cell r="A545" t="str">
            <v>0337  7 93</v>
          </cell>
        </row>
        <row r="546">
          <cell r="A546" t="str">
            <v>0337  7 94</v>
          </cell>
        </row>
        <row r="547">
          <cell r="A547" t="str">
            <v>0339  1</v>
          </cell>
        </row>
        <row r="548">
          <cell r="A548" t="str">
            <v>0341 70</v>
          </cell>
        </row>
        <row r="549">
          <cell r="A549" t="str">
            <v>0350  1  1</v>
          </cell>
        </row>
        <row r="550">
          <cell r="A550" t="str">
            <v>0350  1  2</v>
          </cell>
        </row>
        <row r="551">
          <cell r="A551" t="str">
            <v>0350  1  3</v>
          </cell>
        </row>
        <row r="552">
          <cell r="A552" t="str">
            <v>0350  1  4</v>
          </cell>
        </row>
        <row r="553">
          <cell r="A553" t="str">
            <v>0350  1  5</v>
          </cell>
        </row>
        <row r="554">
          <cell r="A554" t="str">
            <v>0350  1  8</v>
          </cell>
        </row>
        <row r="555">
          <cell r="A555" t="str">
            <v>0350  1  9</v>
          </cell>
        </row>
        <row r="556">
          <cell r="A556" t="str">
            <v>0350  1 10</v>
          </cell>
        </row>
        <row r="557">
          <cell r="A557" t="str">
            <v>0350  1 11</v>
          </cell>
        </row>
        <row r="558">
          <cell r="A558" t="str">
            <v>0350  1 12</v>
          </cell>
        </row>
        <row r="559">
          <cell r="A559" t="str">
            <v>0350  1 13</v>
          </cell>
        </row>
        <row r="560">
          <cell r="A560" t="str">
            <v>0350  1 14</v>
          </cell>
        </row>
        <row r="561">
          <cell r="A561" t="str">
            <v>0350  1 15</v>
          </cell>
        </row>
        <row r="562">
          <cell r="A562" t="str">
            <v>0350  1 16</v>
          </cell>
        </row>
        <row r="563">
          <cell r="A563" t="str">
            <v>0350  1 17</v>
          </cell>
        </row>
        <row r="564">
          <cell r="A564" t="str">
            <v>0350  1 19</v>
          </cell>
        </row>
        <row r="565">
          <cell r="A565" t="str">
            <v>0350  1 20</v>
          </cell>
        </row>
        <row r="566">
          <cell r="A566" t="str">
            <v>0350  1 21</v>
          </cell>
        </row>
        <row r="567">
          <cell r="A567" t="str">
            <v>0350  1 23</v>
          </cell>
        </row>
        <row r="568">
          <cell r="A568" t="str">
            <v>0350  2  1</v>
          </cell>
        </row>
        <row r="569">
          <cell r="A569" t="str">
            <v>0350  2  3</v>
          </cell>
        </row>
        <row r="570">
          <cell r="A570" t="str">
            <v>0350  2  4</v>
          </cell>
        </row>
        <row r="571">
          <cell r="A571" t="str">
            <v>0350  2 10</v>
          </cell>
        </row>
        <row r="572">
          <cell r="A572" t="str">
            <v>0350  2 12</v>
          </cell>
        </row>
        <row r="573">
          <cell r="A573" t="str">
            <v>0350  2 17</v>
          </cell>
        </row>
        <row r="574">
          <cell r="A574" t="str">
            <v>0350  3  1</v>
          </cell>
        </row>
        <row r="575">
          <cell r="A575" t="str">
            <v>0350  3  2</v>
          </cell>
        </row>
        <row r="576">
          <cell r="A576" t="str">
            <v>0350  3  3</v>
          </cell>
        </row>
        <row r="577">
          <cell r="A577" t="str">
            <v>0350  3  5</v>
          </cell>
        </row>
        <row r="578">
          <cell r="A578" t="str">
            <v>0350  3  7</v>
          </cell>
        </row>
        <row r="579">
          <cell r="A579" t="str">
            <v>0350  3  8</v>
          </cell>
        </row>
        <row r="580">
          <cell r="A580" t="str">
            <v>0350  3  9</v>
          </cell>
        </row>
        <row r="581">
          <cell r="A581" t="str">
            <v>0350  3 10</v>
          </cell>
        </row>
        <row r="582">
          <cell r="A582" t="str">
            <v>0350  3 11</v>
          </cell>
        </row>
        <row r="583">
          <cell r="A583" t="str">
            <v>0350  3 12</v>
          </cell>
        </row>
        <row r="584">
          <cell r="A584" t="str">
            <v>0350  3 13</v>
          </cell>
        </row>
        <row r="585">
          <cell r="A585" t="str">
            <v>0350  3 14</v>
          </cell>
        </row>
        <row r="586">
          <cell r="A586" t="str">
            <v>0350  3 15</v>
          </cell>
        </row>
        <row r="587">
          <cell r="A587" t="str">
            <v>0350  3 17</v>
          </cell>
        </row>
        <row r="588">
          <cell r="A588" t="str">
            <v>0350  3 18</v>
          </cell>
        </row>
        <row r="589">
          <cell r="A589" t="str">
            <v>0350  4  1</v>
          </cell>
        </row>
        <row r="590">
          <cell r="A590" t="str">
            <v>0350  4  5</v>
          </cell>
        </row>
        <row r="591">
          <cell r="A591" t="str">
            <v>0350  4 11</v>
          </cell>
        </row>
        <row r="592">
          <cell r="A592" t="str">
            <v>0350  4 13</v>
          </cell>
        </row>
        <row r="593">
          <cell r="A593" t="str">
            <v>0350  5</v>
          </cell>
        </row>
        <row r="594">
          <cell r="A594" t="str">
            <v>0350  6</v>
          </cell>
        </row>
        <row r="595">
          <cell r="A595" t="str">
            <v>0350 30  5</v>
          </cell>
        </row>
        <row r="596">
          <cell r="A596" t="str">
            <v>0350 30 13</v>
          </cell>
        </row>
        <row r="597">
          <cell r="A597" t="str">
            <v>0350 72</v>
          </cell>
        </row>
        <row r="598">
          <cell r="A598" t="str">
            <v>0350 78</v>
          </cell>
        </row>
        <row r="599">
          <cell r="A599" t="str">
            <v>0352 70</v>
          </cell>
        </row>
        <row r="600">
          <cell r="A600" t="str">
            <v>0353 70</v>
          </cell>
        </row>
        <row r="601">
          <cell r="A601" t="str">
            <v>0354  1 12</v>
          </cell>
        </row>
        <row r="602">
          <cell r="A602" t="str">
            <v>0370  1</v>
          </cell>
        </row>
        <row r="603">
          <cell r="A603" t="str">
            <v>0400  0 11</v>
          </cell>
        </row>
        <row r="604">
          <cell r="A604" t="str">
            <v>0400  0 13</v>
          </cell>
        </row>
        <row r="605">
          <cell r="A605" t="str">
            <v>0400  1  1</v>
          </cell>
        </row>
        <row r="606">
          <cell r="A606" t="str">
            <v>0400  1  2</v>
          </cell>
        </row>
        <row r="607">
          <cell r="A607" t="str">
            <v>0400  1 11</v>
          </cell>
        </row>
        <row r="608">
          <cell r="A608" t="str">
            <v>0400  1 15</v>
          </cell>
        </row>
        <row r="609">
          <cell r="A609" t="str">
            <v>0400  1 25</v>
          </cell>
        </row>
        <row r="610">
          <cell r="A610" t="str">
            <v>0400  2  1</v>
          </cell>
        </row>
        <row r="611">
          <cell r="A611" t="str">
            <v>0400  2  2</v>
          </cell>
        </row>
        <row r="612">
          <cell r="A612" t="str">
            <v>0400  2  4</v>
          </cell>
        </row>
        <row r="613">
          <cell r="A613" t="str">
            <v>0400  2  5</v>
          </cell>
        </row>
        <row r="614">
          <cell r="A614" t="str">
            <v>0400  2  8</v>
          </cell>
        </row>
        <row r="615">
          <cell r="A615" t="str">
            <v>0400  2 10</v>
          </cell>
        </row>
        <row r="616">
          <cell r="A616" t="str">
            <v>0400  2 11</v>
          </cell>
        </row>
        <row r="617">
          <cell r="A617" t="str">
            <v>0400  2 12</v>
          </cell>
        </row>
        <row r="618">
          <cell r="A618" t="str">
            <v>0400  2 25</v>
          </cell>
        </row>
        <row r="619">
          <cell r="A619" t="str">
            <v>0400  2 41</v>
          </cell>
        </row>
        <row r="620">
          <cell r="A620" t="str">
            <v>0400  2 46</v>
          </cell>
        </row>
        <row r="621">
          <cell r="A621" t="str">
            <v>0400  2 47</v>
          </cell>
        </row>
        <row r="622">
          <cell r="A622" t="str">
            <v>0400  3  1</v>
          </cell>
        </row>
        <row r="623">
          <cell r="A623" t="str">
            <v>0400  3  8</v>
          </cell>
        </row>
        <row r="624">
          <cell r="A624" t="str">
            <v>0400  3 20</v>
          </cell>
        </row>
        <row r="625">
          <cell r="A625" t="str">
            <v>0400  3 45</v>
          </cell>
        </row>
        <row r="626">
          <cell r="A626" t="str">
            <v>0400  4  1</v>
          </cell>
        </row>
        <row r="627">
          <cell r="A627" t="str">
            <v>0400  4  2</v>
          </cell>
        </row>
        <row r="628">
          <cell r="A628" t="str">
            <v>0400  4  4</v>
          </cell>
        </row>
        <row r="629">
          <cell r="A629" t="str">
            <v>0400  4  5</v>
          </cell>
        </row>
        <row r="630">
          <cell r="A630" t="str">
            <v>0400  4  6</v>
          </cell>
        </row>
        <row r="631">
          <cell r="A631" t="str">
            <v>0400  4  8</v>
          </cell>
        </row>
        <row r="632">
          <cell r="A632" t="str">
            <v>0400  4 11</v>
          </cell>
        </row>
        <row r="633">
          <cell r="A633" t="str">
            <v>0400  4 15</v>
          </cell>
        </row>
        <row r="634">
          <cell r="A634" t="str">
            <v>0400  4 22</v>
          </cell>
        </row>
        <row r="635">
          <cell r="A635" t="str">
            <v>0400  4 25</v>
          </cell>
        </row>
        <row r="636">
          <cell r="A636" t="str">
            <v>0400  4 39</v>
          </cell>
        </row>
        <row r="637">
          <cell r="A637" t="str">
            <v>0400  4 40</v>
          </cell>
        </row>
        <row r="638">
          <cell r="A638" t="str">
            <v>0400  4 41</v>
          </cell>
        </row>
        <row r="639">
          <cell r="A639" t="str">
            <v>0400  4 47</v>
          </cell>
        </row>
        <row r="640">
          <cell r="A640" t="str">
            <v>0400  4104</v>
          </cell>
        </row>
        <row r="641">
          <cell r="A641" t="str">
            <v>0400  6</v>
          </cell>
        </row>
        <row r="642">
          <cell r="A642" t="str">
            <v>0400  7</v>
          </cell>
        </row>
        <row r="643">
          <cell r="A643" t="str">
            <v>0400  8  4</v>
          </cell>
        </row>
        <row r="644">
          <cell r="A644" t="str">
            <v>0400  8  5</v>
          </cell>
        </row>
        <row r="645">
          <cell r="A645" t="str">
            <v>0400  8 22</v>
          </cell>
        </row>
        <row r="646">
          <cell r="A646" t="str">
            <v>0400  8 25</v>
          </cell>
        </row>
        <row r="647">
          <cell r="A647" t="str">
            <v>0400  8 39</v>
          </cell>
        </row>
        <row r="648">
          <cell r="A648" t="str">
            <v>0400  8106</v>
          </cell>
        </row>
        <row r="649">
          <cell r="A649" t="str">
            <v>0400  8107</v>
          </cell>
        </row>
        <row r="650">
          <cell r="A650" t="str">
            <v>0400  9</v>
          </cell>
        </row>
        <row r="651">
          <cell r="A651" t="str">
            <v>0400 10</v>
          </cell>
        </row>
        <row r="652">
          <cell r="A652" t="str">
            <v>0400 16 22</v>
          </cell>
        </row>
        <row r="653">
          <cell r="A653" t="str">
            <v>0400 16 25</v>
          </cell>
        </row>
        <row r="654">
          <cell r="A654" t="str">
            <v>0400 16 39</v>
          </cell>
        </row>
        <row r="655">
          <cell r="A655" t="str">
            <v>0400 16 42</v>
          </cell>
        </row>
        <row r="656">
          <cell r="A656" t="str">
            <v>0400 16 43</v>
          </cell>
        </row>
        <row r="657">
          <cell r="A657" t="str">
            <v>0400 20</v>
          </cell>
        </row>
        <row r="658">
          <cell r="A658" t="str">
            <v>0400 32</v>
          </cell>
        </row>
        <row r="659">
          <cell r="A659" t="str">
            <v>0400 60  1</v>
          </cell>
        </row>
        <row r="660">
          <cell r="A660" t="str">
            <v>0400 60  2</v>
          </cell>
        </row>
        <row r="661">
          <cell r="A661" t="str">
            <v>0400 60  3</v>
          </cell>
        </row>
        <row r="662">
          <cell r="A662" t="str">
            <v>0400 60  4</v>
          </cell>
        </row>
        <row r="663">
          <cell r="A663" t="str">
            <v>0400 72</v>
          </cell>
        </row>
        <row r="664">
          <cell r="A664" t="str">
            <v>0400 73  1</v>
          </cell>
        </row>
        <row r="665">
          <cell r="A665" t="str">
            <v>0400 73  2</v>
          </cell>
        </row>
        <row r="666">
          <cell r="A666" t="str">
            <v>0400 73  3</v>
          </cell>
        </row>
        <row r="667">
          <cell r="A667" t="str">
            <v>0400 91</v>
          </cell>
        </row>
        <row r="668">
          <cell r="A668" t="str">
            <v>0400 95  1</v>
          </cell>
        </row>
        <row r="669">
          <cell r="A669" t="str">
            <v>0400 95  3</v>
          </cell>
        </row>
        <row r="670">
          <cell r="A670" t="str">
            <v>0400128</v>
          </cell>
        </row>
        <row r="671">
          <cell r="A671" t="str">
            <v>0400134</v>
          </cell>
        </row>
        <row r="672">
          <cell r="A672" t="str">
            <v>0400135</v>
          </cell>
        </row>
        <row r="673">
          <cell r="A673" t="str">
            <v>0400136</v>
          </cell>
        </row>
        <row r="674">
          <cell r="A674" t="str">
            <v>0400140  1</v>
          </cell>
        </row>
        <row r="675">
          <cell r="A675" t="str">
            <v>0400140  2</v>
          </cell>
        </row>
        <row r="676">
          <cell r="A676" t="str">
            <v>0400140  3</v>
          </cell>
        </row>
        <row r="677">
          <cell r="A677" t="str">
            <v>0400142  3</v>
          </cell>
        </row>
        <row r="678">
          <cell r="A678" t="str">
            <v>0400142  4</v>
          </cell>
        </row>
        <row r="679">
          <cell r="A679" t="str">
            <v>0400142  7</v>
          </cell>
        </row>
        <row r="680">
          <cell r="A680" t="str">
            <v>0400142  8</v>
          </cell>
        </row>
        <row r="681">
          <cell r="A681" t="str">
            <v>0400142  9</v>
          </cell>
        </row>
        <row r="682">
          <cell r="A682" t="str">
            <v>0400143</v>
          </cell>
        </row>
        <row r="683">
          <cell r="A683" t="str">
            <v>0400145</v>
          </cell>
        </row>
        <row r="684">
          <cell r="A684" t="str">
            <v>0400145  2</v>
          </cell>
        </row>
        <row r="685">
          <cell r="A685" t="str">
            <v>0400147</v>
          </cell>
        </row>
        <row r="686">
          <cell r="A686" t="str">
            <v>0400148</v>
          </cell>
        </row>
        <row r="687">
          <cell r="A687" t="str">
            <v>0400150</v>
          </cell>
        </row>
        <row r="688">
          <cell r="A688" t="str">
            <v>0400153</v>
          </cell>
        </row>
        <row r="689">
          <cell r="A689" t="str">
            <v>0401 70</v>
          </cell>
        </row>
        <row r="690">
          <cell r="A690" t="str">
            <v>0401 70  1</v>
          </cell>
        </row>
        <row r="691">
          <cell r="A691" t="str">
            <v>0401 70  2</v>
          </cell>
        </row>
        <row r="692">
          <cell r="A692" t="str">
            <v>0401 70  3</v>
          </cell>
        </row>
        <row r="693">
          <cell r="A693" t="str">
            <v>0401 70  4</v>
          </cell>
        </row>
        <row r="694">
          <cell r="A694" t="str">
            <v>0401 70  5</v>
          </cell>
        </row>
        <row r="695">
          <cell r="A695" t="str">
            <v>0401 70  6</v>
          </cell>
        </row>
        <row r="696">
          <cell r="A696" t="str">
            <v>0401 71 11</v>
          </cell>
        </row>
        <row r="697">
          <cell r="A697" t="str">
            <v>0401 71 12</v>
          </cell>
        </row>
        <row r="698">
          <cell r="A698" t="str">
            <v>0401 71 13</v>
          </cell>
        </row>
        <row r="699">
          <cell r="A699" t="str">
            <v>0401 71 14</v>
          </cell>
        </row>
        <row r="700">
          <cell r="A700" t="str">
            <v>0402 70</v>
          </cell>
        </row>
        <row r="701">
          <cell r="A701" t="str">
            <v>0403  1  1</v>
          </cell>
        </row>
        <row r="702">
          <cell r="A702" t="str">
            <v>0403  1  2</v>
          </cell>
        </row>
        <row r="703">
          <cell r="A703" t="str">
            <v>0403  1  3</v>
          </cell>
        </row>
        <row r="704">
          <cell r="A704" t="str">
            <v>0403  1  4</v>
          </cell>
        </row>
        <row r="705">
          <cell r="A705" t="str">
            <v>0403  1  5</v>
          </cell>
        </row>
        <row r="706">
          <cell r="A706" t="str">
            <v>0403  1  6</v>
          </cell>
        </row>
        <row r="707">
          <cell r="A707" t="str">
            <v>0403  1  7</v>
          </cell>
        </row>
        <row r="708">
          <cell r="A708" t="str">
            <v>0403  2  1</v>
          </cell>
        </row>
        <row r="709">
          <cell r="A709" t="str">
            <v>0403  2  3</v>
          </cell>
        </row>
        <row r="710">
          <cell r="A710" t="str">
            <v>0403  2  4</v>
          </cell>
        </row>
        <row r="711">
          <cell r="A711" t="str">
            <v>0403  2  5</v>
          </cell>
        </row>
        <row r="712">
          <cell r="A712" t="str">
            <v>0403  2  6</v>
          </cell>
        </row>
        <row r="713">
          <cell r="A713" t="str">
            <v>0403  2  7</v>
          </cell>
        </row>
        <row r="714">
          <cell r="A714" t="str">
            <v>0404  1</v>
          </cell>
        </row>
        <row r="715">
          <cell r="A715" t="str">
            <v>0404  5 11</v>
          </cell>
        </row>
        <row r="716">
          <cell r="A716" t="str">
            <v>0404  5 12</v>
          </cell>
        </row>
        <row r="717">
          <cell r="A717" t="str">
            <v>0404  5 13</v>
          </cell>
        </row>
        <row r="718">
          <cell r="A718" t="str">
            <v>0404  5 14</v>
          </cell>
        </row>
        <row r="719">
          <cell r="A719" t="str">
            <v>0404  5 15</v>
          </cell>
        </row>
        <row r="720">
          <cell r="A720" t="str">
            <v>0404  5 21</v>
          </cell>
        </row>
        <row r="721">
          <cell r="A721" t="str">
            <v>0404  5 22</v>
          </cell>
        </row>
        <row r="722">
          <cell r="A722" t="str">
            <v>0404  5 23</v>
          </cell>
        </row>
        <row r="723">
          <cell r="A723" t="str">
            <v>0404  5 24</v>
          </cell>
        </row>
        <row r="724">
          <cell r="A724" t="str">
            <v>0404  5 25</v>
          </cell>
        </row>
        <row r="725">
          <cell r="A725" t="str">
            <v>0404  6</v>
          </cell>
        </row>
        <row r="726">
          <cell r="A726" t="str">
            <v>0404  7</v>
          </cell>
        </row>
        <row r="727">
          <cell r="A727" t="str">
            <v>0404  7100</v>
          </cell>
        </row>
        <row r="728">
          <cell r="A728" t="str">
            <v>0405 70  1</v>
          </cell>
        </row>
        <row r="729">
          <cell r="A729" t="str">
            <v>0405 70  2</v>
          </cell>
        </row>
        <row r="730">
          <cell r="A730" t="str">
            <v>0405 71</v>
          </cell>
        </row>
        <row r="731">
          <cell r="A731" t="str">
            <v>0407  1 21</v>
          </cell>
        </row>
        <row r="732">
          <cell r="A732" t="str">
            <v>0407  1 52</v>
          </cell>
        </row>
        <row r="733">
          <cell r="A733" t="str">
            <v>0411  1</v>
          </cell>
        </row>
        <row r="734">
          <cell r="A734" t="str">
            <v>0411  2</v>
          </cell>
        </row>
        <row r="735">
          <cell r="A735" t="str">
            <v>0411  2  1</v>
          </cell>
        </row>
        <row r="736">
          <cell r="A736" t="str">
            <v>0411  2  2</v>
          </cell>
        </row>
        <row r="737">
          <cell r="A737" t="str">
            <v>0411  2  3</v>
          </cell>
        </row>
        <row r="738">
          <cell r="A738" t="str">
            <v>0411  2  4</v>
          </cell>
        </row>
        <row r="739">
          <cell r="A739" t="str">
            <v>0413149</v>
          </cell>
        </row>
        <row r="740">
          <cell r="A740" t="str">
            <v>0413151</v>
          </cell>
        </row>
        <row r="741">
          <cell r="A741" t="str">
            <v>0413154</v>
          </cell>
        </row>
        <row r="742">
          <cell r="A742" t="str">
            <v>0415  1  1</v>
          </cell>
        </row>
        <row r="743">
          <cell r="A743" t="str">
            <v>0415  1  3</v>
          </cell>
        </row>
        <row r="744">
          <cell r="A744" t="str">
            <v>0415  1  4</v>
          </cell>
        </row>
        <row r="745">
          <cell r="A745" t="str">
            <v>0415  1  5</v>
          </cell>
        </row>
        <row r="746">
          <cell r="A746" t="str">
            <v>0415  1  6</v>
          </cell>
        </row>
        <row r="747">
          <cell r="A747" t="str">
            <v>0415  1  8</v>
          </cell>
        </row>
        <row r="748">
          <cell r="A748" t="str">
            <v>0415  1  9</v>
          </cell>
        </row>
        <row r="749">
          <cell r="A749" t="str">
            <v>0415  2  4</v>
          </cell>
        </row>
        <row r="750">
          <cell r="A750" t="str">
            <v>0415  2  5</v>
          </cell>
        </row>
        <row r="751">
          <cell r="A751" t="str">
            <v>0415  2  6</v>
          </cell>
        </row>
        <row r="752">
          <cell r="A752" t="str">
            <v>0415  2  9</v>
          </cell>
        </row>
        <row r="753">
          <cell r="A753" t="str">
            <v>0415  3  1</v>
          </cell>
        </row>
        <row r="754">
          <cell r="A754" t="str">
            <v>0415 10  3</v>
          </cell>
        </row>
        <row r="755">
          <cell r="A755" t="str">
            <v>0415 10  5</v>
          </cell>
        </row>
        <row r="756">
          <cell r="A756" t="str">
            <v>0425  1201</v>
          </cell>
        </row>
        <row r="757">
          <cell r="A757" t="str">
            <v>0425  1202</v>
          </cell>
        </row>
        <row r="758">
          <cell r="A758" t="str">
            <v>0425  1203</v>
          </cell>
        </row>
        <row r="759">
          <cell r="A759" t="str">
            <v>0425  1204</v>
          </cell>
        </row>
        <row r="760">
          <cell r="A760" t="str">
            <v>0425  1205</v>
          </cell>
        </row>
        <row r="761">
          <cell r="A761" t="str">
            <v>0425  1209</v>
          </cell>
        </row>
        <row r="762">
          <cell r="A762" t="str">
            <v>0425  1211</v>
          </cell>
        </row>
        <row r="763">
          <cell r="A763" t="str">
            <v>0425  1212</v>
          </cell>
        </row>
        <row r="764">
          <cell r="A764" t="str">
            <v>0425  1213</v>
          </cell>
        </row>
        <row r="765">
          <cell r="A765" t="str">
            <v>0425  1214</v>
          </cell>
        </row>
        <row r="766">
          <cell r="A766" t="str">
            <v>0425  1215</v>
          </cell>
        </row>
        <row r="767">
          <cell r="A767" t="str">
            <v>0425  1311</v>
          </cell>
        </row>
        <row r="768">
          <cell r="A768" t="str">
            <v>0425  1312</v>
          </cell>
        </row>
        <row r="769">
          <cell r="A769" t="str">
            <v>0425  1315</v>
          </cell>
        </row>
        <row r="770">
          <cell r="A770" t="str">
            <v>0425  1319</v>
          </cell>
        </row>
        <row r="771">
          <cell r="A771" t="str">
            <v>0425  1321</v>
          </cell>
        </row>
        <row r="772">
          <cell r="A772" t="str">
            <v>0425  1322</v>
          </cell>
        </row>
        <row r="773">
          <cell r="A773" t="str">
            <v>0425  1325</v>
          </cell>
        </row>
        <row r="774">
          <cell r="A774" t="str">
            <v>0425  1329</v>
          </cell>
        </row>
        <row r="775">
          <cell r="A775" t="str">
            <v>0425  1331</v>
          </cell>
        </row>
        <row r="776">
          <cell r="A776" t="str">
            <v>0425  1332</v>
          </cell>
        </row>
        <row r="777">
          <cell r="A777" t="str">
            <v>0425  1335</v>
          </cell>
        </row>
        <row r="778">
          <cell r="A778" t="str">
            <v>0425  1341</v>
          </cell>
        </row>
        <row r="779">
          <cell r="A779" t="str">
            <v>0425  1342</v>
          </cell>
        </row>
        <row r="780">
          <cell r="A780" t="str">
            <v>0425  1345</v>
          </cell>
        </row>
        <row r="781">
          <cell r="A781" t="str">
            <v>0425  1349</v>
          </cell>
        </row>
        <row r="782">
          <cell r="A782" t="str">
            <v>0425  1351</v>
          </cell>
        </row>
        <row r="783">
          <cell r="A783" t="str">
            <v>0425  1352</v>
          </cell>
        </row>
        <row r="784">
          <cell r="A784" t="str">
            <v>0425  1355</v>
          </cell>
        </row>
        <row r="785">
          <cell r="A785" t="str">
            <v>0425  1359</v>
          </cell>
        </row>
        <row r="786">
          <cell r="A786" t="str">
            <v>0425  1361</v>
          </cell>
        </row>
        <row r="787">
          <cell r="A787" t="str">
            <v>0425  1362</v>
          </cell>
        </row>
        <row r="788">
          <cell r="A788" t="str">
            <v>0425  1365</v>
          </cell>
        </row>
        <row r="789">
          <cell r="A789" t="str">
            <v>0425  1369</v>
          </cell>
        </row>
        <row r="790">
          <cell r="A790" t="str">
            <v>0425  1411</v>
          </cell>
        </row>
        <row r="791">
          <cell r="A791" t="str">
            <v>0425  1412</v>
          </cell>
        </row>
        <row r="792">
          <cell r="A792" t="str">
            <v>0425  1415</v>
          </cell>
        </row>
        <row r="793">
          <cell r="A793" t="str">
            <v>0425  1419</v>
          </cell>
        </row>
        <row r="794">
          <cell r="A794" t="str">
            <v>0425  1421</v>
          </cell>
        </row>
        <row r="795">
          <cell r="A795" t="str">
            <v>0425  1422</v>
          </cell>
        </row>
        <row r="796">
          <cell r="A796" t="str">
            <v>0425  1425</v>
          </cell>
        </row>
        <row r="797">
          <cell r="A797" t="str">
            <v>0425  1429</v>
          </cell>
        </row>
        <row r="798">
          <cell r="A798" t="str">
            <v>0425  1431</v>
          </cell>
        </row>
        <row r="799">
          <cell r="A799" t="str">
            <v>0425  1432</v>
          </cell>
        </row>
        <row r="800">
          <cell r="A800" t="str">
            <v>0425  1435</v>
          </cell>
        </row>
        <row r="801">
          <cell r="A801" t="str">
            <v>0425  1441</v>
          </cell>
        </row>
        <row r="802">
          <cell r="A802" t="str">
            <v>0425  1442</v>
          </cell>
        </row>
        <row r="803">
          <cell r="A803" t="str">
            <v>0425  1445</v>
          </cell>
        </row>
        <row r="804">
          <cell r="A804" t="str">
            <v>0425  1451</v>
          </cell>
        </row>
        <row r="805">
          <cell r="A805" t="str">
            <v>0425  1452</v>
          </cell>
        </row>
        <row r="806">
          <cell r="A806" t="str">
            <v>0425  1455</v>
          </cell>
        </row>
        <row r="807">
          <cell r="A807" t="str">
            <v>0425  1459</v>
          </cell>
        </row>
        <row r="808">
          <cell r="A808" t="str">
            <v>0425  1461</v>
          </cell>
        </row>
        <row r="809">
          <cell r="A809" t="str">
            <v>0425  1462</v>
          </cell>
        </row>
        <row r="810">
          <cell r="A810" t="str">
            <v>0425  1465</v>
          </cell>
        </row>
        <row r="811">
          <cell r="A811" t="str">
            <v>0425  1469</v>
          </cell>
        </row>
        <row r="812">
          <cell r="A812" t="str">
            <v>0425  1471</v>
          </cell>
        </row>
        <row r="813">
          <cell r="A813" t="str">
            <v>0425  1472</v>
          </cell>
        </row>
        <row r="814">
          <cell r="A814" t="str">
            <v>0425  1473</v>
          </cell>
        </row>
        <row r="815">
          <cell r="A815" t="str">
            <v>0425  1474</v>
          </cell>
        </row>
        <row r="816">
          <cell r="A816" t="str">
            <v>0425  1475</v>
          </cell>
        </row>
        <row r="817">
          <cell r="A817" t="str">
            <v>0425  1479</v>
          </cell>
        </row>
        <row r="818">
          <cell r="A818" t="str">
            <v>0425  1481</v>
          </cell>
        </row>
        <row r="819">
          <cell r="A819" t="str">
            <v>0425  1483</v>
          </cell>
        </row>
        <row r="820">
          <cell r="A820" t="str">
            <v>0425  1484</v>
          </cell>
        </row>
        <row r="821">
          <cell r="A821" t="str">
            <v>0425  1485</v>
          </cell>
        </row>
        <row r="822">
          <cell r="A822" t="str">
            <v>0425  1489</v>
          </cell>
        </row>
        <row r="823">
          <cell r="A823" t="str">
            <v>0425  1501</v>
          </cell>
        </row>
        <row r="824">
          <cell r="A824" t="str">
            <v>0425  1502</v>
          </cell>
        </row>
        <row r="825">
          <cell r="A825" t="str">
            <v>0425  1503</v>
          </cell>
        </row>
        <row r="826">
          <cell r="A826" t="str">
            <v>0425  1504</v>
          </cell>
        </row>
        <row r="827">
          <cell r="A827" t="str">
            <v>0425  1505</v>
          </cell>
        </row>
        <row r="828">
          <cell r="A828" t="str">
            <v>0425  1511</v>
          </cell>
        </row>
        <row r="829">
          <cell r="A829" t="str">
            <v>0425  1512</v>
          </cell>
        </row>
        <row r="830">
          <cell r="A830" t="str">
            <v>0425  1513</v>
          </cell>
        </row>
        <row r="831">
          <cell r="A831" t="str">
            <v>0425  1514</v>
          </cell>
        </row>
        <row r="832">
          <cell r="A832" t="str">
            <v>0425  1515</v>
          </cell>
        </row>
        <row r="833">
          <cell r="A833" t="str">
            <v>0425  1519</v>
          </cell>
        </row>
        <row r="834">
          <cell r="A834" t="str">
            <v>0425  1521</v>
          </cell>
        </row>
        <row r="835">
          <cell r="A835" t="str">
            <v>0425  1522</v>
          </cell>
        </row>
        <row r="836">
          <cell r="A836" t="str">
            <v>0425  1523</v>
          </cell>
        </row>
        <row r="837">
          <cell r="A837" t="str">
            <v>0425  1524</v>
          </cell>
        </row>
        <row r="838">
          <cell r="A838" t="str">
            <v>0425  1525</v>
          </cell>
        </row>
        <row r="839">
          <cell r="A839" t="str">
            <v>0425  1529</v>
          </cell>
        </row>
        <row r="840">
          <cell r="A840" t="str">
            <v>0425  1531</v>
          </cell>
        </row>
        <row r="841">
          <cell r="A841" t="str">
            <v>0425  1532</v>
          </cell>
        </row>
        <row r="842">
          <cell r="A842" t="str">
            <v>0425  1533</v>
          </cell>
        </row>
        <row r="843">
          <cell r="A843" t="str">
            <v>0425  1534</v>
          </cell>
        </row>
        <row r="844">
          <cell r="A844" t="str">
            <v>0425  1535</v>
          </cell>
        </row>
        <row r="845">
          <cell r="A845" t="str">
            <v>0425  1541</v>
          </cell>
        </row>
        <row r="846">
          <cell r="A846" t="str">
            <v>0425  1542</v>
          </cell>
        </row>
        <row r="847">
          <cell r="A847" t="str">
            <v>0425  1543</v>
          </cell>
        </row>
        <row r="848">
          <cell r="A848" t="str">
            <v>0425  1544</v>
          </cell>
        </row>
        <row r="849">
          <cell r="A849" t="str">
            <v>0425  1545</v>
          </cell>
        </row>
        <row r="850">
          <cell r="A850" t="str">
            <v>0425  1547</v>
          </cell>
        </row>
        <row r="851">
          <cell r="A851" t="str">
            <v>0425  1549</v>
          </cell>
        </row>
        <row r="852">
          <cell r="A852" t="str">
            <v>0425  1551</v>
          </cell>
        </row>
        <row r="853">
          <cell r="A853" t="str">
            <v>0425  1552</v>
          </cell>
        </row>
        <row r="854">
          <cell r="A854" t="str">
            <v>0425  1553</v>
          </cell>
        </row>
        <row r="855">
          <cell r="A855" t="str">
            <v>0425  1554</v>
          </cell>
        </row>
        <row r="856">
          <cell r="A856" t="str">
            <v>0425  1555</v>
          </cell>
        </row>
        <row r="857">
          <cell r="A857" t="str">
            <v>0425  1557</v>
          </cell>
        </row>
        <row r="858">
          <cell r="A858" t="str">
            <v>0425  1559</v>
          </cell>
        </row>
        <row r="859">
          <cell r="A859" t="str">
            <v>0425  1561</v>
          </cell>
        </row>
        <row r="860">
          <cell r="A860" t="str">
            <v>0425  1562</v>
          </cell>
        </row>
        <row r="861">
          <cell r="A861" t="str">
            <v>0425  1563</v>
          </cell>
        </row>
        <row r="862">
          <cell r="A862" t="str">
            <v>0425  1564</v>
          </cell>
        </row>
        <row r="863">
          <cell r="A863" t="str">
            <v>0425  1565</v>
          </cell>
        </row>
        <row r="864">
          <cell r="A864" t="str">
            <v>0425  1569</v>
          </cell>
        </row>
        <row r="865">
          <cell r="A865" t="str">
            <v>0425  1571</v>
          </cell>
        </row>
        <row r="866">
          <cell r="A866" t="str">
            <v>0425  1572</v>
          </cell>
        </row>
        <row r="867">
          <cell r="A867" t="str">
            <v>0425  1573</v>
          </cell>
        </row>
        <row r="868">
          <cell r="A868" t="str">
            <v>0425  1574</v>
          </cell>
        </row>
        <row r="869">
          <cell r="A869" t="str">
            <v>0425  1575</v>
          </cell>
        </row>
        <row r="870">
          <cell r="A870" t="str">
            <v>0425  1579</v>
          </cell>
        </row>
        <row r="871">
          <cell r="A871" t="str">
            <v>0425  1581</v>
          </cell>
        </row>
        <row r="872">
          <cell r="A872" t="str">
            <v>0425  1582</v>
          </cell>
        </row>
        <row r="873">
          <cell r="A873" t="str">
            <v>0425  1583</v>
          </cell>
        </row>
        <row r="874">
          <cell r="A874" t="str">
            <v>0425  1584</v>
          </cell>
        </row>
        <row r="875">
          <cell r="A875" t="str">
            <v>0425  1585</v>
          </cell>
        </row>
        <row r="876">
          <cell r="A876" t="str">
            <v>0425  1587</v>
          </cell>
        </row>
        <row r="877">
          <cell r="A877" t="str">
            <v>0425  1589</v>
          </cell>
        </row>
        <row r="878">
          <cell r="A878" t="str">
            <v>0425  1601</v>
          </cell>
        </row>
        <row r="879">
          <cell r="A879" t="str">
            <v>0425  1602</v>
          </cell>
        </row>
        <row r="880">
          <cell r="A880" t="str">
            <v>0425  1603</v>
          </cell>
        </row>
        <row r="881">
          <cell r="A881" t="str">
            <v>0425  1604</v>
          </cell>
        </row>
        <row r="882">
          <cell r="A882" t="str">
            <v>0425  1605</v>
          </cell>
        </row>
        <row r="883">
          <cell r="A883" t="str">
            <v>0425  1609</v>
          </cell>
        </row>
        <row r="884">
          <cell r="A884" t="str">
            <v>0425  1611</v>
          </cell>
        </row>
        <row r="885">
          <cell r="A885" t="str">
            <v>0425  1619</v>
          </cell>
        </row>
        <row r="886">
          <cell r="A886" t="str">
            <v>0425  1701</v>
          </cell>
        </row>
        <row r="887">
          <cell r="A887" t="str">
            <v>0425  1702</v>
          </cell>
        </row>
        <row r="888">
          <cell r="A888" t="str">
            <v>0425  1703</v>
          </cell>
        </row>
        <row r="889">
          <cell r="A889" t="str">
            <v>0425  1704</v>
          </cell>
        </row>
        <row r="890">
          <cell r="A890" t="str">
            <v>0425  1705</v>
          </cell>
        </row>
        <row r="891">
          <cell r="A891" t="str">
            <v>0425  1711</v>
          </cell>
        </row>
        <row r="892">
          <cell r="A892" t="str">
            <v>0425  1712</v>
          </cell>
        </row>
        <row r="893">
          <cell r="A893" t="str">
            <v>0425  1713</v>
          </cell>
        </row>
        <row r="894">
          <cell r="A894" t="str">
            <v>0425  1714</v>
          </cell>
        </row>
        <row r="895">
          <cell r="A895" t="str">
            <v>0425  1715</v>
          </cell>
        </row>
        <row r="896">
          <cell r="A896" t="str">
            <v>0425  1719</v>
          </cell>
        </row>
        <row r="897">
          <cell r="A897" t="str">
            <v>0425  1725</v>
          </cell>
        </row>
        <row r="898">
          <cell r="A898" t="str">
            <v>0425  1801</v>
          </cell>
        </row>
        <row r="899">
          <cell r="A899" t="str">
            <v>0425  1802</v>
          </cell>
        </row>
        <row r="900">
          <cell r="A900" t="str">
            <v>0425  1803</v>
          </cell>
        </row>
        <row r="901">
          <cell r="A901" t="str">
            <v>0425  1804</v>
          </cell>
        </row>
        <row r="902">
          <cell r="A902" t="str">
            <v>0425  1805</v>
          </cell>
        </row>
        <row r="903">
          <cell r="A903" t="str">
            <v>0425  1809</v>
          </cell>
        </row>
        <row r="904">
          <cell r="A904" t="str">
            <v>0425  1811</v>
          </cell>
        </row>
        <row r="905">
          <cell r="A905" t="str">
            <v>0425  1812</v>
          </cell>
        </row>
        <row r="906">
          <cell r="A906" t="str">
            <v>0425  1813</v>
          </cell>
        </row>
        <row r="907">
          <cell r="A907" t="str">
            <v>0425  1814</v>
          </cell>
        </row>
        <row r="908">
          <cell r="A908" t="str">
            <v>0425  1815</v>
          </cell>
        </row>
        <row r="909">
          <cell r="A909" t="str">
            <v>0425  1841</v>
          </cell>
        </row>
        <row r="910">
          <cell r="A910" t="str">
            <v>0425  1842</v>
          </cell>
        </row>
        <row r="911">
          <cell r="A911" t="str">
            <v>0425  1843</v>
          </cell>
        </row>
        <row r="912">
          <cell r="A912" t="str">
            <v>0425  1844</v>
          </cell>
        </row>
        <row r="913">
          <cell r="A913" t="str">
            <v>0425  1845</v>
          </cell>
        </row>
        <row r="914">
          <cell r="A914" t="str">
            <v>0425  1851</v>
          </cell>
        </row>
        <row r="915">
          <cell r="A915" t="str">
            <v>0425  1852</v>
          </cell>
        </row>
        <row r="916">
          <cell r="A916" t="str">
            <v>0425  1853</v>
          </cell>
        </row>
        <row r="917">
          <cell r="A917" t="str">
            <v>0425  1854</v>
          </cell>
        </row>
        <row r="918">
          <cell r="A918" t="str">
            <v>0425  1855</v>
          </cell>
        </row>
        <row r="919">
          <cell r="A919" t="str">
            <v>0425  1859</v>
          </cell>
        </row>
        <row r="920">
          <cell r="A920" t="str">
            <v>0425  1861</v>
          </cell>
        </row>
        <row r="921">
          <cell r="A921" t="str">
            <v>0425  1862</v>
          </cell>
        </row>
        <row r="922">
          <cell r="A922" t="str">
            <v>0425  1863</v>
          </cell>
        </row>
        <row r="923">
          <cell r="A923" t="str">
            <v>0425  1864</v>
          </cell>
        </row>
        <row r="924">
          <cell r="A924" t="str">
            <v>0425  1865</v>
          </cell>
        </row>
        <row r="925">
          <cell r="A925" t="str">
            <v>0425  1869</v>
          </cell>
        </row>
        <row r="926">
          <cell r="A926" t="str">
            <v>0425  1881</v>
          </cell>
        </row>
        <row r="927">
          <cell r="A927" t="str">
            <v>0425  1882</v>
          </cell>
        </row>
        <row r="928">
          <cell r="A928" t="str">
            <v>0425  1883</v>
          </cell>
        </row>
        <row r="929">
          <cell r="A929" t="str">
            <v>0425  1884</v>
          </cell>
        </row>
        <row r="930">
          <cell r="A930" t="str">
            <v>0425  1885</v>
          </cell>
        </row>
        <row r="931">
          <cell r="A931" t="str">
            <v>0425  1889</v>
          </cell>
        </row>
        <row r="932">
          <cell r="A932" t="str">
            <v>0425  1891</v>
          </cell>
        </row>
        <row r="933">
          <cell r="A933" t="str">
            <v>0425  1892</v>
          </cell>
        </row>
        <row r="934">
          <cell r="A934" t="str">
            <v>0425  1893</v>
          </cell>
        </row>
        <row r="935">
          <cell r="A935" t="str">
            <v>0425  1894</v>
          </cell>
        </row>
        <row r="936">
          <cell r="A936" t="str">
            <v>0425  1895</v>
          </cell>
        </row>
        <row r="937">
          <cell r="A937" t="str">
            <v>0425  1898</v>
          </cell>
        </row>
        <row r="938">
          <cell r="A938" t="str">
            <v>0425  1899</v>
          </cell>
        </row>
        <row r="939">
          <cell r="A939" t="str">
            <v>0425  1901</v>
          </cell>
        </row>
        <row r="940">
          <cell r="A940" t="str">
            <v>0425  1902</v>
          </cell>
        </row>
        <row r="941">
          <cell r="A941" t="str">
            <v>0425  1903</v>
          </cell>
        </row>
        <row r="942">
          <cell r="A942" t="str">
            <v>0425  1904</v>
          </cell>
        </row>
        <row r="943">
          <cell r="A943" t="str">
            <v>0425  1905</v>
          </cell>
        </row>
        <row r="944">
          <cell r="A944" t="str">
            <v>0425  1909</v>
          </cell>
        </row>
        <row r="945">
          <cell r="A945" t="str">
            <v>0425  1910</v>
          </cell>
        </row>
        <row r="946">
          <cell r="A946" t="str">
            <v>0425  2 41</v>
          </cell>
        </row>
        <row r="947">
          <cell r="A947" t="str">
            <v>0425  2 42</v>
          </cell>
        </row>
        <row r="948">
          <cell r="A948" t="str">
            <v>0425  2 43</v>
          </cell>
        </row>
        <row r="949">
          <cell r="A949" t="str">
            <v>0425  2 61</v>
          </cell>
        </row>
        <row r="950">
          <cell r="A950" t="str">
            <v>0425  2 62</v>
          </cell>
        </row>
        <row r="951">
          <cell r="A951" t="str">
            <v>0425  2 63</v>
          </cell>
        </row>
        <row r="952">
          <cell r="A952" t="str">
            <v>0425  2 71</v>
          </cell>
        </row>
        <row r="953">
          <cell r="A953" t="str">
            <v>0425  2 72</v>
          </cell>
        </row>
        <row r="954">
          <cell r="A954" t="str">
            <v>0425  2 73</v>
          </cell>
        </row>
        <row r="955">
          <cell r="A955" t="str">
            <v>0425  2 91</v>
          </cell>
        </row>
        <row r="956">
          <cell r="A956" t="str">
            <v>0425  2 92</v>
          </cell>
        </row>
        <row r="957">
          <cell r="A957" t="str">
            <v>0425  2 93</v>
          </cell>
        </row>
        <row r="958">
          <cell r="A958" t="str">
            <v>0425  2101</v>
          </cell>
        </row>
        <row r="959">
          <cell r="A959" t="str">
            <v>0425  2102</v>
          </cell>
        </row>
        <row r="960">
          <cell r="A960" t="str">
            <v>0425  2103</v>
          </cell>
        </row>
        <row r="961">
          <cell r="A961" t="str">
            <v>0425  2110</v>
          </cell>
        </row>
        <row r="962">
          <cell r="A962" t="str">
            <v>0425  2120</v>
          </cell>
        </row>
        <row r="963">
          <cell r="A963" t="str">
            <v>0425  2121</v>
          </cell>
        </row>
        <row r="964">
          <cell r="A964" t="str">
            <v>0425  2122</v>
          </cell>
        </row>
        <row r="965">
          <cell r="A965" t="str">
            <v>0425  2123</v>
          </cell>
        </row>
        <row r="966">
          <cell r="A966" t="str">
            <v>0425  2124</v>
          </cell>
        </row>
        <row r="967">
          <cell r="A967" t="str">
            <v>0425  2125</v>
          </cell>
        </row>
        <row r="968">
          <cell r="A968" t="str">
            <v>0425  3 41</v>
          </cell>
        </row>
        <row r="969">
          <cell r="A969" t="str">
            <v>0425  3 42</v>
          </cell>
        </row>
        <row r="970">
          <cell r="A970" t="str">
            <v>0425  3 43</v>
          </cell>
        </row>
        <row r="971">
          <cell r="A971" t="str">
            <v>0425  3 50</v>
          </cell>
        </row>
        <row r="972">
          <cell r="A972" t="str">
            <v>0425  3 61</v>
          </cell>
        </row>
        <row r="973">
          <cell r="A973" t="str">
            <v>0425  3 62</v>
          </cell>
        </row>
        <row r="974">
          <cell r="A974" t="str">
            <v>0425  3 63</v>
          </cell>
        </row>
        <row r="975">
          <cell r="A975" t="str">
            <v>0425  3 81</v>
          </cell>
        </row>
        <row r="976">
          <cell r="A976" t="str">
            <v>0425  3 82</v>
          </cell>
        </row>
        <row r="977">
          <cell r="A977" t="str">
            <v>0425  3 83</v>
          </cell>
        </row>
        <row r="978">
          <cell r="A978" t="str">
            <v>0425  3 91</v>
          </cell>
        </row>
        <row r="979">
          <cell r="A979" t="str">
            <v>0425  3 92</v>
          </cell>
        </row>
        <row r="980">
          <cell r="A980" t="str">
            <v>0425  4</v>
          </cell>
        </row>
        <row r="981">
          <cell r="A981" t="str">
            <v>0425  5</v>
          </cell>
        </row>
        <row r="982">
          <cell r="A982" t="str">
            <v>0425  5  1</v>
          </cell>
        </row>
        <row r="983">
          <cell r="A983" t="str">
            <v>0425  6</v>
          </cell>
        </row>
        <row r="984">
          <cell r="A984" t="str">
            <v>0425  7</v>
          </cell>
        </row>
        <row r="985">
          <cell r="A985" t="str">
            <v>0425  8</v>
          </cell>
        </row>
        <row r="986">
          <cell r="A986" t="str">
            <v>0425 10</v>
          </cell>
        </row>
        <row r="987">
          <cell r="A987" t="str">
            <v>0425 11</v>
          </cell>
        </row>
        <row r="988">
          <cell r="A988" t="str">
            <v>0425 12  1</v>
          </cell>
        </row>
        <row r="989">
          <cell r="A989" t="str">
            <v>0425 12  2</v>
          </cell>
        </row>
        <row r="990">
          <cell r="A990" t="str">
            <v>0425 13 12</v>
          </cell>
        </row>
        <row r="991">
          <cell r="A991" t="str">
            <v>0425 13 15</v>
          </cell>
        </row>
        <row r="992">
          <cell r="A992" t="str">
            <v>0425 13 18</v>
          </cell>
        </row>
        <row r="993">
          <cell r="A993" t="str">
            <v>0425 13 24</v>
          </cell>
        </row>
        <row r="994">
          <cell r="A994" t="str">
            <v>0425 14  1</v>
          </cell>
        </row>
        <row r="995">
          <cell r="A995" t="str">
            <v>0425 15 41</v>
          </cell>
        </row>
        <row r="996">
          <cell r="A996" t="str">
            <v>0425 15 42</v>
          </cell>
        </row>
        <row r="997">
          <cell r="A997" t="str">
            <v>0425 15 51</v>
          </cell>
        </row>
        <row r="998">
          <cell r="A998" t="str">
            <v>0425 15 52</v>
          </cell>
        </row>
        <row r="999">
          <cell r="A999" t="str">
            <v>0425 16 11</v>
          </cell>
        </row>
        <row r="1000">
          <cell r="A1000" t="str">
            <v>0425 71</v>
          </cell>
        </row>
        <row r="1001">
          <cell r="A1001" t="str">
            <v>0425 74  1</v>
          </cell>
        </row>
        <row r="1002">
          <cell r="A1002" t="str">
            <v>0425 74  2</v>
          </cell>
        </row>
        <row r="1003">
          <cell r="A1003" t="str">
            <v>0425 78</v>
          </cell>
        </row>
        <row r="1004">
          <cell r="A1004" t="str">
            <v>0425 82</v>
          </cell>
        </row>
        <row r="1005">
          <cell r="A1005" t="str">
            <v>0425100  1</v>
          </cell>
        </row>
        <row r="1006">
          <cell r="A1006" t="str">
            <v>0425100  2</v>
          </cell>
        </row>
        <row r="1007">
          <cell r="A1007" t="str">
            <v>0430 94  1</v>
          </cell>
        </row>
        <row r="1008">
          <cell r="A1008" t="str">
            <v>0430 94  2</v>
          </cell>
        </row>
        <row r="1009">
          <cell r="A1009" t="str">
            <v>0430 94  3</v>
          </cell>
        </row>
        <row r="1010">
          <cell r="A1010" t="str">
            <v>0430 94  4</v>
          </cell>
        </row>
        <row r="1011">
          <cell r="A1011" t="str">
            <v>0430 94  5</v>
          </cell>
        </row>
        <row r="1012">
          <cell r="A1012" t="str">
            <v>0430 95  1</v>
          </cell>
        </row>
        <row r="1013">
          <cell r="A1013" t="str">
            <v>0430 95  2</v>
          </cell>
        </row>
        <row r="1014">
          <cell r="A1014" t="str">
            <v>0430 95  3</v>
          </cell>
        </row>
        <row r="1015">
          <cell r="A1015" t="str">
            <v>0430 95  4</v>
          </cell>
        </row>
        <row r="1016">
          <cell r="A1016" t="str">
            <v>0430 95  5</v>
          </cell>
        </row>
        <row r="1017">
          <cell r="A1017" t="str">
            <v>0430 96</v>
          </cell>
        </row>
        <row r="1018">
          <cell r="A1018" t="str">
            <v>0430171101</v>
          </cell>
        </row>
        <row r="1019">
          <cell r="A1019" t="str">
            <v>0430171102</v>
          </cell>
        </row>
        <row r="1020">
          <cell r="A1020" t="str">
            <v>0430171103</v>
          </cell>
        </row>
        <row r="1021">
          <cell r="A1021" t="str">
            <v>0430171125</v>
          </cell>
        </row>
        <row r="1022">
          <cell r="A1022" t="str">
            <v>0430171129</v>
          </cell>
        </row>
        <row r="1023">
          <cell r="A1023" t="str">
            <v>0430171133</v>
          </cell>
        </row>
        <row r="1024">
          <cell r="A1024" t="str">
            <v>0430171238</v>
          </cell>
        </row>
        <row r="1025">
          <cell r="A1025" t="str">
            <v>0430172125</v>
          </cell>
        </row>
        <row r="1026">
          <cell r="A1026" t="str">
            <v>0430173101</v>
          </cell>
        </row>
        <row r="1027">
          <cell r="A1027" t="str">
            <v>0430173112</v>
          </cell>
        </row>
        <row r="1028">
          <cell r="A1028" t="str">
            <v>0430173115</v>
          </cell>
        </row>
        <row r="1029">
          <cell r="A1029" t="str">
            <v>0430173118</v>
          </cell>
        </row>
        <row r="1030">
          <cell r="A1030" t="str">
            <v>0430173124</v>
          </cell>
        </row>
        <row r="1031">
          <cell r="A1031" t="str">
            <v>0430173130</v>
          </cell>
        </row>
        <row r="1032">
          <cell r="A1032" t="str">
            <v>0430173136</v>
          </cell>
        </row>
        <row r="1033">
          <cell r="A1033" t="str">
            <v>0430173142</v>
          </cell>
        </row>
        <row r="1034">
          <cell r="A1034" t="str">
            <v>0430173148</v>
          </cell>
        </row>
        <row r="1035">
          <cell r="A1035" t="str">
            <v>0430173218</v>
          </cell>
        </row>
        <row r="1036">
          <cell r="A1036" t="str">
            <v>0430174101</v>
          </cell>
        </row>
        <row r="1037">
          <cell r="A1037" t="str">
            <v>0430174102</v>
          </cell>
        </row>
        <row r="1038">
          <cell r="A1038" t="str">
            <v>0430174112</v>
          </cell>
        </row>
        <row r="1039">
          <cell r="A1039" t="str">
            <v>0430174115</v>
          </cell>
        </row>
        <row r="1040">
          <cell r="A1040" t="str">
            <v>0430174118</v>
          </cell>
        </row>
        <row r="1041">
          <cell r="A1041" t="str">
            <v>0430174124</v>
          </cell>
        </row>
        <row r="1042">
          <cell r="A1042" t="str">
            <v>0430174125</v>
          </cell>
        </row>
        <row r="1043">
          <cell r="A1043" t="str">
            <v>0430174129</v>
          </cell>
        </row>
        <row r="1044">
          <cell r="A1044" t="str">
            <v>0430174130</v>
          </cell>
        </row>
        <row r="1045">
          <cell r="A1045" t="str">
            <v>0430174133</v>
          </cell>
        </row>
        <row r="1046">
          <cell r="A1046" t="str">
            <v>0430174136</v>
          </cell>
        </row>
        <row r="1047">
          <cell r="A1047" t="str">
            <v>0430174138</v>
          </cell>
        </row>
        <row r="1048">
          <cell r="A1048" t="str">
            <v>0430174142</v>
          </cell>
        </row>
        <row r="1049">
          <cell r="A1049" t="str">
            <v>0430174148</v>
          </cell>
        </row>
        <row r="1050">
          <cell r="A1050" t="str">
            <v>0430174154</v>
          </cell>
        </row>
        <row r="1051">
          <cell r="A1051" t="str">
            <v>0430174160</v>
          </cell>
        </row>
        <row r="1052">
          <cell r="A1052" t="str">
            <v>0430174172</v>
          </cell>
        </row>
        <row r="1053">
          <cell r="A1053" t="str">
            <v>0430174201</v>
          </cell>
        </row>
        <row r="1054">
          <cell r="A1054" t="str">
            <v>0430174215</v>
          </cell>
        </row>
        <row r="1055">
          <cell r="A1055" t="str">
            <v>0430174218</v>
          </cell>
        </row>
        <row r="1056">
          <cell r="A1056" t="str">
            <v>0430174224</v>
          </cell>
        </row>
        <row r="1057">
          <cell r="A1057" t="str">
            <v>0430174230</v>
          </cell>
        </row>
        <row r="1058">
          <cell r="A1058" t="str">
            <v>0430174236</v>
          </cell>
        </row>
        <row r="1059">
          <cell r="A1059" t="str">
            <v>0430174242</v>
          </cell>
        </row>
        <row r="1060">
          <cell r="A1060" t="str">
            <v>0430174248</v>
          </cell>
        </row>
        <row r="1061">
          <cell r="A1061" t="str">
            <v>0430175101</v>
          </cell>
        </row>
        <row r="1062">
          <cell r="A1062" t="str">
            <v>0430175102</v>
          </cell>
        </row>
        <row r="1063">
          <cell r="A1063" t="str">
            <v>0430175103</v>
          </cell>
        </row>
        <row r="1064">
          <cell r="A1064" t="str">
            <v>0430175104</v>
          </cell>
        </row>
        <row r="1065">
          <cell r="A1065" t="str">
            <v>0430175105</v>
          </cell>
        </row>
        <row r="1066">
          <cell r="A1066" t="str">
            <v>0430175112</v>
          </cell>
        </row>
        <row r="1067">
          <cell r="A1067" t="str">
            <v>0430175115</v>
          </cell>
        </row>
        <row r="1068">
          <cell r="A1068" t="str">
            <v>0430175118</v>
          </cell>
        </row>
        <row r="1069">
          <cell r="A1069" t="str">
            <v>0430175124</v>
          </cell>
        </row>
        <row r="1070">
          <cell r="A1070" t="str">
            <v>0430175130</v>
          </cell>
        </row>
        <row r="1071">
          <cell r="A1071" t="str">
            <v>0430175136</v>
          </cell>
        </row>
        <row r="1072">
          <cell r="A1072" t="str">
            <v>0430175140</v>
          </cell>
        </row>
        <row r="1073">
          <cell r="A1073" t="str">
            <v>0430175142</v>
          </cell>
        </row>
        <row r="1074">
          <cell r="A1074" t="str">
            <v>0430175148</v>
          </cell>
        </row>
        <row r="1075">
          <cell r="A1075" t="str">
            <v>0430175154</v>
          </cell>
        </row>
        <row r="1076">
          <cell r="A1076" t="str">
            <v>0430175160</v>
          </cell>
        </row>
        <row r="1077">
          <cell r="A1077" t="str">
            <v>0430175166</v>
          </cell>
        </row>
        <row r="1078">
          <cell r="A1078" t="str">
            <v>0430175172</v>
          </cell>
        </row>
        <row r="1079">
          <cell r="A1079" t="str">
            <v>0430175178</v>
          </cell>
        </row>
        <row r="1080">
          <cell r="A1080" t="str">
            <v>0430175184</v>
          </cell>
        </row>
        <row r="1081">
          <cell r="A1081" t="str">
            <v>0430175196</v>
          </cell>
        </row>
        <row r="1082">
          <cell r="A1082" t="str">
            <v>0430175201</v>
          </cell>
        </row>
        <row r="1083">
          <cell r="A1083" t="str">
            <v>0430175202</v>
          </cell>
        </row>
        <row r="1084">
          <cell r="A1084" t="str">
            <v>0430175203</v>
          </cell>
        </row>
        <row r="1085">
          <cell r="A1085" t="str">
            <v>0430175204</v>
          </cell>
        </row>
        <row r="1086">
          <cell r="A1086" t="str">
            <v>0430175215</v>
          </cell>
        </row>
        <row r="1087">
          <cell r="A1087" t="str">
            <v>0430175218</v>
          </cell>
        </row>
        <row r="1088">
          <cell r="A1088" t="str">
            <v>0430175224</v>
          </cell>
        </row>
        <row r="1089">
          <cell r="A1089" t="str">
            <v>0430175230</v>
          </cell>
        </row>
        <row r="1090">
          <cell r="A1090" t="str">
            <v>0430175236</v>
          </cell>
        </row>
        <row r="1091">
          <cell r="A1091" t="str">
            <v>0430175242</v>
          </cell>
        </row>
        <row r="1092">
          <cell r="A1092" t="str">
            <v>0430175248</v>
          </cell>
        </row>
        <row r="1093">
          <cell r="A1093" t="str">
            <v>0430175254</v>
          </cell>
        </row>
        <row r="1094">
          <cell r="A1094" t="str">
            <v>0430175260</v>
          </cell>
        </row>
        <row r="1095">
          <cell r="A1095" t="str">
            <v>0430175266</v>
          </cell>
        </row>
        <row r="1096">
          <cell r="A1096" t="str">
            <v>0430175272</v>
          </cell>
        </row>
        <row r="1097">
          <cell r="A1097" t="str">
            <v>0430175299</v>
          </cell>
        </row>
        <row r="1098">
          <cell r="A1098" t="str">
            <v>0430185118</v>
          </cell>
        </row>
        <row r="1099">
          <cell r="A1099" t="str">
            <v>0430185124</v>
          </cell>
        </row>
        <row r="1100">
          <cell r="A1100" t="str">
            <v>0430185130</v>
          </cell>
        </row>
        <row r="1101">
          <cell r="A1101" t="str">
            <v>0430185136</v>
          </cell>
        </row>
        <row r="1102">
          <cell r="A1102" t="str">
            <v>0430185142</v>
          </cell>
        </row>
        <row r="1103">
          <cell r="A1103" t="str">
            <v>0430185148</v>
          </cell>
        </row>
        <row r="1104">
          <cell r="A1104" t="str">
            <v>0430185154</v>
          </cell>
        </row>
        <row r="1105">
          <cell r="A1105" t="str">
            <v>0430185160</v>
          </cell>
        </row>
        <row r="1106">
          <cell r="A1106" t="str">
            <v>0430185166</v>
          </cell>
        </row>
        <row r="1107">
          <cell r="A1107" t="str">
            <v>0430185178</v>
          </cell>
        </row>
        <row r="1108">
          <cell r="A1108" t="str">
            <v>0430200 21</v>
          </cell>
        </row>
        <row r="1109">
          <cell r="A1109" t="str">
            <v>0430200 23</v>
          </cell>
        </row>
        <row r="1110">
          <cell r="A1110" t="str">
            <v>0430200 25</v>
          </cell>
        </row>
        <row r="1111">
          <cell r="A1111" t="str">
            <v>0430200 29</v>
          </cell>
        </row>
        <row r="1112">
          <cell r="A1112" t="str">
            <v>0430200 33</v>
          </cell>
        </row>
        <row r="1113">
          <cell r="A1113" t="str">
            <v>0430200 38</v>
          </cell>
        </row>
        <row r="1114">
          <cell r="A1114" t="str">
            <v>0430200 40</v>
          </cell>
        </row>
        <row r="1115">
          <cell r="A1115" t="str">
            <v>0430200 41</v>
          </cell>
        </row>
        <row r="1116">
          <cell r="A1116" t="str">
            <v>0430200 42</v>
          </cell>
        </row>
        <row r="1117">
          <cell r="A1117" t="str">
            <v>0430200 43</v>
          </cell>
        </row>
        <row r="1118">
          <cell r="A1118" t="str">
            <v>0430200 44</v>
          </cell>
        </row>
        <row r="1119">
          <cell r="A1119" t="str">
            <v>0430200 45</v>
          </cell>
        </row>
        <row r="1120">
          <cell r="A1120" t="str">
            <v>0430600025</v>
          </cell>
        </row>
        <row r="1121">
          <cell r="A1121" t="str">
            <v>0430600125</v>
          </cell>
        </row>
        <row r="1122">
          <cell r="A1122" t="str">
            <v>0430602123</v>
          </cell>
        </row>
        <row r="1123">
          <cell r="A1123" t="str">
            <v>0430602125</v>
          </cell>
        </row>
        <row r="1124">
          <cell r="A1124" t="str">
            <v>0430602129</v>
          </cell>
        </row>
        <row r="1125">
          <cell r="A1125" t="str">
            <v>0430602133</v>
          </cell>
        </row>
        <row r="1126">
          <cell r="A1126" t="str">
            <v>0430610025</v>
          </cell>
        </row>
        <row r="1127">
          <cell r="A1127" t="str">
            <v>0430610029</v>
          </cell>
        </row>
        <row r="1128">
          <cell r="A1128" t="str">
            <v>0430610033</v>
          </cell>
        </row>
        <row r="1129">
          <cell r="A1129" t="str">
            <v>0430610123</v>
          </cell>
        </row>
        <row r="1130">
          <cell r="A1130" t="str">
            <v>0430610125</v>
          </cell>
        </row>
        <row r="1131">
          <cell r="A1131" t="str">
            <v>0430610129</v>
          </cell>
        </row>
        <row r="1132">
          <cell r="A1132" t="str">
            <v>0430610133</v>
          </cell>
        </row>
        <row r="1133">
          <cell r="A1133" t="str">
            <v>0430610223</v>
          </cell>
        </row>
        <row r="1134">
          <cell r="A1134" t="str">
            <v>0430610225</v>
          </cell>
        </row>
        <row r="1135">
          <cell r="A1135" t="str">
            <v>0430610229</v>
          </cell>
        </row>
        <row r="1136">
          <cell r="A1136" t="str">
            <v>0430610233</v>
          </cell>
        </row>
        <row r="1137">
          <cell r="A1137" t="str">
            <v>0430610323</v>
          </cell>
        </row>
        <row r="1138">
          <cell r="A1138" t="str">
            <v>0430610325</v>
          </cell>
        </row>
        <row r="1139">
          <cell r="A1139" t="str">
            <v>0430610329</v>
          </cell>
        </row>
        <row r="1140">
          <cell r="A1140" t="str">
            <v>0430611023</v>
          </cell>
        </row>
        <row r="1141">
          <cell r="A1141" t="str">
            <v>0430611025</v>
          </cell>
        </row>
        <row r="1142">
          <cell r="A1142" t="str">
            <v>0430611029</v>
          </cell>
        </row>
        <row r="1143">
          <cell r="A1143" t="str">
            <v>0430611033</v>
          </cell>
        </row>
        <row r="1144">
          <cell r="A1144" t="str">
            <v>0430611123</v>
          </cell>
        </row>
        <row r="1145">
          <cell r="A1145" t="str">
            <v>0430611125</v>
          </cell>
        </row>
        <row r="1146">
          <cell r="A1146" t="str">
            <v>0430611129</v>
          </cell>
        </row>
        <row r="1147">
          <cell r="A1147" t="str">
            <v>0430611133</v>
          </cell>
        </row>
        <row r="1148">
          <cell r="A1148" t="str">
            <v>0430611223</v>
          </cell>
        </row>
        <row r="1149">
          <cell r="A1149" t="str">
            <v>0430611225</v>
          </cell>
        </row>
        <row r="1150">
          <cell r="A1150" t="str">
            <v>0430611229</v>
          </cell>
        </row>
        <row r="1151">
          <cell r="A1151" t="str">
            <v>0430611233</v>
          </cell>
        </row>
        <row r="1152">
          <cell r="A1152" t="str">
            <v>0430611323</v>
          </cell>
        </row>
        <row r="1153">
          <cell r="A1153" t="str">
            <v>0430611325</v>
          </cell>
        </row>
        <row r="1154">
          <cell r="A1154" t="str">
            <v>0430611329</v>
          </cell>
        </row>
        <row r="1155">
          <cell r="A1155" t="str">
            <v>0430611333</v>
          </cell>
        </row>
        <row r="1156">
          <cell r="A1156" t="str">
            <v>0430612023</v>
          </cell>
        </row>
        <row r="1157">
          <cell r="A1157" t="str">
            <v>0430612025</v>
          </cell>
        </row>
        <row r="1158">
          <cell r="A1158" t="str">
            <v>0430612029</v>
          </cell>
        </row>
        <row r="1159">
          <cell r="A1159" t="str">
            <v>0430612033</v>
          </cell>
        </row>
        <row r="1160">
          <cell r="A1160" t="str">
            <v>0430612125</v>
          </cell>
        </row>
        <row r="1161">
          <cell r="A1161" t="str">
            <v>0430612129</v>
          </cell>
        </row>
        <row r="1162">
          <cell r="A1162" t="str">
            <v>0430612133</v>
          </cell>
        </row>
        <row r="1163">
          <cell r="A1163" t="str">
            <v>0430612329</v>
          </cell>
        </row>
        <row r="1164">
          <cell r="A1164" t="str">
            <v>0430612333</v>
          </cell>
        </row>
        <row r="1165">
          <cell r="A1165" t="str">
            <v>0430613025</v>
          </cell>
        </row>
        <row r="1166">
          <cell r="A1166" t="str">
            <v>0430613029</v>
          </cell>
        </row>
        <row r="1167">
          <cell r="A1167" t="str">
            <v>0430613033</v>
          </cell>
        </row>
        <row r="1168">
          <cell r="A1168" t="str">
            <v>0430613123</v>
          </cell>
        </row>
        <row r="1169">
          <cell r="A1169" t="str">
            <v>0430613125</v>
          </cell>
        </row>
        <row r="1170">
          <cell r="A1170" t="str">
            <v>0430613129</v>
          </cell>
        </row>
        <row r="1171">
          <cell r="A1171" t="str">
            <v>0430613133</v>
          </cell>
        </row>
        <row r="1172">
          <cell r="A1172" t="str">
            <v>0430613225</v>
          </cell>
        </row>
        <row r="1173">
          <cell r="A1173" t="str">
            <v>0430613229</v>
          </cell>
        </row>
        <row r="1174">
          <cell r="A1174" t="str">
            <v>0430613233</v>
          </cell>
        </row>
        <row r="1175">
          <cell r="A1175" t="str">
            <v>0430613325</v>
          </cell>
        </row>
        <row r="1176">
          <cell r="A1176" t="str">
            <v>0430613333</v>
          </cell>
        </row>
        <row r="1177">
          <cell r="A1177" t="str">
            <v>0430821 23</v>
          </cell>
        </row>
        <row r="1178">
          <cell r="A1178" t="str">
            <v>0430821 25</v>
          </cell>
        </row>
        <row r="1179">
          <cell r="A1179" t="str">
            <v>0430821 29</v>
          </cell>
        </row>
        <row r="1180">
          <cell r="A1180" t="str">
            <v>0430821 33</v>
          </cell>
        </row>
        <row r="1181">
          <cell r="A1181" t="str">
            <v>0430821 38</v>
          </cell>
        </row>
        <row r="1182">
          <cell r="A1182" t="str">
            <v>0430821 40</v>
          </cell>
        </row>
        <row r="1183">
          <cell r="A1183" t="str">
            <v>0430821 41</v>
          </cell>
        </row>
        <row r="1184">
          <cell r="A1184" t="str">
            <v>0430821 42</v>
          </cell>
        </row>
        <row r="1185">
          <cell r="A1185" t="str">
            <v>0430821 43</v>
          </cell>
        </row>
        <row r="1186">
          <cell r="A1186" t="str">
            <v>0430821 61</v>
          </cell>
        </row>
        <row r="1187">
          <cell r="A1187" t="str">
            <v>0430822 15</v>
          </cell>
        </row>
        <row r="1188">
          <cell r="A1188" t="str">
            <v>0430822 25</v>
          </cell>
        </row>
        <row r="1189">
          <cell r="A1189" t="str">
            <v>0430822 29</v>
          </cell>
        </row>
        <row r="1190">
          <cell r="A1190" t="str">
            <v>0430822 33</v>
          </cell>
        </row>
        <row r="1191">
          <cell r="A1191" t="str">
            <v>0430822 38</v>
          </cell>
        </row>
        <row r="1192">
          <cell r="A1192" t="str">
            <v>0430822 42</v>
          </cell>
        </row>
        <row r="1193">
          <cell r="A1193" t="str">
            <v>0430822 43</v>
          </cell>
        </row>
        <row r="1194">
          <cell r="A1194" t="str">
            <v>0430830</v>
          </cell>
        </row>
        <row r="1195">
          <cell r="A1195" t="str">
            <v>0430880 01</v>
          </cell>
        </row>
        <row r="1196">
          <cell r="A1196" t="str">
            <v>0430880 02</v>
          </cell>
        </row>
        <row r="1197">
          <cell r="A1197" t="str">
            <v>0430880 03</v>
          </cell>
        </row>
        <row r="1198">
          <cell r="A1198" t="str">
            <v>0430880 04</v>
          </cell>
        </row>
        <row r="1199">
          <cell r="A1199" t="str">
            <v>0430880 05</v>
          </cell>
        </row>
        <row r="1200">
          <cell r="A1200" t="str">
            <v>0430885 12</v>
          </cell>
        </row>
        <row r="1201">
          <cell r="A1201" t="str">
            <v>0430885 18</v>
          </cell>
        </row>
        <row r="1202">
          <cell r="A1202" t="str">
            <v>0430885 36</v>
          </cell>
        </row>
        <row r="1203">
          <cell r="A1203" t="str">
            <v>0430885 42</v>
          </cell>
        </row>
        <row r="1204">
          <cell r="A1204" t="str">
            <v>0430885 48</v>
          </cell>
        </row>
        <row r="1205">
          <cell r="A1205" t="str">
            <v>0430885 60</v>
          </cell>
        </row>
        <row r="1206">
          <cell r="A1206" t="str">
            <v>0430941 23</v>
          </cell>
        </row>
        <row r="1207">
          <cell r="A1207" t="str">
            <v>0430941 25</v>
          </cell>
        </row>
        <row r="1208">
          <cell r="A1208" t="str">
            <v>0430941 29</v>
          </cell>
        </row>
        <row r="1209">
          <cell r="A1209" t="str">
            <v>0430941 33</v>
          </cell>
        </row>
        <row r="1210">
          <cell r="A1210" t="str">
            <v>0430941 40</v>
          </cell>
        </row>
        <row r="1211">
          <cell r="A1211" t="str">
            <v>0430941 42</v>
          </cell>
        </row>
        <row r="1212">
          <cell r="A1212" t="str">
            <v>0430941 47</v>
          </cell>
        </row>
        <row r="1213">
          <cell r="A1213" t="str">
            <v>0430950</v>
          </cell>
        </row>
        <row r="1214">
          <cell r="A1214" t="str">
            <v>0430963  1</v>
          </cell>
        </row>
        <row r="1215">
          <cell r="A1215" t="str">
            <v>0430963  2</v>
          </cell>
        </row>
        <row r="1216">
          <cell r="A1216" t="str">
            <v>0430964  1</v>
          </cell>
        </row>
        <row r="1217">
          <cell r="A1217" t="str">
            <v>0430964  2</v>
          </cell>
        </row>
        <row r="1218">
          <cell r="A1218" t="str">
            <v>0430964  3</v>
          </cell>
        </row>
        <row r="1219">
          <cell r="A1219" t="str">
            <v>0430982120</v>
          </cell>
        </row>
        <row r="1220">
          <cell r="A1220" t="str">
            <v>0430982121</v>
          </cell>
        </row>
        <row r="1221">
          <cell r="A1221" t="str">
            <v>0430982123</v>
          </cell>
        </row>
        <row r="1222">
          <cell r="A1222" t="str">
            <v>0430982125</v>
          </cell>
        </row>
        <row r="1223">
          <cell r="A1223" t="str">
            <v>0430982129</v>
          </cell>
        </row>
        <row r="1224">
          <cell r="A1224" t="str">
            <v>0430982133</v>
          </cell>
        </row>
        <row r="1225">
          <cell r="A1225" t="str">
            <v>0430982138</v>
          </cell>
        </row>
        <row r="1226">
          <cell r="A1226" t="str">
            <v>0430982140</v>
          </cell>
        </row>
        <row r="1227">
          <cell r="A1227" t="str">
            <v>0430982141</v>
          </cell>
        </row>
        <row r="1228">
          <cell r="A1228" t="str">
            <v>0430982142</v>
          </cell>
        </row>
        <row r="1229">
          <cell r="A1229" t="str">
            <v>0430982143</v>
          </cell>
        </row>
        <row r="1230">
          <cell r="A1230" t="str">
            <v>0430982144</v>
          </cell>
        </row>
        <row r="1231">
          <cell r="A1231" t="str">
            <v>0430982145</v>
          </cell>
        </row>
        <row r="1232">
          <cell r="A1232" t="str">
            <v>0430982147</v>
          </cell>
        </row>
        <row r="1233">
          <cell r="A1233" t="str">
            <v>0430982623</v>
          </cell>
        </row>
        <row r="1234">
          <cell r="A1234" t="str">
            <v>0430982625</v>
          </cell>
        </row>
        <row r="1235">
          <cell r="A1235" t="str">
            <v>0430982629</v>
          </cell>
        </row>
        <row r="1236">
          <cell r="A1236" t="str">
            <v>0430982633</v>
          </cell>
        </row>
        <row r="1237">
          <cell r="A1237" t="str">
            <v>0430982638</v>
          </cell>
        </row>
        <row r="1238">
          <cell r="A1238" t="str">
            <v>0430982640</v>
          </cell>
        </row>
        <row r="1239">
          <cell r="A1239" t="str">
            <v>0430982641</v>
          </cell>
        </row>
        <row r="1240">
          <cell r="A1240" t="str">
            <v>0430982642</v>
          </cell>
        </row>
        <row r="1241">
          <cell r="A1241" t="str">
            <v>0430982643</v>
          </cell>
        </row>
        <row r="1242">
          <cell r="A1242" t="str">
            <v>0430982645</v>
          </cell>
        </row>
        <row r="1243">
          <cell r="A1243" t="str">
            <v>0430984120</v>
          </cell>
        </row>
        <row r="1244">
          <cell r="A1244" t="str">
            <v>0430984121</v>
          </cell>
        </row>
        <row r="1245">
          <cell r="A1245" t="str">
            <v>0430984123</v>
          </cell>
        </row>
        <row r="1246">
          <cell r="A1246" t="str">
            <v>0430984125</v>
          </cell>
        </row>
        <row r="1247">
          <cell r="A1247" t="str">
            <v>0430984129</v>
          </cell>
        </row>
        <row r="1248">
          <cell r="A1248" t="str">
            <v>0430984133</v>
          </cell>
        </row>
        <row r="1249">
          <cell r="A1249" t="str">
            <v>0430984138</v>
          </cell>
        </row>
        <row r="1250">
          <cell r="A1250" t="str">
            <v>0430984140</v>
          </cell>
        </row>
        <row r="1251">
          <cell r="A1251" t="str">
            <v>0430984141</v>
          </cell>
        </row>
        <row r="1252">
          <cell r="A1252" t="str">
            <v>0430984142</v>
          </cell>
        </row>
        <row r="1253">
          <cell r="A1253" t="str">
            <v>0430984143</v>
          </cell>
        </row>
        <row r="1254">
          <cell r="A1254" t="str">
            <v>0430984144</v>
          </cell>
        </row>
        <row r="1255">
          <cell r="A1255" t="str">
            <v>0430984145</v>
          </cell>
        </row>
        <row r="1256">
          <cell r="A1256" t="str">
            <v>0430984147</v>
          </cell>
        </row>
        <row r="1257">
          <cell r="A1257" t="str">
            <v>0430984623</v>
          </cell>
        </row>
        <row r="1258">
          <cell r="A1258" t="str">
            <v>0430984625</v>
          </cell>
        </row>
        <row r="1259">
          <cell r="A1259" t="str">
            <v>0430984629</v>
          </cell>
        </row>
        <row r="1260">
          <cell r="A1260" t="str">
            <v>0430984633</v>
          </cell>
        </row>
        <row r="1261">
          <cell r="A1261" t="str">
            <v>0430984638</v>
          </cell>
        </row>
        <row r="1262">
          <cell r="A1262" t="str">
            <v>0430984640</v>
          </cell>
        </row>
        <row r="1263">
          <cell r="A1263" t="str">
            <v>0430984641</v>
          </cell>
        </row>
        <row r="1264">
          <cell r="A1264" t="str">
            <v>0430984642</v>
          </cell>
        </row>
        <row r="1265">
          <cell r="A1265" t="str">
            <v>0430984643</v>
          </cell>
        </row>
        <row r="1266">
          <cell r="A1266" t="str">
            <v>0430984644</v>
          </cell>
        </row>
        <row r="1267">
          <cell r="A1267" t="str">
            <v>0430984645</v>
          </cell>
        </row>
        <row r="1268">
          <cell r="A1268" t="str">
            <v>0430990</v>
          </cell>
        </row>
        <row r="1269">
          <cell r="A1269" t="str">
            <v>0430991</v>
          </cell>
        </row>
        <row r="1270">
          <cell r="A1270" t="str">
            <v>0430991  1</v>
          </cell>
        </row>
        <row r="1271">
          <cell r="A1271" t="str">
            <v>0431  1  1</v>
          </cell>
        </row>
        <row r="1272">
          <cell r="A1272" t="str">
            <v>0431  1  2</v>
          </cell>
        </row>
        <row r="1273">
          <cell r="A1273" t="str">
            <v>0431  1  3</v>
          </cell>
        </row>
        <row r="1274">
          <cell r="A1274" t="str">
            <v>0431  1  4</v>
          </cell>
        </row>
        <row r="1275">
          <cell r="A1275" t="str">
            <v>0431  1  5</v>
          </cell>
        </row>
        <row r="1276">
          <cell r="A1276" t="str">
            <v>0432  3  1</v>
          </cell>
        </row>
        <row r="1277">
          <cell r="A1277" t="str">
            <v>0432  3  2</v>
          </cell>
        </row>
        <row r="1278">
          <cell r="A1278" t="str">
            <v>0432  3  3</v>
          </cell>
        </row>
        <row r="1279">
          <cell r="A1279" t="str">
            <v>0432  3  4</v>
          </cell>
        </row>
        <row r="1280">
          <cell r="A1280" t="str">
            <v>0432  3  5</v>
          </cell>
        </row>
        <row r="1281">
          <cell r="A1281" t="str">
            <v>0432  3  6</v>
          </cell>
        </row>
        <row r="1282">
          <cell r="A1282" t="str">
            <v>0432  3  7</v>
          </cell>
        </row>
        <row r="1283">
          <cell r="A1283" t="str">
            <v>0432  3  8</v>
          </cell>
        </row>
        <row r="1284">
          <cell r="A1284" t="str">
            <v>0432  3  9</v>
          </cell>
        </row>
        <row r="1285">
          <cell r="A1285" t="str">
            <v>0432  3 10</v>
          </cell>
        </row>
        <row r="1286">
          <cell r="A1286" t="str">
            <v>0432  3 11</v>
          </cell>
        </row>
        <row r="1287">
          <cell r="A1287" t="str">
            <v>0433  1</v>
          </cell>
        </row>
        <row r="1288">
          <cell r="A1288" t="str">
            <v>0433 34306</v>
          </cell>
        </row>
        <row r="1289">
          <cell r="A1289" t="str">
            <v>0434  1</v>
          </cell>
        </row>
        <row r="1290">
          <cell r="A1290" t="str">
            <v>0435  1</v>
          </cell>
        </row>
        <row r="1291">
          <cell r="A1291" t="str">
            <v>0435  1 99</v>
          </cell>
        </row>
        <row r="1292">
          <cell r="A1292" t="str">
            <v>0436  1  1</v>
          </cell>
        </row>
        <row r="1293">
          <cell r="A1293" t="str">
            <v>0436  1  2</v>
          </cell>
        </row>
        <row r="1294">
          <cell r="A1294" t="str">
            <v>0436  2</v>
          </cell>
        </row>
        <row r="1295">
          <cell r="A1295" t="str">
            <v>0440  1 10</v>
          </cell>
        </row>
        <row r="1296">
          <cell r="A1296" t="str">
            <v>0440  1 20</v>
          </cell>
        </row>
        <row r="1297">
          <cell r="A1297" t="str">
            <v>0440  1 30</v>
          </cell>
        </row>
        <row r="1298">
          <cell r="A1298" t="str">
            <v>0440  1 50</v>
          </cell>
        </row>
        <row r="1299">
          <cell r="A1299" t="str">
            <v>0440  1 60</v>
          </cell>
        </row>
        <row r="1300">
          <cell r="A1300" t="str">
            <v>0440 70</v>
          </cell>
        </row>
        <row r="1301">
          <cell r="A1301" t="str">
            <v>0440 73  1</v>
          </cell>
        </row>
        <row r="1302">
          <cell r="A1302" t="str">
            <v>0440 73  2</v>
          </cell>
        </row>
        <row r="1303">
          <cell r="A1303" t="str">
            <v>0440 73  3</v>
          </cell>
        </row>
        <row r="1304">
          <cell r="A1304" t="str">
            <v>0440 73  4</v>
          </cell>
        </row>
        <row r="1305">
          <cell r="A1305" t="str">
            <v>0440 73  5</v>
          </cell>
        </row>
        <row r="1306">
          <cell r="A1306" t="str">
            <v>0442 70</v>
          </cell>
        </row>
        <row r="1307">
          <cell r="A1307" t="str">
            <v>0443 70  3</v>
          </cell>
        </row>
        <row r="1308">
          <cell r="A1308" t="str">
            <v>0443 70  4</v>
          </cell>
        </row>
        <row r="1309">
          <cell r="A1309" t="str">
            <v>0443 70  5</v>
          </cell>
        </row>
        <row r="1310">
          <cell r="A1310" t="str">
            <v>0443 70  6</v>
          </cell>
        </row>
        <row r="1311">
          <cell r="A1311" t="str">
            <v>0443 70  7</v>
          </cell>
        </row>
        <row r="1312">
          <cell r="A1312" t="str">
            <v>0443 70  8</v>
          </cell>
        </row>
        <row r="1313">
          <cell r="A1313" t="str">
            <v>0443 70  9</v>
          </cell>
        </row>
        <row r="1314">
          <cell r="A1314" t="str">
            <v>0443 70 10</v>
          </cell>
        </row>
        <row r="1315">
          <cell r="A1315" t="str">
            <v>0443 72 10</v>
          </cell>
        </row>
        <row r="1316">
          <cell r="A1316" t="str">
            <v>0443 72 11</v>
          </cell>
        </row>
        <row r="1317">
          <cell r="A1317" t="str">
            <v>0443 72 12</v>
          </cell>
        </row>
        <row r="1318">
          <cell r="A1318" t="str">
            <v>0443 72 13</v>
          </cell>
        </row>
        <row r="1319">
          <cell r="A1319" t="str">
            <v>0443 72 14</v>
          </cell>
        </row>
        <row r="1320">
          <cell r="A1320" t="str">
            <v>0444 70 11</v>
          </cell>
        </row>
        <row r="1321">
          <cell r="A1321" t="str">
            <v>0444 71 11</v>
          </cell>
        </row>
        <row r="1322">
          <cell r="A1322" t="str">
            <v>0444 72 10</v>
          </cell>
        </row>
        <row r="1323">
          <cell r="A1323" t="str">
            <v>0444 72 11</v>
          </cell>
        </row>
        <row r="1324">
          <cell r="A1324" t="str">
            <v>0444 72 12</v>
          </cell>
        </row>
        <row r="1325">
          <cell r="A1325" t="str">
            <v>0444 73 11</v>
          </cell>
        </row>
        <row r="1326">
          <cell r="A1326" t="str">
            <v>0444 73 12</v>
          </cell>
        </row>
        <row r="1327">
          <cell r="A1327" t="str">
            <v>0444 74  1</v>
          </cell>
        </row>
        <row r="1328">
          <cell r="A1328" t="str">
            <v>0444 74  2</v>
          </cell>
        </row>
        <row r="1329">
          <cell r="A1329" t="str">
            <v>0444 75  1</v>
          </cell>
        </row>
        <row r="1330">
          <cell r="A1330" t="str">
            <v>0446  1  1</v>
          </cell>
        </row>
        <row r="1331">
          <cell r="A1331" t="str">
            <v>0446 71  1</v>
          </cell>
        </row>
        <row r="1332">
          <cell r="A1332" t="str">
            <v>0448 73</v>
          </cell>
        </row>
        <row r="1333">
          <cell r="A1333" t="str">
            <v>0450  1</v>
          </cell>
        </row>
        <row r="1334">
          <cell r="A1334" t="str">
            <v>0450  1  1</v>
          </cell>
        </row>
        <row r="1335">
          <cell r="A1335" t="str">
            <v>0450  1  2</v>
          </cell>
        </row>
        <row r="1336">
          <cell r="A1336" t="str">
            <v>0450  1  3</v>
          </cell>
        </row>
        <row r="1337">
          <cell r="A1337" t="str">
            <v>0450  1  4</v>
          </cell>
        </row>
        <row r="1338">
          <cell r="A1338" t="str">
            <v>0450  1  5</v>
          </cell>
        </row>
        <row r="1339">
          <cell r="A1339" t="str">
            <v>0450  1  7</v>
          </cell>
        </row>
        <row r="1340">
          <cell r="A1340" t="str">
            <v>0450  1 72</v>
          </cell>
        </row>
        <row r="1341">
          <cell r="A1341" t="str">
            <v>0450  1 78</v>
          </cell>
        </row>
        <row r="1342">
          <cell r="A1342" t="str">
            <v>0450  1118</v>
          </cell>
        </row>
        <row r="1343">
          <cell r="A1343" t="str">
            <v>0450  1124</v>
          </cell>
        </row>
        <row r="1344">
          <cell r="A1344" t="str">
            <v>0450  1130</v>
          </cell>
        </row>
        <row r="1345">
          <cell r="A1345" t="str">
            <v>0450  1132</v>
          </cell>
        </row>
        <row r="1346">
          <cell r="A1346" t="str">
            <v>0450  1201</v>
          </cell>
        </row>
        <row r="1347">
          <cell r="A1347" t="str">
            <v>0450  1202</v>
          </cell>
        </row>
        <row r="1348">
          <cell r="A1348" t="str">
            <v>0450  1203</v>
          </cell>
        </row>
        <row r="1349">
          <cell r="A1349" t="str">
            <v>0450  1250</v>
          </cell>
        </row>
        <row r="1350">
          <cell r="A1350" t="str">
            <v>0450  1251</v>
          </cell>
        </row>
        <row r="1351">
          <cell r="A1351" t="str">
            <v>0450  2 36</v>
          </cell>
        </row>
        <row r="1352">
          <cell r="A1352" t="str">
            <v>0450  2 45</v>
          </cell>
        </row>
        <row r="1353">
          <cell r="A1353" t="str">
            <v>0450  2 54</v>
          </cell>
        </row>
        <row r="1354">
          <cell r="A1354" t="str">
            <v>0450  2 63</v>
          </cell>
        </row>
        <row r="1355">
          <cell r="A1355" t="str">
            <v>0450  2 72</v>
          </cell>
        </row>
        <row r="1356">
          <cell r="A1356" t="str">
            <v>0450  2 78</v>
          </cell>
        </row>
        <row r="1357">
          <cell r="A1357" t="str">
            <v>0450  2 84</v>
          </cell>
        </row>
        <row r="1358">
          <cell r="A1358" t="str">
            <v>0450  2 96</v>
          </cell>
        </row>
        <row r="1359">
          <cell r="A1359" t="str">
            <v>0450  2178</v>
          </cell>
        </row>
        <row r="1360">
          <cell r="A1360" t="str">
            <v>0450  3</v>
          </cell>
        </row>
        <row r="1361">
          <cell r="A1361" t="str">
            <v>0450  3 11</v>
          </cell>
        </row>
        <row r="1362">
          <cell r="A1362" t="str">
            <v>0450  3 14</v>
          </cell>
        </row>
        <row r="1363">
          <cell r="A1363" t="str">
            <v>0450  3 15</v>
          </cell>
        </row>
        <row r="1364">
          <cell r="A1364" t="str">
            <v>0450  3 21</v>
          </cell>
        </row>
        <row r="1365">
          <cell r="A1365" t="str">
            <v>0450  3 22</v>
          </cell>
        </row>
        <row r="1366">
          <cell r="A1366" t="str">
            <v>0450  3 24</v>
          </cell>
        </row>
        <row r="1367">
          <cell r="A1367" t="str">
            <v>0450  3 25</v>
          </cell>
        </row>
        <row r="1368">
          <cell r="A1368" t="str">
            <v>0450  3 26</v>
          </cell>
        </row>
        <row r="1369">
          <cell r="A1369" t="str">
            <v>0450  3 33</v>
          </cell>
        </row>
        <row r="1370">
          <cell r="A1370" t="str">
            <v>0450  3 41</v>
          </cell>
        </row>
        <row r="1371">
          <cell r="A1371" t="str">
            <v>0450  3 62</v>
          </cell>
        </row>
        <row r="1372">
          <cell r="A1372" t="str">
            <v>0450  3 66</v>
          </cell>
        </row>
        <row r="1373">
          <cell r="A1373" t="str">
            <v>0450  3 72</v>
          </cell>
        </row>
        <row r="1374">
          <cell r="A1374" t="str">
            <v>0450  3 76</v>
          </cell>
        </row>
        <row r="1375">
          <cell r="A1375" t="str">
            <v>0450  3 91</v>
          </cell>
        </row>
        <row r="1376">
          <cell r="A1376" t="str">
            <v>0450  3 95</v>
          </cell>
        </row>
        <row r="1377">
          <cell r="A1377" t="str">
            <v>0450  4  1</v>
          </cell>
        </row>
        <row r="1378">
          <cell r="A1378" t="str">
            <v>0450  4  2</v>
          </cell>
        </row>
        <row r="1379">
          <cell r="A1379" t="str">
            <v>0450  4  3</v>
          </cell>
        </row>
        <row r="1380">
          <cell r="A1380" t="str">
            <v>0450  4  4</v>
          </cell>
        </row>
        <row r="1381">
          <cell r="A1381" t="str">
            <v>0450  4 15</v>
          </cell>
        </row>
        <row r="1382">
          <cell r="A1382" t="str">
            <v>0450  5</v>
          </cell>
        </row>
        <row r="1383">
          <cell r="A1383" t="str">
            <v>0450  6</v>
          </cell>
        </row>
        <row r="1384">
          <cell r="A1384" t="str">
            <v>0450  6 14</v>
          </cell>
        </row>
        <row r="1385">
          <cell r="A1385" t="str">
            <v>0450  6 15</v>
          </cell>
        </row>
        <row r="1386">
          <cell r="A1386" t="str">
            <v>0450  6 24</v>
          </cell>
        </row>
        <row r="1387">
          <cell r="A1387" t="str">
            <v>0450  6 25</v>
          </cell>
        </row>
        <row r="1388">
          <cell r="A1388" t="str">
            <v>0450  7  6</v>
          </cell>
        </row>
        <row r="1389">
          <cell r="A1389" t="str">
            <v>0450  8 12</v>
          </cell>
        </row>
        <row r="1390">
          <cell r="A1390" t="str">
            <v>0450  8 13</v>
          </cell>
        </row>
        <row r="1391">
          <cell r="A1391" t="str">
            <v>0450  8 21</v>
          </cell>
        </row>
        <row r="1392">
          <cell r="A1392" t="str">
            <v>0450  8 22</v>
          </cell>
        </row>
        <row r="1393">
          <cell r="A1393" t="str">
            <v>0450  8 23</v>
          </cell>
        </row>
        <row r="1394">
          <cell r="A1394" t="str">
            <v>0450  8 24</v>
          </cell>
        </row>
        <row r="1395">
          <cell r="A1395" t="str">
            <v>0450  8 33</v>
          </cell>
        </row>
        <row r="1396">
          <cell r="A1396" t="str">
            <v>0450 82</v>
          </cell>
        </row>
        <row r="1397">
          <cell r="A1397" t="str">
            <v>0450 82  1</v>
          </cell>
        </row>
        <row r="1398">
          <cell r="A1398" t="str">
            <v>0450 82  2</v>
          </cell>
        </row>
        <row r="1399">
          <cell r="A1399" t="str">
            <v>0450 82  3</v>
          </cell>
        </row>
        <row r="1400">
          <cell r="A1400" t="str">
            <v>0450 82  4</v>
          </cell>
        </row>
        <row r="1401">
          <cell r="A1401" t="str">
            <v>0450 83  1</v>
          </cell>
        </row>
        <row r="1402">
          <cell r="A1402" t="str">
            <v>0450 83  2</v>
          </cell>
        </row>
        <row r="1403">
          <cell r="A1403" t="str">
            <v>0450 83 11</v>
          </cell>
        </row>
        <row r="1404">
          <cell r="A1404" t="str">
            <v>0450 83 12</v>
          </cell>
        </row>
        <row r="1405">
          <cell r="A1405" t="str">
            <v>0450 83 13</v>
          </cell>
        </row>
        <row r="1406">
          <cell r="A1406" t="str">
            <v>0450 83 14</v>
          </cell>
        </row>
        <row r="1407">
          <cell r="A1407" t="str">
            <v>0450 83 21</v>
          </cell>
        </row>
        <row r="1408">
          <cell r="A1408" t="str">
            <v>0450 83 22</v>
          </cell>
        </row>
        <row r="1409">
          <cell r="A1409" t="str">
            <v>0450 83 23</v>
          </cell>
        </row>
        <row r="1410">
          <cell r="A1410" t="str">
            <v>0450 83 24</v>
          </cell>
        </row>
        <row r="1411">
          <cell r="A1411" t="str">
            <v>0450 88 15</v>
          </cell>
        </row>
        <row r="1412">
          <cell r="A1412" t="str">
            <v>0450 88 18</v>
          </cell>
        </row>
        <row r="1413">
          <cell r="A1413" t="str">
            <v>0450 88 20</v>
          </cell>
        </row>
        <row r="1414">
          <cell r="A1414" t="str">
            <v>0451 70</v>
          </cell>
        </row>
        <row r="1415">
          <cell r="A1415" t="str">
            <v>0451 70  1</v>
          </cell>
        </row>
        <row r="1416">
          <cell r="A1416" t="str">
            <v>0451 70  2</v>
          </cell>
        </row>
        <row r="1417">
          <cell r="A1417" t="str">
            <v>0452 70</v>
          </cell>
        </row>
        <row r="1418">
          <cell r="A1418" t="str">
            <v>0455  2</v>
          </cell>
        </row>
        <row r="1419">
          <cell r="A1419" t="str">
            <v>0455  2  5</v>
          </cell>
        </row>
        <row r="1420">
          <cell r="A1420" t="str">
            <v>0455 14  2</v>
          </cell>
        </row>
        <row r="1421">
          <cell r="A1421" t="str">
            <v>0455 14  3</v>
          </cell>
        </row>
        <row r="1422">
          <cell r="A1422" t="str">
            <v>0455 14  4</v>
          </cell>
        </row>
        <row r="1423">
          <cell r="A1423" t="str">
            <v>0455 14  5</v>
          </cell>
        </row>
        <row r="1424">
          <cell r="A1424" t="str">
            <v>0455 14 23</v>
          </cell>
        </row>
        <row r="1425">
          <cell r="A1425" t="str">
            <v>0455 14 24</v>
          </cell>
        </row>
        <row r="1426">
          <cell r="A1426" t="str">
            <v>0455 18</v>
          </cell>
        </row>
        <row r="1427">
          <cell r="A1427" t="str">
            <v>0455 34  1</v>
          </cell>
        </row>
        <row r="1428">
          <cell r="A1428" t="str">
            <v>0455 34  2</v>
          </cell>
        </row>
        <row r="1429">
          <cell r="A1429" t="str">
            <v>0455 34  3</v>
          </cell>
        </row>
        <row r="1430">
          <cell r="A1430" t="str">
            <v>0455 34  4</v>
          </cell>
        </row>
        <row r="1431">
          <cell r="A1431" t="str">
            <v>0455 34  5</v>
          </cell>
        </row>
        <row r="1432">
          <cell r="A1432" t="str">
            <v>0455 34  6</v>
          </cell>
        </row>
        <row r="1433">
          <cell r="A1433" t="str">
            <v>0455 34  7</v>
          </cell>
        </row>
        <row r="1434">
          <cell r="A1434" t="str">
            <v>0455 34  8</v>
          </cell>
        </row>
        <row r="1435">
          <cell r="A1435" t="str">
            <v>0455 34 23</v>
          </cell>
        </row>
        <row r="1436">
          <cell r="A1436" t="str">
            <v>0455 34 25</v>
          </cell>
        </row>
        <row r="1437">
          <cell r="A1437" t="str">
            <v>0455 34103</v>
          </cell>
        </row>
        <row r="1438">
          <cell r="A1438" t="str">
            <v>0455 34105</v>
          </cell>
        </row>
        <row r="1439">
          <cell r="A1439" t="str">
            <v>0455 34106</v>
          </cell>
        </row>
        <row r="1440">
          <cell r="A1440" t="str">
            <v>0455 34107</v>
          </cell>
        </row>
        <row r="1441">
          <cell r="A1441" t="str">
            <v>0455 34120</v>
          </cell>
        </row>
        <row r="1442">
          <cell r="A1442" t="str">
            <v>0455 34121</v>
          </cell>
        </row>
        <row r="1443">
          <cell r="A1443" t="str">
            <v>0455 34203</v>
          </cell>
        </row>
        <row r="1444">
          <cell r="A1444" t="str">
            <v>0455 34205</v>
          </cell>
        </row>
        <row r="1445">
          <cell r="A1445" t="str">
            <v>0455 34206</v>
          </cell>
        </row>
        <row r="1446">
          <cell r="A1446" t="str">
            <v>0455 34207</v>
          </cell>
        </row>
        <row r="1447">
          <cell r="A1447" t="str">
            <v>0455 34301</v>
          </cell>
        </row>
        <row r="1448">
          <cell r="A1448" t="str">
            <v>0455 34303</v>
          </cell>
        </row>
        <row r="1449">
          <cell r="A1449" t="str">
            <v>0455 34304</v>
          </cell>
        </row>
        <row r="1450">
          <cell r="A1450" t="str">
            <v>0455 34305</v>
          </cell>
        </row>
        <row r="1451">
          <cell r="A1451" t="str">
            <v>0455 34306</v>
          </cell>
        </row>
        <row r="1452">
          <cell r="A1452" t="str">
            <v>0455 34307</v>
          </cell>
        </row>
        <row r="1453">
          <cell r="A1453" t="str">
            <v>0455 34308</v>
          </cell>
        </row>
        <row r="1454">
          <cell r="A1454" t="str">
            <v>0455 35  1</v>
          </cell>
        </row>
        <row r="1455">
          <cell r="A1455" t="str">
            <v>0455 35  3</v>
          </cell>
        </row>
        <row r="1456">
          <cell r="A1456" t="str">
            <v>0455 35  4</v>
          </cell>
        </row>
        <row r="1457">
          <cell r="A1457" t="str">
            <v>0455 35  5</v>
          </cell>
        </row>
        <row r="1458">
          <cell r="A1458" t="str">
            <v>0455 35  6</v>
          </cell>
        </row>
        <row r="1459">
          <cell r="A1459" t="str">
            <v>0455 35  7</v>
          </cell>
        </row>
        <row r="1460">
          <cell r="A1460" t="str">
            <v>0455 35  8</v>
          </cell>
        </row>
        <row r="1461">
          <cell r="A1461" t="str">
            <v>0455 35  9</v>
          </cell>
        </row>
        <row r="1462">
          <cell r="A1462" t="str">
            <v>0455 35 10</v>
          </cell>
        </row>
        <row r="1463">
          <cell r="A1463" t="str">
            <v>0455 35 11</v>
          </cell>
        </row>
        <row r="1464">
          <cell r="A1464" t="str">
            <v>0455 35 12</v>
          </cell>
        </row>
        <row r="1465">
          <cell r="A1465" t="str">
            <v>0455 35 13</v>
          </cell>
        </row>
        <row r="1466">
          <cell r="A1466" t="str">
            <v>0455 35 14</v>
          </cell>
        </row>
        <row r="1467">
          <cell r="A1467" t="str">
            <v>0455 35 20</v>
          </cell>
        </row>
        <row r="1468">
          <cell r="A1468" t="str">
            <v>0455 35 21</v>
          </cell>
        </row>
        <row r="1469">
          <cell r="A1469" t="str">
            <v>0455 35 22</v>
          </cell>
        </row>
        <row r="1470">
          <cell r="A1470" t="str">
            <v>0455 35 23</v>
          </cell>
        </row>
        <row r="1471">
          <cell r="A1471" t="str">
            <v>0455 35101</v>
          </cell>
        </row>
        <row r="1472">
          <cell r="A1472" t="str">
            <v>0455 39  1</v>
          </cell>
        </row>
        <row r="1473">
          <cell r="A1473" t="str">
            <v>0455 39 10</v>
          </cell>
        </row>
        <row r="1474">
          <cell r="A1474" t="str">
            <v>0455 39 12</v>
          </cell>
        </row>
        <row r="1475">
          <cell r="A1475" t="str">
            <v>0455 76</v>
          </cell>
        </row>
        <row r="1476">
          <cell r="A1476" t="str">
            <v>0455 81101</v>
          </cell>
        </row>
        <row r="1477">
          <cell r="A1477" t="str">
            <v>0455 81102</v>
          </cell>
        </row>
        <row r="1478">
          <cell r="A1478" t="str">
            <v>0455 81104</v>
          </cell>
        </row>
        <row r="1479">
          <cell r="A1479" t="str">
            <v>0455 81105</v>
          </cell>
        </row>
        <row r="1480">
          <cell r="A1480" t="str">
            <v>0455 81106</v>
          </cell>
        </row>
        <row r="1481">
          <cell r="A1481" t="str">
            <v>0455 87</v>
          </cell>
        </row>
        <row r="1482">
          <cell r="A1482" t="str">
            <v>0455 88  1</v>
          </cell>
        </row>
        <row r="1483">
          <cell r="A1483" t="str">
            <v>0455 88  2</v>
          </cell>
        </row>
        <row r="1484">
          <cell r="A1484" t="str">
            <v>0455 88  3</v>
          </cell>
        </row>
        <row r="1485">
          <cell r="A1485" t="str">
            <v>0455 88  4</v>
          </cell>
        </row>
        <row r="1486">
          <cell r="A1486" t="str">
            <v>0455 88  5</v>
          </cell>
        </row>
        <row r="1487">
          <cell r="A1487" t="str">
            <v>0455 88  6</v>
          </cell>
        </row>
        <row r="1488">
          <cell r="A1488" t="str">
            <v>0455 88  7</v>
          </cell>
        </row>
        <row r="1489">
          <cell r="A1489" t="str">
            <v>0455 88  8</v>
          </cell>
        </row>
        <row r="1490">
          <cell r="A1490" t="str">
            <v>0455 88  9</v>
          </cell>
        </row>
        <row r="1491">
          <cell r="A1491" t="str">
            <v>0455 88 15</v>
          </cell>
        </row>
        <row r="1492">
          <cell r="A1492" t="str">
            <v>0455 88 19</v>
          </cell>
        </row>
        <row r="1493">
          <cell r="A1493" t="str">
            <v>0455 88 20</v>
          </cell>
        </row>
        <row r="1494">
          <cell r="A1494" t="str">
            <v>0455 88 21</v>
          </cell>
        </row>
        <row r="1495">
          <cell r="A1495" t="str">
            <v>0455 89  5</v>
          </cell>
        </row>
        <row r="1496">
          <cell r="A1496" t="str">
            <v>0455 89  6</v>
          </cell>
        </row>
        <row r="1497">
          <cell r="A1497" t="str">
            <v>0455 89 48</v>
          </cell>
        </row>
        <row r="1498">
          <cell r="A1498" t="str">
            <v>0455 89 60</v>
          </cell>
        </row>
        <row r="1499">
          <cell r="A1499" t="str">
            <v>0455101  1</v>
          </cell>
        </row>
        <row r="1500">
          <cell r="A1500" t="str">
            <v>0455101  2</v>
          </cell>
        </row>
        <row r="1501">
          <cell r="A1501" t="str">
            <v>0455103103</v>
          </cell>
        </row>
        <row r="1502">
          <cell r="A1502" t="str">
            <v>0455103108</v>
          </cell>
        </row>
        <row r="1503">
          <cell r="A1503" t="str">
            <v>0455103110</v>
          </cell>
        </row>
        <row r="1504">
          <cell r="A1504" t="str">
            <v>0455103111</v>
          </cell>
        </row>
        <row r="1505">
          <cell r="A1505" t="str">
            <v>0455103114</v>
          </cell>
        </row>
        <row r="1506">
          <cell r="A1506" t="str">
            <v>0455103115</v>
          </cell>
        </row>
        <row r="1507">
          <cell r="A1507" t="str">
            <v>0455103130</v>
          </cell>
        </row>
        <row r="1508">
          <cell r="A1508" t="str">
            <v>0455103135</v>
          </cell>
        </row>
        <row r="1509">
          <cell r="A1509" t="str">
            <v>0455107  1</v>
          </cell>
        </row>
        <row r="1510">
          <cell r="A1510" t="str">
            <v>0455107  2</v>
          </cell>
        </row>
        <row r="1511">
          <cell r="A1511" t="str">
            <v>0455107  3</v>
          </cell>
        </row>
        <row r="1512">
          <cell r="A1512" t="str">
            <v>0455107  4</v>
          </cell>
        </row>
        <row r="1513">
          <cell r="A1513" t="str">
            <v>0455107  5</v>
          </cell>
        </row>
        <row r="1514">
          <cell r="A1514" t="str">
            <v>0455107  6</v>
          </cell>
        </row>
        <row r="1515">
          <cell r="A1515" t="str">
            <v>0455107  7</v>
          </cell>
        </row>
        <row r="1516">
          <cell r="A1516" t="str">
            <v>0455107  8</v>
          </cell>
        </row>
        <row r="1517">
          <cell r="A1517" t="str">
            <v>0455107  9</v>
          </cell>
        </row>
        <row r="1518">
          <cell r="A1518" t="str">
            <v>0455107 18</v>
          </cell>
        </row>
        <row r="1519">
          <cell r="A1519" t="str">
            <v>0455107 19</v>
          </cell>
        </row>
        <row r="1520">
          <cell r="A1520" t="str">
            <v>0455107 20</v>
          </cell>
        </row>
        <row r="1521">
          <cell r="A1521" t="str">
            <v>0455107 21</v>
          </cell>
        </row>
        <row r="1522">
          <cell r="A1522" t="str">
            <v>0455108</v>
          </cell>
        </row>
        <row r="1523">
          <cell r="A1523" t="str">
            <v>0455111</v>
          </cell>
        </row>
        <row r="1524">
          <cell r="A1524" t="str">
            <v>0455112  1</v>
          </cell>
        </row>
        <row r="1525">
          <cell r="A1525" t="str">
            <v>0455112  3</v>
          </cell>
        </row>
        <row r="1526">
          <cell r="A1526" t="str">
            <v>0455112  5</v>
          </cell>
        </row>
        <row r="1527">
          <cell r="A1527" t="str">
            <v>0455119103</v>
          </cell>
        </row>
        <row r="1528">
          <cell r="A1528" t="str">
            <v>0455119104</v>
          </cell>
        </row>
        <row r="1529">
          <cell r="A1529" t="str">
            <v>0455119201</v>
          </cell>
        </row>
        <row r="1530">
          <cell r="A1530" t="str">
            <v>0455119301</v>
          </cell>
        </row>
        <row r="1531">
          <cell r="A1531" t="str">
            <v>0455120  1</v>
          </cell>
        </row>
        <row r="1532">
          <cell r="A1532" t="str">
            <v>0455120  2</v>
          </cell>
        </row>
        <row r="1533">
          <cell r="A1533" t="str">
            <v>0455120  3</v>
          </cell>
        </row>
        <row r="1534">
          <cell r="A1534" t="str">
            <v>0455120  4</v>
          </cell>
        </row>
        <row r="1535">
          <cell r="A1535" t="str">
            <v>0455120  5</v>
          </cell>
        </row>
        <row r="1536">
          <cell r="A1536" t="str">
            <v>0455120  6</v>
          </cell>
        </row>
        <row r="1537">
          <cell r="A1537" t="str">
            <v>0455120  7</v>
          </cell>
        </row>
        <row r="1538">
          <cell r="A1538" t="str">
            <v>0455120  8</v>
          </cell>
        </row>
        <row r="1539">
          <cell r="A1539" t="str">
            <v>0455120  9</v>
          </cell>
        </row>
        <row r="1540">
          <cell r="A1540" t="str">
            <v>0455122  3</v>
          </cell>
        </row>
        <row r="1541">
          <cell r="A1541" t="str">
            <v>0455122  4</v>
          </cell>
        </row>
        <row r="1542">
          <cell r="A1542" t="str">
            <v>0455122  5</v>
          </cell>
        </row>
        <row r="1543">
          <cell r="A1543" t="str">
            <v>0455122  6</v>
          </cell>
        </row>
        <row r="1544">
          <cell r="A1544" t="str">
            <v>0455122  7</v>
          </cell>
        </row>
        <row r="1545">
          <cell r="A1545" t="str">
            <v>0455122  8</v>
          </cell>
        </row>
        <row r="1546">
          <cell r="A1546" t="str">
            <v>0455122 15</v>
          </cell>
        </row>
        <row r="1547">
          <cell r="A1547" t="str">
            <v>0455122 19</v>
          </cell>
        </row>
        <row r="1548">
          <cell r="A1548" t="str">
            <v>0455122 21</v>
          </cell>
        </row>
        <row r="1549">
          <cell r="A1549" t="str">
            <v>0455129  2</v>
          </cell>
        </row>
        <row r="1550">
          <cell r="A1550" t="str">
            <v>0455133  2</v>
          </cell>
        </row>
        <row r="1551">
          <cell r="A1551" t="str">
            <v>0455133  3</v>
          </cell>
        </row>
        <row r="1552">
          <cell r="A1552" t="str">
            <v>0455133  5</v>
          </cell>
        </row>
        <row r="1553">
          <cell r="A1553" t="str">
            <v>0455133101</v>
          </cell>
        </row>
        <row r="1554">
          <cell r="A1554" t="str">
            <v>0455133102</v>
          </cell>
        </row>
        <row r="1555">
          <cell r="A1555" t="str">
            <v>0455133201</v>
          </cell>
        </row>
        <row r="1556">
          <cell r="A1556" t="str">
            <v>0455133202</v>
          </cell>
        </row>
        <row r="1557">
          <cell r="A1557" t="str">
            <v>0455137</v>
          </cell>
        </row>
        <row r="1558">
          <cell r="A1558" t="str">
            <v>0455142</v>
          </cell>
        </row>
        <row r="1559">
          <cell r="A1559" t="str">
            <v>0455143  1</v>
          </cell>
        </row>
        <row r="1560">
          <cell r="A1560" t="str">
            <v>0455143  2</v>
          </cell>
        </row>
        <row r="1561">
          <cell r="A1561" t="str">
            <v>0455143  3</v>
          </cell>
        </row>
        <row r="1562">
          <cell r="A1562" t="str">
            <v>0455143  4</v>
          </cell>
        </row>
        <row r="1563">
          <cell r="A1563" t="str">
            <v>0455143  5</v>
          </cell>
        </row>
        <row r="1564">
          <cell r="A1564" t="str">
            <v>0455143  6</v>
          </cell>
        </row>
        <row r="1565">
          <cell r="A1565" t="str">
            <v>0455143  7</v>
          </cell>
        </row>
        <row r="1566">
          <cell r="A1566" t="str">
            <v>0455143 23</v>
          </cell>
        </row>
        <row r="1567">
          <cell r="A1567" t="str">
            <v>0455143 25</v>
          </cell>
        </row>
        <row r="1568">
          <cell r="A1568" t="str">
            <v>0455143103</v>
          </cell>
        </row>
        <row r="1569">
          <cell r="A1569" t="str">
            <v>0455143105</v>
          </cell>
        </row>
        <row r="1570">
          <cell r="A1570" t="str">
            <v>0455143203</v>
          </cell>
        </row>
        <row r="1571">
          <cell r="A1571" t="str">
            <v>0455143205</v>
          </cell>
        </row>
        <row r="1572">
          <cell r="A1572" t="str">
            <v>0455143301</v>
          </cell>
        </row>
        <row r="1573">
          <cell r="A1573" t="str">
            <v>0455143305</v>
          </cell>
        </row>
        <row r="1574">
          <cell r="A1574" t="str">
            <v>0455144  1</v>
          </cell>
        </row>
        <row r="1575">
          <cell r="A1575" t="str">
            <v>0455144  2</v>
          </cell>
        </row>
        <row r="1576">
          <cell r="A1576" t="str">
            <v>0455144  3</v>
          </cell>
        </row>
        <row r="1577">
          <cell r="A1577" t="str">
            <v>0455144  4</v>
          </cell>
        </row>
        <row r="1578">
          <cell r="A1578" t="str">
            <v>0455144  5</v>
          </cell>
        </row>
        <row r="1579">
          <cell r="A1579" t="str">
            <v>0455144  6</v>
          </cell>
        </row>
        <row r="1580">
          <cell r="A1580" t="str">
            <v>0455144  8</v>
          </cell>
        </row>
        <row r="1581">
          <cell r="A1581" t="str">
            <v>0455144  9</v>
          </cell>
        </row>
        <row r="1582">
          <cell r="A1582" t="str">
            <v>0455144 20</v>
          </cell>
        </row>
        <row r="1583">
          <cell r="A1583" t="str">
            <v>0455144 21</v>
          </cell>
        </row>
        <row r="1584">
          <cell r="A1584" t="str">
            <v>0455144 22</v>
          </cell>
        </row>
        <row r="1585">
          <cell r="A1585" t="str">
            <v>0455144 23</v>
          </cell>
        </row>
        <row r="1586">
          <cell r="A1586" t="str">
            <v>0455146</v>
          </cell>
        </row>
        <row r="1587">
          <cell r="A1587" t="str">
            <v>0457  1 11</v>
          </cell>
        </row>
        <row r="1588">
          <cell r="A1588" t="str">
            <v>0457  1 12</v>
          </cell>
        </row>
        <row r="1589">
          <cell r="A1589" t="str">
            <v>0457  1 21</v>
          </cell>
        </row>
        <row r="1590">
          <cell r="A1590" t="str">
            <v>0457  1 22</v>
          </cell>
        </row>
        <row r="1591">
          <cell r="A1591" t="str">
            <v>0457  2 12</v>
          </cell>
        </row>
        <row r="1592">
          <cell r="A1592" t="str">
            <v>0457  2111</v>
          </cell>
        </row>
        <row r="1593">
          <cell r="A1593" t="str">
            <v>0457  2121</v>
          </cell>
        </row>
        <row r="1594">
          <cell r="A1594" t="str">
            <v>0457  2122</v>
          </cell>
        </row>
        <row r="1595">
          <cell r="A1595" t="str">
            <v>0457  2132</v>
          </cell>
        </row>
        <row r="1596">
          <cell r="A1596" t="str">
            <v>0457  2211</v>
          </cell>
        </row>
        <row r="1597">
          <cell r="A1597" t="str">
            <v>0457  2221</v>
          </cell>
        </row>
        <row r="1598">
          <cell r="A1598" t="str">
            <v>0457  2222</v>
          </cell>
        </row>
        <row r="1599">
          <cell r="A1599" t="str">
            <v>0457  2231</v>
          </cell>
        </row>
        <row r="1600">
          <cell r="A1600" t="str">
            <v>0457 70205</v>
          </cell>
        </row>
        <row r="1601">
          <cell r="A1601" t="str">
            <v>0457 70206</v>
          </cell>
        </row>
        <row r="1602">
          <cell r="A1602" t="str">
            <v>0457 70305</v>
          </cell>
        </row>
        <row r="1603">
          <cell r="A1603" t="str">
            <v>0457 70306</v>
          </cell>
        </row>
        <row r="1604">
          <cell r="A1604" t="str">
            <v>0457 70309</v>
          </cell>
        </row>
        <row r="1605">
          <cell r="A1605" t="str">
            <v>0457 70401</v>
          </cell>
        </row>
        <row r="1606">
          <cell r="A1606" t="str">
            <v>0457 71 12</v>
          </cell>
        </row>
        <row r="1607">
          <cell r="A1607" t="str">
            <v>0457 71 22</v>
          </cell>
        </row>
        <row r="1608">
          <cell r="A1608" t="str">
            <v>0457 71 33</v>
          </cell>
        </row>
        <row r="1609">
          <cell r="A1609" t="str">
            <v>0458  1 11</v>
          </cell>
        </row>
        <row r="1610">
          <cell r="A1610" t="str">
            <v>0458  1 12</v>
          </cell>
        </row>
        <row r="1611">
          <cell r="A1611" t="str">
            <v>0458  1 13</v>
          </cell>
        </row>
        <row r="1612">
          <cell r="A1612" t="str">
            <v>0458  1 14</v>
          </cell>
        </row>
        <row r="1613">
          <cell r="A1613" t="str">
            <v>0458  1 21</v>
          </cell>
        </row>
        <row r="1614">
          <cell r="A1614" t="str">
            <v>0458  1 22</v>
          </cell>
        </row>
        <row r="1615">
          <cell r="A1615" t="str">
            <v>0458  1 23</v>
          </cell>
        </row>
        <row r="1616">
          <cell r="A1616" t="str">
            <v>0458  1 24</v>
          </cell>
        </row>
        <row r="1617">
          <cell r="A1617" t="str">
            <v>0458  1 25</v>
          </cell>
        </row>
        <row r="1618">
          <cell r="A1618" t="str">
            <v>0458  1 26</v>
          </cell>
        </row>
        <row r="1619">
          <cell r="A1619" t="str">
            <v>0458  1 27</v>
          </cell>
        </row>
        <row r="1620">
          <cell r="A1620" t="str">
            <v>0458  1 30</v>
          </cell>
        </row>
        <row r="1621">
          <cell r="A1621" t="str">
            <v>0458  2</v>
          </cell>
        </row>
        <row r="1622">
          <cell r="A1622" t="str">
            <v>0459 71</v>
          </cell>
        </row>
        <row r="1623">
          <cell r="A1623" t="str">
            <v>0460  1  1</v>
          </cell>
        </row>
        <row r="1624">
          <cell r="A1624" t="str">
            <v>0460  1  2</v>
          </cell>
        </row>
        <row r="1625">
          <cell r="A1625" t="str">
            <v>0460  1  3</v>
          </cell>
        </row>
        <row r="1626">
          <cell r="A1626" t="str">
            <v>0460  1  5</v>
          </cell>
        </row>
        <row r="1627">
          <cell r="A1627" t="str">
            <v>0460  1  6</v>
          </cell>
        </row>
        <row r="1628">
          <cell r="A1628" t="str">
            <v>0460  1 11</v>
          </cell>
        </row>
        <row r="1629">
          <cell r="A1629" t="str">
            <v>0460  1 12</v>
          </cell>
        </row>
        <row r="1630">
          <cell r="A1630" t="str">
            <v>0460  1 13</v>
          </cell>
        </row>
        <row r="1631">
          <cell r="A1631" t="str">
            <v>0460  1 15</v>
          </cell>
        </row>
        <row r="1632">
          <cell r="A1632" t="str">
            <v>0460  2  1</v>
          </cell>
        </row>
        <row r="1633">
          <cell r="A1633" t="str">
            <v>0460  2  2</v>
          </cell>
        </row>
        <row r="1634">
          <cell r="A1634" t="str">
            <v>0460  2  3</v>
          </cell>
        </row>
        <row r="1635">
          <cell r="A1635" t="str">
            <v>0460  2  5</v>
          </cell>
        </row>
        <row r="1636">
          <cell r="A1636" t="str">
            <v>0460  2  6</v>
          </cell>
        </row>
        <row r="1637">
          <cell r="A1637" t="str">
            <v>0460  2 15</v>
          </cell>
        </row>
        <row r="1638">
          <cell r="A1638" t="str">
            <v>0460  2 18</v>
          </cell>
        </row>
        <row r="1639">
          <cell r="A1639" t="str">
            <v>0460  2 20</v>
          </cell>
        </row>
        <row r="1640">
          <cell r="A1640" t="str">
            <v>0460  5</v>
          </cell>
        </row>
        <row r="1641">
          <cell r="A1641" t="str">
            <v>0460  6  1</v>
          </cell>
        </row>
        <row r="1642">
          <cell r="A1642" t="str">
            <v>0460  6  2</v>
          </cell>
        </row>
        <row r="1643">
          <cell r="A1643" t="str">
            <v>0460  6  3</v>
          </cell>
        </row>
        <row r="1644">
          <cell r="A1644" t="str">
            <v>0460  7</v>
          </cell>
        </row>
        <row r="1645">
          <cell r="A1645" t="str">
            <v>0460  7  4</v>
          </cell>
        </row>
        <row r="1646">
          <cell r="A1646" t="str">
            <v>0460  9  1</v>
          </cell>
        </row>
        <row r="1647">
          <cell r="A1647" t="str">
            <v>0460  9  2</v>
          </cell>
        </row>
        <row r="1648">
          <cell r="A1648" t="str">
            <v>0460  9  3</v>
          </cell>
        </row>
        <row r="1649">
          <cell r="A1649" t="str">
            <v>0460 10  7</v>
          </cell>
        </row>
        <row r="1650">
          <cell r="A1650" t="str">
            <v>0460 15</v>
          </cell>
        </row>
        <row r="1651">
          <cell r="A1651" t="str">
            <v>0460 16  1</v>
          </cell>
        </row>
        <row r="1652">
          <cell r="A1652" t="str">
            <v>0460 6</v>
          </cell>
        </row>
        <row r="1653">
          <cell r="A1653" t="str">
            <v>0460 70  1</v>
          </cell>
        </row>
        <row r="1654">
          <cell r="A1654" t="str">
            <v>0460 70  2</v>
          </cell>
        </row>
        <row r="1655">
          <cell r="A1655" t="str">
            <v>0460 70  3</v>
          </cell>
        </row>
        <row r="1656">
          <cell r="A1656" t="str">
            <v>0460 71  1</v>
          </cell>
        </row>
        <row r="1657">
          <cell r="A1657" t="str">
            <v>0460 71  2</v>
          </cell>
        </row>
        <row r="1658">
          <cell r="A1658" t="str">
            <v>0460 72  1</v>
          </cell>
        </row>
        <row r="1659">
          <cell r="A1659" t="str">
            <v>0460 81</v>
          </cell>
        </row>
        <row r="1660">
          <cell r="A1660" t="str">
            <v>0460 94</v>
          </cell>
        </row>
        <row r="1661">
          <cell r="A1661" t="str">
            <v>0460 95</v>
          </cell>
        </row>
        <row r="1662">
          <cell r="A1662" t="str">
            <v>0460 98  1</v>
          </cell>
        </row>
        <row r="1663">
          <cell r="A1663" t="str">
            <v>0460 98  2</v>
          </cell>
        </row>
        <row r="1664">
          <cell r="A1664" t="str">
            <v>0460112</v>
          </cell>
        </row>
        <row r="1665">
          <cell r="A1665" t="str">
            <v>0460115  1</v>
          </cell>
        </row>
        <row r="1666">
          <cell r="A1666" t="str">
            <v>0461113 12</v>
          </cell>
        </row>
        <row r="1667">
          <cell r="A1667" t="str">
            <v>0461113 13</v>
          </cell>
        </row>
        <row r="1668">
          <cell r="A1668" t="str">
            <v>0461113 14</v>
          </cell>
        </row>
        <row r="1669">
          <cell r="A1669" t="str">
            <v>0461113 15</v>
          </cell>
        </row>
        <row r="1670">
          <cell r="A1670" t="str">
            <v>0461113 16</v>
          </cell>
        </row>
        <row r="1671">
          <cell r="A1671" t="str">
            <v>0461113 17</v>
          </cell>
        </row>
        <row r="1672">
          <cell r="A1672" t="str">
            <v>0461113 18</v>
          </cell>
        </row>
        <row r="1673">
          <cell r="A1673" t="str">
            <v>0461113 19</v>
          </cell>
        </row>
        <row r="1674">
          <cell r="A1674" t="str">
            <v>0461114 11</v>
          </cell>
        </row>
        <row r="1675">
          <cell r="A1675" t="str">
            <v>0461114 12</v>
          </cell>
        </row>
        <row r="1676">
          <cell r="A1676" t="str">
            <v>0461114 13</v>
          </cell>
        </row>
        <row r="1677">
          <cell r="A1677" t="str">
            <v>0461114 14</v>
          </cell>
        </row>
        <row r="1678">
          <cell r="A1678" t="str">
            <v>0461114 15</v>
          </cell>
        </row>
        <row r="1679">
          <cell r="A1679" t="str">
            <v>0461114 16</v>
          </cell>
        </row>
        <row r="1680">
          <cell r="A1680" t="str">
            <v>0461114 17</v>
          </cell>
        </row>
        <row r="1681">
          <cell r="A1681" t="str">
            <v>0461114 18</v>
          </cell>
        </row>
        <row r="1682">
          <cell r="A1682" t="str">
            <v>0461114 19</v>
          </cell>
        </row>
        <row r="1683">
          <cell r="A1683" t="str">
            <v>0462  2 11</v>
          </cell>
        </row>
        <row r="1684">
          <cell r="A1684" t="str">
            <v>0462  2 12</v>
          </cell>
        </row>
        <row r="1685">
          <cell r="A1685" t="str">
            <v>0462  2 13</v>
          </cell>
        </row>
        <row r="1686">
          <cell r="A1686" t="str">
            <v>0462  2 14</v>
          </cell>
        </row>
        <row r="1687">
          <cell r="A1687" t="str">
            <v>0462  2 21</v>
          </cell>
        </row>
        <row r="1688">
          <cell r="A1688" t="str">
            <v>0462  2 22</v>
          </cell>
        </row>
        <row r="1689">
          <cell r="A1689" t="str">
            <v>0462  2 23</v>
          </cell>
        </row>
        <row r="1690">
          <cell r="A1690" t="str">
            <v>0462  2 24</v>
          </cell>
        </row>
        <row r="1691">
          <cell r="A1691" t="str">
            <v>0462 20  1</v>
          </cell>
        </row>
        <row r="1692">
          <cell r="A1692" t="str">
            <v>0462 20  2</v>
          </cell>
        </row>
        <row r="1693">
          <cell r="A1693" t="str">
            <v>0462 20  3</v>
          </cell>
        </row>
        <row r="1694">
          <cell r="A1694" t="str">
            <v>0462 20  4</v>
          </cell>
        </row>
        <row r="1695">
          <cell r="A1695" t="str">
            <v>0462 20  5</v>
          </cell>
        </row>
        <row r="1696">
          <cell r="A1696" t="str">
            <v>0462 20  6</v>
          </cell>
        </row>
        <row r="1697">
          <cell r="A1697" t="str">
            <v>0462 20  7</v>
          </cell>
        </row>
        <row r="1698">
          <cell r="A1698" t="str">
            <v>0462 20  9</v>
          </cell>
        </row>
        <row r="1699">
          <cell r="A1699" t="str">
            <v>0465  1</v>
          </cell>
        </row>
        <row r="1700">
          <cell r="A1700" t="str">
            <v>0465  2101</v>
          </cell>
        </row>
        <row r="1701">
          <cell r="A1701" t="str">
            <v>0465  2104</v>
          </cell>
        </row>
        <row r="1702">
          <cell r="A1702" t="str">
            <v>0465  2105</v>
          </cell>
        </row>
        <row r="1703">
          <cell r="A1703" t="str">
            <v>0465  2107</v>
          </cell>
        </row>
        <row r="1704">
          <cell r="A1704" t="str">
            <v>0465  2108</v>
          </cell>
        </row>
        <row r="1705">
          <cell r="A1705" t="str">
            <v>0465  2110</v>
          </cell>
        </row>
        <row r="1706">
          <cell r="A1706" t="str">
            <v>0465  2111</v>
          </cell>
        </row>
        <row r="1707">
          <cell r="A1707" t="str">
            <v>0465  2152</v>
          </cell>
        </row>
        <row r="1708">
          <cell r="A1708" t="str">
            <v>0465  2154</v>
          </cell>
        </row>
        <row r="1709">
          <cell r="A1709" t="str">
            <v>0465  2155</v>
          </cell>
        </row>
        <row r="1710">
          <cell r="A1710" t="str">
            <v>0465  2160</v>
          </cell>
        </row>
        <row r="1711">
          <cell r="A1711" t="str">
            <v>0465  2401</v>
          </cell>
        </row>
        <row r="1712">
          <cell r="A1712" t="str">
            <v>0465  2404</v>
          </cell>
        </row>
        <row r="1713">
          <cell r="A1713" t="str">
            <v>0465  2405</v>
          </cell>
        </row>
        <row r="1714">
          <cell r="A1714" t="str">
            <v>0465  2407</v>
          </cell>
        </row>
        <row r="1715">
          <cell r="A1715" t="str">
            <v>0465  2408</v>
          </cell>
        </row>
        <row r="1716">
          <cell r="A1716" t="str">
            <v>0465  2410</v>
          </cell>
        </row>
        <row r="1717">
          <cell r="A1717" t="str">
            <v>0465  2411</v>
          </cell>
        </row>
        <row r="1718">
          <cell r="A1718" t="str">
            <v>0465  2421</v>
          </cell>
        </row>
        <row r="1719">
          <cell r="A1719" t="str">
            <v>0465  2452</v>
          </cell>
        </row>
        <row r="1720">
          <cell r="A1720" t="str">
            <v>0465  2453</v>
          </cell>
        </row>
        <row r="1721">
          <cell r="A1721" t="str">
            <v>0465  2454</v>
          </cell>
        </row>
        <row r="1722">
          <cell r="A1722" t="str">
            <v>0465  2460</v>
          </cell>
        </row>
        <row r="1723">
          <cell r="A1723" t="str">
            <v>0465  2505</v>
          </cell>
        </row>
        <row r="1724">
          <cell r="A1724" t="str">
            <v>0465  2508</v>
          </cell>
        </row>
        <row r="1725">
          <cell r="A1725" t="str">
            <v>0465  2511</v>
          </cell>
        </row>
        <row r="1726">
          <cell r="A1726" t="str">
            <v>0465  2554</v>
          </cell>
        </row>
        <row r="1727">
          <cell r="A1727" t="str">
            <v>0465  2601</v>
          </cell>
        </row>
        <row r="1728">
          <cell r="A1728" t="str">
            <v>0465  2605</v>
          </cell>
        </row>
        <row r="1729">
          <cell r="A1729" t="str">
            <v>0465  2607</v>
          </cell>
        </row>
        <row r="1730">
          <cell r="A1730" t="str">
            <v>0465  2608</v>
          </cell>
        </row>
        <row r="1731">
          <cell r="A1731" t="str">
            <v>0465  2610</v>
          </cell>
        </row>
        <row r="1732">
          <cell r="A1732" t="str">
            <v>0465  2611</v>
          </cell>
        </row>
        <row r="1733">
          <cell r="A1733" t="str">
            <v>0465  2652</v>
          </cell>
        </row>
        <row r="1734">
          <cell r="A1734" t="str">
            <v>0465  2654</v>
          </cell>
        </row>
        <row r="1735">
          <cell r="A1735" t="str">
            <v>0465  2660</v>
          </cell>
        </row>
        <row r="1736">
          <cell r="A1736" t="str">
            <v>0465  2752</v>
          </cell>
        </row>
        <row r="1737">
          <cell r="A1737" t="str">
            <v>0465  2908</v>
          </cell>
        </row>
        <row r="1738">
          <cell r="A1738" t="str">
            <v>0465  3 11</v>
          </cell>
        </row>
        <row r="1739">
          <cell r="A1739" t="str">
            <v>0465  3 14</v>
          </cell>
        </row>
        <row r="1740">
          <cell r="A1740" t="str">
            <v>0465  3 16</v>
          </cell>
        </row>
        <row r="1741">
          <cell r="A1741" t="str">
            <v>0465  3 17</v>
          </cell>
        </row>
        <row r="1742">
          <cell r="A1742" t="str">
            <v>0465  3 19</v>
          </cell>
        </row>
        <row r="1743">
          <cell r="A1743" t="str">
            <v>0465  3 50</v>
          </cell>
        </row>
        <row r="1744">
          <cell r="A1744" t="str">
            <v>0465  3 96</v>
          </cell>
        </row>
        <row r="1745">
          <cell r="A1745" t="str">
            <v>0465  4</v>
          </cell>
        </row>
        <row r="1746">
          <cell r="A1746" t="str">
            <v>0465 20</v>
          </cell>
        </row>
        <row r="1747">
          <cell r="A1747" t="str">
            <v>0465 21</v>
          </cell>
        </row>
        <row r="1748">
          <cell r="A1748" t="str">
            <v>0465 71  1</v>
          </cell>
        </row>
        <row r="1749">
          <cell r="A1749" t="str">
            <v>0465 71  2</v>
          </cell>
        </row>
        <row r="1750">
          <cell r="A1750" t="str">
            <v>0465 71  3</v>
          </cell>
        </row>
        <row r="1751">
          <cell r="A1751" t="str">
            <v>0470  1</v>
          </cell>
        </row>
        <row r="1752">
          <cell r="A1752" t="str">
            <v>0471  1  1</v>
          </cell>
        </row>
        <row r="1753">
          <cell r="A1753" t="str">
            <v>0471  1  2</v>
          </cell>
        </row>
        <row r="1754">
          <cell r="A1754" t="str">
            <v>0471  2</v>
          </cell>
        </row>
        <row r="1755">
          <cell r="A1755" t="str">
            <v>0471  3  1</v>
          </cell>
        </row>
        <row r="1756">
          <cell r="A1756" t="str">
            <v>0471  3  2</v>
          </cell>
        </row>
        <row r="1757">
          <cell r="A1757" t="str">
            <v>0471  3  3</v>
          </cell>
        </row>
        <row r="1758">
          <cell r="A1758" t="str">
            <v>0471  3  4</v>
          </cell>
        </row>
        <row r="1759">
          <cell r="A1759" t="str">
            <v>0500 15 35</v>
          </cell>
        </row>
        <row r="1760">
          <cell r="A1760" t="str">
            <v>0504  1  1</v>
          </cell>
        </row>
        <row r="1761">
          <cell r="A1761" t="str">
            <v>0504  1  2</v>
          </cell>
        </row>
        <row r="1762">
          <cell r="A1762" t="str">
            <v>0504  1  5</v>
          </cell>
        </row>
        <row r="1763">
          <cell r="A1763" t="str">
            <v>0504  1 10</v>
          </cell>
        </row>
        <row r="1764">
          <cell r="A1764" t="str">
            <v>0504  2</v>
          </cell>
        </row>
        <row r="1765">
          <cell r="A1765" t="str">
            <v>0506  2</v>
          </cell>
        </row>
        <row r="1766">
          <cell r="A1766" t="str">
            <v>0506  3</v>
          </cell>
        </row>
        <row r="1767">
          <cell r="A1767" t="str">
            <v>0506 72</v>
          </cell>
        </row>
        <row r="1768">
          <cell r="A1768" t="str">
            <v>0507 70</v>
          </cell>
        </row>
        <row r="1769">
          <cell r="A1769" t="str">
            <v>0508  1  1</v>
          </cell>
        </row>
        <row r="1770">
          <cell r="A1770" t="str">
            <v>0508  2  1</v>
          </cell>
        </row>
        <row r="1771">
          <cell r="A1771" t="str">
            <v>0508  2  5</v>
          </cell>
        </row>
        <row r="1772">
          <cell r="A1772" t="str">
            <v>0508  2  6</v>
          </cell>
        </row>
        <row r="1773">
          <cell r="A1773" t="str">
            <v>0508  2  7</v>
          </cell>
        </row>
        <row r="1774">
          <cell r="A1774" t="str">
            <v>0508  3  1</v>
          </cell>
        </row>
        <row r="1775">
          <cell r="A1775" t="str">
            <v>0508  3  5</v>
          </cell>
        </row>
        <row r="1776">
          <cell r="A1776" t="str">
            <v>0508  3  6</v>
          </cell>
        </row>
        <row r="1777">
          <cell r="A1777" t="str">
            <v>0508  3  7</v>
          </cell>
        </row>
        <row r="1778">
          <cell r="A1778" t="str">
            <v>0508  4</v>
          </cell>
        </row>
        <row r="1779">
          <cell r="A1779" t="str">
            <v>0508 72  1</v>
          </cell>
        </row>
        <row r="1780">
          <cell r="A1780" t="str">
            <v>0508 72  4</v>
          </cell>
        </row>
        <row r="1781">
          <cell r="A1781" t="str">
            <v>0508 73  1</v>
          </cell>
        </row>
        <row r="1782">
          <cell r="A1782" t="str">
            <v>0508 73  3</v>
          </cell>
        </row>
        <row r="1783">
          <cell r="A1783" t="str">
            <v>0508 73  4</v>
          </cell>
        </row>
        <row r="1784">
          <cell r="A1784" t="str">
            <v>0508 76  1</v>
          </cell>
        </row>
        <row r="1785">
          <cell r="A1785" t="str">
            <v>0508 76  4</v>
          </cell>
        </row>
        <row r="1786">
          <cell r="A1786" t="str">
            <v>0508 76  5</v>
          </cell>
        </row>
        <row r="1787">
          <cell r="A1787" t="str">
            <v>0508 77  1</v>
          </cell>
        </row>
        <row r="1788">
          <cell r="A1788" t="str">
            <v>0508 77  4</v>
          </cell>
        </row>
        <row r="1789">
          <cell r="A1789" t="str">
            <v>0508 77  5</v>
          </cell>
        </row>
        <row r="1790">
          <cell r="A1790" t="str">
            <v>0508 78  1</v>
          </cell>
        </row>
        <row r="1791">
          <cell r="A1791" t="str">
            <v>0508 78  4</v>
          </cell>
        </row>
        <row r="1792">
          <cell r="A1792" t="str">
            <v>0508 79  1</v>
          </cell>
        </row>
        <row r="1793">
          <cell r="A1793" t="str">
            <v>0508 79  4</v>
          </cell>
        </row>
        <row r="1794">
          <cell r="A1794" t="str">
            <v>0508 80  1</v>
          </cell>
        </row>
        <row r="1795">
          <cell r="A1795" t="str">
            <v>0508 80  4</v>
          </cell>
        </row>
        <row r="1796">
          <cell r="A1796" t="str">
            <v>0508 80  5</v>
          </cell>
        </row>
        <row r="1797">
          <cell r="A1797" t="str">
            <v>0508 82  1</v>
          </cell>
        </row>
        <row r="1798">
          <cell r="A1798" t="str">
            <v>0508 82  4</v>
          </cell>
        </row>
        <row r="1799">
          <cell r="A1799" t="str">
            <v>0508 82  5</v>
          </cell>
        </row>
        <row r="1800">
          <cell r="A1800" t="str">
            <v>0508 83101</v>
          </cell>
        </row>
        <row r="1801">
          <cell r="A1801" t="str">
            <v>0508 83103</v>
          </cell>
        </row>
        <row r="1802">
          <cell r="A1802" t="str">
            <v>0508 83106</v>
          </cell>
        </row>
        <row r="1803">
          <cell r="A1803" t="str">
            <v>0508 83107</v>
          </cell>
        </row>
        <row r="1804">
          <cell r="A1804" t="str">
            <v>0509 70  0</v>
          </cell>
        </row>
        <row r="1805">
          <cell r="A1805" t="str">
            <v>0509 70  1</v>
          </cell>
        </row>
        <row r="1806">
          <cell r="A1806" t="str">
            <v>0509 70  3</v>
          </cell>
        </row>
        <row r="1807">
          <cell r="A1807" t="str">
            <v>0509 70  4</v>
          </cell>
        </row>
        <row r="1808">
          <cell r="A1808" t="str">
            <v>0510  1</v>
          </cell>
        </row>
        <row r="1809">
          <cell r="A1809" t="str">
            <v>0510  1  4</v>
          </cell>
        </row>
        <row r="1810">
          <cell r="A1810" t="str">
            <v>0512  1</v>
          </cell>
        </row>
        <row r="1811">
          <cell r="A1811" t="str">
            <v>0512  1  1</v>
          </cell>
        </row>
        <row r="1812">
          <cell r="A1812" t="str">
            <v>0512 71  1</v>
          </cell>
        </row>
        <row r="1813">
          <cell r="A1813" t="str">
            <v>0514 71  1</v>
          </cell>
        </row>
        <row r="1814">
          <cell r="A1814" t="str">
            <v>0514 71  2</v>
          </cell>
        </row>
        <row r="1815">
          <cell r="A1815" t="str">
            <v>0514 71 10</v>
          </cell>
        </row>
        <row r="1816">
          <cell r="A1816" t="str">
            <v>0514 72</v>
          </cell>
        </row>
        <row r="1817">
          <cell r="A1817" t="str">
            <v>0514 73</v>
          </cell>
        </row>
        <row r="1818">
          <cell r="A1818" t="str">
            <v>0515  1  1</v>
          </cell>
        </row>
        <row r="1819">
          <cell r="A1819" t="str">
            <v>0515  1  2</v>
          </cell>
        </row>
        <row r="1820">
          <cell r="A1820" t="str">
            <v>0515  1  5</v>
          </cell>
        </row>
        <row r="1821">
          <cell r="A1821" t="str">
            <v>0515  1 41</v>
          </cell>
        </row>
        <row r="1822">
          <cell r="A1822" t="str">
            <v>0515  1 42</v>
          </cell>
        </row>
        <row r="1823">
          <cell r="A1823" t="str">
            <v>0515  2101</v>
          </cell>
        </row>
        <row r="1824">
          <cell r="A1824" t="str">
            <v>0515  2111</v>
          </cell>
        </row>
        <row r="1825">
          <cell r="A1825" t="str">
            <v>0515  2201</v>
          </cell>
        </row>
        <row r="1826">
          <cell r="A1826" t="str">
            <v>0515  2202</v>
          </cell>
        </row>
        <row r="1827">
          <cell r="A1827" t="str">
            <v>0515  2211</v>
          </cell>
        </row>
        <row r="1828">
          <cell r="A1828" t="str">
            <v>0515  2212</v>
          </cell>
        </row>
        <row r="1829">
          <cell r="A1829" t="str">
            <v>0515  2213</v>
          </cell>
        </row>
        <row r="1830">
          <cell r="A1830" t="str">
            <v>0515  2215</v>
          </cell>
        </row>
        <row r="1831">
          <cell r="A1831" t="str">
            <v>0515  2221</v>
          </cell>
        </row>
        <row r="1832">
          <cell r="A1832" t="str">
            <v>0515  2231</v>
          </cell>
        </row>
        <row r="1833">
          <cell r="A1833" t="str">
            <v>0515  2252</v>
          </cell>
        </row>
        <row r="1834">
          <cell r="A1834" t="str">
            <v>0515  2301</v>
          </cell>
        </row>
        <row r="1835">
          <cell r="A1835" t="str">
            <v>0515  2302</v>
          </cell>
        </row>
        <row r="1836">
          <cell r="A1836" t="str">
            <v>0515  2311</v>
          </cell>
        </row>
        <row r="1837">
          <cell r="A1837" t="str">
            <v>0515  2312</v>
          </cell>
        </row>
        <row r="1838">
          <cell r="A1838" t="str">
            <v>0515  2313</v>
          </cell>
        </row>
        <row r="1839">
          <cell r="A1839" t="str">
            <v>0515  2319</v>
          </cell>
        </row>
        <row r="1840">
          <cell r="A1840" t="str">
            <v>0515  2321</v>
          </cell>
        </row>
        <row r="1841">
          <cell r="A1841" t="str">
            <v>0515  2329</v>
          </cell>
        </row>
        <row r="1842">
          <cell r="A1842" t="str">
            <v>0515  2351</v>
          </cell>
        </row>
        <row r="1843">
          <cell r="A1843" t="str">
            <v>0515  2411</v>
          </cell>
        </row>
        <row r="1844">
          <cell r="A1844" t="str">
            <v>0515  2419</v>
          </cell>
        </row>
        <row r="1845">
          <cell r="A1845" t="str">
            <v>0515  2500</v>
          </cell>
        </row>
        <row r="1846">
          <cell r="A1846" t="str">
            <v>0515  2600</v>
          </cell>
        </row>
        <row r="1847">
          <cell r="A1847" t="str">
            <v>0515  3  1</v>
          </cell>
        </row>
        <row r="1848">
          <cell r="A1848" t="str">
            <v>0515  3  2</v>
          </cell>
        </row>
        <row r="1849">
          <cell r="A1849" t="str">
            <v>0515  4  1</v>
          </cell>
        </row>
        <row r="1850">
          <cell r="A1850" t="str">
            <v>0515  4  2</v>
          </cell>
        </row>
        <row r="1851">
          <cell r="A1851" t="str">
            <v>0515  4 42</v>
          </cell>
        </row>
        <row r="1852">
          <cell r="A1852" t="str">
            <v>0515  5  1</v>
          </cell>
        </row>
        <row r="1853">
          <cell r="A1853" t="str">
            <v>0519 78</v>
          </cell>
        </row>
        <row r="1854">
          <cell r="A1854" t="str">
            <v>0520  1  7</v>
          </cell>
        </row>
        <row r="1855">
          <cell r="A1855" t="str">
            <v>0520  1  8</v>
          </cell>
        </row>
        <row r="1856">
          <cell r="A1856" t="str">
            <v>0520  1 10</v>
          </cell>
        </row>
        <row r="1857">
          <cell r="A1857" t="str">
            <v>0520  1 11</v>
          </cell>
        </row>
        <row r="1858">
          <cell r="A1858" t="str">
            <v>0520  1 12</v>
          </cell>
        </row>
        <row r="1859">
          <cell r="A1859" t="str">
            <v>0520  2  1</v>
          </cell>
        </row>
        <row r="1860">
          <cell r="A1860" t="str">
            <v>0520  2  2</v>
          </cell>
        </row>
        <row r="1861">
          <cell r="A1861" t="str">
            <v>0520  2  4</v>
          </cell>
        </row>
        <row r="1862">
          <cell r="A1862" t="str">
            <v>0520  2  5</v>
          </cell>
        </row>
        <row r="1863">
          <cell r="A1863" t="str">
            <v>0520  2  8</v>
          </cell>
        </row>
        <row r="1864">
          <cell r="A1864" t="str">
            <v>0520  2  9</v>
          </cell>
        </row>
        <row r="1865">
          <cell r="A1865" t="str">
            <v>0520  3</v>
          </cell>
        </row>
        <row r="1866">
          <cell r="A1866" t="str">
            <v>0520  5 11</v>
          </cell>
        </row>
        <row r="1867">
          <cell r="A1867" t="str">
            <v>0520  5 12</v>
          </cell>
        </row>
        <row r="1868">
          <cell r="A1868" t="str">
            <v>0520  5 16</v>
          </cell>
        </row>
        <row r="1869">
          <cell r="A1869" t="str">
            <v>0520  5 21</v>
          </cell>
        </row>
        <row r="1870">
          <cell r="A1870" t="str">
            <v>0520  5 22</v>
          </cell>
        </row>
        <row r="1871">
          <cell r="A1871" t="str">
            <v>0520  5 26</v>
          </cell>
        </row>
        <row r="1872">
          <cell r="A1872" t="str">
            <v>0520  5 41</v>
          </cell>
        </row>
        <row r="1873">
          <cell r="A1873" t="str">
            <v>0520  5 42</v>
          </cell>
        </row>
        <row r="1874">
          <cell r="A1874" t="str">
            <v>0520  5 46</v>
          </cell>
        </row>
        <row r="1875">
          <cell r="A1875" t="str">
            <v>0520  5 51</v>
          </cell>
        </row>
        <row r="1876">
          <cell r="A1876" t="str">
            <v>0520  6</v>
          </cell>
        </row>
        <row r="1877">
          <cell r="A1877" t="str">
            <v>0520  7  1</v>
          </cell>
        </row>
        <row r="1878">
          <cell r="A1878" t="str">
            <v>0520  7  2</v>
          </cell>
        </row>
        <row r="1879">
          <cell r="A1879" t="str">
            <v>0520 70</v>
          </cell>
        </row>
        <row r="1880">
          <cell r="A1880" t="str">
            <v>0521  1</v>
          </cell>
        </row>
        <row r="1881">
          <cell r="A1881" t="str">
            <v>0521  1  1</v>
          </cell>
        </row>
        <row r="1882">
          <cell r="A1882" t="str">
            <v>0521  1 11</v>
          </cell>
        </row>
        <row r="1883">
          <cell r="A1883" t="str">
            <v>0521  1 12</v>
          </cell>
        </row>
        <row r="1884">
          <cell r="A1884" t="str">
            <v>0521  1 13</v>
          </cell>
        </row>
        <row r="1885">
          <cell r="A1885" t="str">
            <v>0521  1 14</v>
          </cell>
        </row>
        <row r="1886">
          <cell r="A1886" t="str">
            <v>0521  5  1</v>
          </cell>
        </row>
        <row r="1887">
          <cell r="A1887" t="str">
            <v>0521  5  2</v>
          </cell>
        </row>
        <row r="1888">
          <cell r="A1888" t="str">
            <v>0521  5  3</v>
          </cell>
        </row>
        <row r="1889">
          <cell r="A1889" t="str">
            <v>0521  5  4</v>
          </cell>
        </row>
        <row r="1890">
          <cell r="A1890" t="str">
            <v>0521  5  5</v>
          </cell>
        </row>
        <row r="1891">
          <cell r="A1891" t="str">
            <v>0521  5  6</v>
          </cell>
        </row>
        <row r="1892">
          <cell r="A1892" t="str">
            <v>0521  5  7</v>
          </cell>
        </row>
        <row r="1893">
          <cell r="A1893" t="str">
            <v>0521  5  8</v>
          </cell>
        </row>
        <row r="1894">
          <cell r="A1894" t="str">
            <v>0521  5  9</v>
          </cell>
        </row>
        <row r="1895">
          <cell r="A1895" t="str">
            <v>0521  5 10</v>
          </cell>
        </row>
        <row r="1896">
          <cell r="A1896" t="str">
            <v>0521  5 11</v>
          </cell>
        </row>
        <row r="1897">
          <cell r="A1897" t="str">
            <v>0521  5 12</v>
          </cell>
        </row>
        <row r="1898">
          <cell r="A1898" t="str">
            <v>0521  5 13</v>
          </cell>
        </row>
        <row r="1899">
          <cell r="A1899" t="str">
            <v>0521  5 20</v>
          </cell>
        </row>
        <row r="1900">
          <cell r="A1900" t="str">
            <v>0521  5 30</v>
          </cell>
        </row>
        <row r="1901">
          <cell r="A1901" t="str">
            <v>0521  5 31</v>
          </cell>
        </row>
        <row r="1902">
          <cell r="A1902" t="str">
            <v>0521  5 32</v>
          </cell>
        </row>
        <row r="1903">
          <cell r="A1903" t="str">
            <v>0521  6  1</v>
          </cell>
        </row>
        <row r="1904">
          <cell r="A1904" t="str">
            <v>0521  6  2</v>
          </cell>
        </row>
        <row r="1905">
          <cell r="A1905" t="str">
            <v>0521  6  3</v>
          </cell>
        </row>
        <row r="1906">
          <cell r="A1906" t="str">
            <v>0521  6 11</v>
          </cell>
        </row>
        <row r="1907">
          <cell r="A1907" t="str">
            <v>0521  6 12</v>
          </cell>
        </row>
        <row r="1908">
          <cell r="A1908" t="str">
            <v>0521  6 15</v>
          </cell>
        </row>
        <row r="1909">
          <cell r="A1909" t="str">
            <v>0521  6 31</v>
          </cell>
        </row>
        <row r="1910">
          <cell r="A1910" t="str">
            <v>0521  6 32</v>
          </cell>
        </row>
        <row r="1911">
          <cell r="A1911" t="str">
            <v>0521  6 34</v>
          </cell>
        </row>
        <row r="1912">
          <cell r="A1912" t="str">
            <v>0521  7  1</v>
          </cell>
        </row>
        <row r="1913">
          <cell r="A1913" t="str">
            <v>0521  8  1</v>
          </cell>
        </row>
        <row r="1914">
          <cell r="A1914" t="str">
            <v>0521  8  2</v>
          </cell>
        </row>
        <row r="1915">
          <cell r="A1915" t="str">
            <v>0521  8  3</v>
          </cell>
        </row>
        <row r="1916">
          <cell r="A1916" t="str">
            <v>0521  8  4</v>
          </cell>
        </row>
        <row r="1917">
          <cell r="A1917" t="str">
            <v>0521  8  5</v>
          </cell>
        </row>
        <row r="1918">
          <cell r="A1918" t="str">
            <v>0521  8  6</v>
          </cell>
        </row>
        <row r="1919">
          <cell r="A1919" t="str">
            <v>0521  8  7</v>
          </cell>
        </row>
        <row r="1920">
          <cell r="A1920" t="str">
            <v>0521  8 11</v>
          </cell>
        </row>
        <row r="1921">
          <cell r="A1921" t="str">
            <v>0521  8 22</v>
          </cell>
        </row>
        <row r="1922">
          <cell r="A1922" t="str">
            <v>0521 72  2</v>
          </cell>
        </row>
        <row r="1923">
          <cell r="A1923" t="str">
            <v>0521 72  3</v>
          </cell>
        </row>
        <row r="1924">
          <cell r="A1924" t="str">
            <v>0521 72  4</v>
          </cell>
        </row>
        <row r="1925">
          <cell r="A1925" t="str">
            <v>0521 72  5</v>
          </cell>
        </row>
        <row r="1926">
          <cell r="A1926" t="str">
            <v>0521 72  6</v>
          </cell>
        </row>
        <row r="1927">
          <cell r="A1927" t="str">
            <v>0521 72  7</v>
          </cell>
        </row>
        <row r="1928">
          <cell r="A1928" t="str">
            <v>0521 72 10</v>
          </cell>
        </row>
        <row r="1929">
          <cell r="A1929" t="str">
            <v>0521 72 11</v>
          </cell>
        </row>
        <row r="1930">
          <cell r="A1930" t="str">
            <v>0521 72 20</v>
          </cell>
        </row>
        <row r="1931">
          <cell r="A1931" t="str">
            <v>0521 72 21</v>
          </cell>
        </row>
        <row r="1932">
          <cell r="A1932" t="str">
            <v>0521 72 22</v>
          </cell>
        </row>
        <row r="1933">
          <cell r="A1933" t="str">
            <v>0521 72 23</v>
          </cell>
        </row>
        <row r="1934">
          <cell r="A1934" t="str">
            <v>0521 73</v>
          </cell>
        </row>
        <row r="1935">
          <cell r="A1935" t="str">
            <v>0522  1</v>
          </cell>
        </row>
        <row r="1936">
          <cell r="A1936" t="str">
            <v>0522  2</v>
          </cell>
        </row>
        <row r="1937">
          <cell r="A1937" t="str">
            <v>0522  3</v>
          </cell>
        </row>
        <row r="1938">
          <cell r="A1938" t="str">
            <v>0522  4</v>
          </cell>
        </row>
        <row r="1939">
          <cell r="A1939" t="str">
            <v>0523  1</v>
          </cell>
        </row>
        <row r="1940">
          <cell r="A1940" t="str">
            <v>0523  1  2</v>
          </cell>
        </row>
        <row r="1941">
          <cell r="A1941" t="str">
            <v>0523  1  3</v>
          </cell>
        </row>
        <row r="1942">
          <cell r="A1942" t="str">
            <v>0523  2</v>
          </cell>
        </row>
        <row r="1943">
          <cell r="A1943" t="str">
            <v>0524  1  1</v>
          </cell>
        </row>
        <row r="1944">
          <cell r="A1944" t="str">
            <v>0524  1  2</v>
          </cell>
        </row>
        <row r="1945">
          <cell r="A1945" t="str">
            <v>0524  1  3</v>
          </cell>
        </row>
        <row r="1946">
          <cell r="A1946" t="str">
            <v>0524  1  4</v>
          </cell>
        </row>
        <row r="1947">
          <cell r="A1947" t="str">
            <v>0524  1 19</v>
          </cell>
        </row>
        <row r="1948">
          <cell r="A1948" t="str">
            <v>0524  1 29</v>
          </cell>
        </row>
        <row r="1949">
          <cell r="A1949" t="str">
            <v>0524  1 49</v>
          </cell>
        </row>
        <row r="1950">
          <cell r="A1950" t="str">
            <v>0524  2  1</v>
          </cell>
        </row>
        <row r="1951">
          <cell r="A1951" t="str">
            <v>0524  2  2</v>
          </cell>
        </row>
        <row r="1952">
          <cell r="A1952" t="str">
            <v>0524  2  4</v>
          </cell>
        </row>
        <row r="1953">
          <cell r="A1953" t="str">
            <v>0524  2 29</v>
          </cell>
        </row>
        <row r="1954">
          <cell r="A1954" t="str">
            <v>0524  2 49</v>
          </cell>
        </row>
        <row r="1955">
          <cell r="A1955" t="str">
            <v>0524  3</v>
          </cell>
        </row>
        <row r="1956">
          <cell r="A1956" t="str">
            <v>0524  4  1</v>
          </cell>
        </row>
        <row r="1957">
          <cell r="A1957" t="str">
            <v>0524  4  2</v>
          </cell>
        </row>
        <row r="1958">
          <cell r="A1958" t="str">
            <v>0525  1</v>
          </cell>
        </row>
        <row r="1959">
          <cell r="A1959" t="str">
            <v>0526  1  1</v>
          </cell>
        </row>
        <row r="1960">
          <cell r="A1960" t="str">
            <v>0526  1  2</v>
          </cell>
        </row>
        <row r="1961">
          <cell r="A1961" t="str">
            <v>0526  1100</v>
          </cell>
        </row>
        <row r="1962">
          <cell r="A1962" t="str">
            <v>0527  1</v>
          </cell>
        </row>
        <row r="1963">
          <cell r="A1963" t="str">
            <v>0527  2</v>
          </cell>
        </row>
        <row r="1964">
          <cell r="A1964" t="str">
            <v>0530  1</v>
          </cell>
        </row>
        <row r="1965">
          <cell r="A1965" t="str">
            <v>0530  3  3</v>
          </cell>
        </row>
        <row r="1966">
          <cell r="A1966" t="str">
            <v>0530  3  4</v>
          </cell>
        </row>
        <row r="1967">
          <cell r="A1967" t="str">
            <v>0530  3  5</v>
          </cell>
        </row>
        <row r="1968">
          <cell r="A1968" t="str">
            <v>0530  3  8</v>
          </cell>
        </row>
        <row r="1969">
          <cell r="A1969" t="str">
            <v>0530  3  9</v>
          </cell>
        </row>
        <row r="1970">
          <cell r="A1970" t="str">
            <v>0530  4  4</v>
          </cell>
        </row>
        <row r="1971">
          <cell r="A1971" t="str">
            <v>0530  4  6</v>
          </cell>
        </row>
        <row r="1972">
          <cell r="A1972" t="str">
            <v>0530  4  9</v>
          </cell>
        </row>
        <row r="1973">
          <cell r="A1973" t="str">
            <v>0530  5  1</v>
          </cell>
        </row>
        <row r="1974">
          <cell r="A1974" t="str">
            <v>0530  5  2</v>
          </cell>
        </row>
        <row r="1975">
          <cell r="A1975" t="str">
            <v>0530  5100</v>
          </cell>
        </row>
        <row r="1976">
          <cell r="A1976" t="str">
            <v>0530  5101</v>
          </cell>
        </row>
        <row r="1977">
          <cell r="A1977" t="str">
            <v>0530  6</v>
          </cell>
        </row>
        <row r="1978">
          <cell r="A1978" t="str">
            <v>0530 74</v>
          </cell>
        </row>
        <row r="1979">
          <cell r="A1979" t="str">
            <v>0530 76  1</v>
          </cell>
        </row>
        <row r="1980">
          <cell r="A1980" t="str">
            <v>0530 76  2</v>
          </cell>
        </row>
        <row r="1981">
          <cell r="A1981" t="str">
            <v>0530 76  3</v>
          </cell>
        </row>
        <row r="1982">
          <cell r="A1982" t="str">
            <v>0530 76  4</v>
          </cell>
        </row>
        <row r="1983">
          <cell r="A1983" t="str">
            <v>0530 76  5</v>
          </cell>
        </row>
        <row r="1984">
          <cell r="A1984" t="str">
            <v>0530 77  2</v>
          </cell>
        </row>
        <row r="1985">
          <cell r="A1985" t="str">
            <v>0530 77  3</v>
          </cell>
        </row>
        <row r="1986">
          <cell r="A1986" t="str">
            <v>0530 77  4</v>
          </cell>
        </row>
        <row r="1987">
          <cell r="A1987" t="str">
            <v>0530 78</v>
          </cell>
        </row>
        <row r="1988">
          <cell r="A1988" t="str">
            <v>0531  1  1</v>
          </cell>
        </row>
        <row r="1989">
          <cell r="A1989" t="str">
            <v>0531  1  2</v>
          </cell>
        </row>
        <row r="1990">
          <cell r="A1990" t="str">
            <v>0531  1  3</v>
          </cell>
        </row>
        <row r="1991">
          <cell r="A1991" t="str">
            <v>0532 70</v>
          </cell>
        </row>
        <row r="1992">
          <cell r="A1992" t="str">
            <v>0534 70</v>
          </cell>
        </row>
        <row r="1993">
          <cell r="A1993" t="str">
            <v>0534 72101</v>
          </cell>
        </row>
        <row r="1994">
          <cell r="A1994" t="str">
            <v>0534 72102</v>
          </cell>
        </row>
        <row r="1995">
          <cell r="A1995" t="str">
            <v>0534 73</v>
          </cell>
        </row>
        <row r="1996">
          <cell r="A1996" t="str">
            <v>0536  1  0</v>
          </cell>
        </row>
        <row r="1997">
          <cell r="A1997" t="str">
            <v>0536  1  1</v>
          </cell>
        </row>
        <row r="1998">
          <cell r="A1998" t="str">
            <v>0536  1  2</v>
          </cell>
        </row>
        <row r="1999">
          <cell r="A1999" t="str">
            <v>0536  1  3</v>
          </cell>
        </row>
        <row r="2000">
          <cell r="A2000" t="str">
            <v>0536  1  5</v>
          </cell>
        </row>
        <row r="2001">
          <cell r="A2001" t="str">
            <v>0536  1  8</v>
          </cell>
        </row>
        <row r="2002">
          <cell r="A2002" t="str">
            <v>0536  1  9</v>
          </cell>
        </row>
        <row r="2003">
          <cell r="A2003" t="str">
            <v>0536  1 11</v>
          </cell>
        </row>
        <row r="2004">
          <cell r="A2004" t="str">
            <v>0536  1 12</v>
          </cell>
        </row>
        <row r="2005">
          <cell r="A2005" t="str">
            <v>0536  1 13</v>
          </cell>
        </row>
        <row r="2006">
          <cell r="A2006" t="str">
            <v>0536  1 20</v>
          </cell>
        </row>
        <row r="2007">
          <cell r="A2007" t="str">
            <v>0536  2</v>
          </cell>
        </row>
        <row r="2008">
          <cell r="A2008" t="str">
            <v>0536  5  1</v>
          </cell>
        </row>
        <row r="2009">
          <cell r="A2009" t="str">
            <v>0536  5  2</v>
          </cell>
        </row>
        <row r="2010">
          <cell r="A2010" t="str">
            <v>0536  6</v>
          </cell>
        </row>
        <row r="2011">
          <cell r="A2011" t="str">
            <v>0536  7</v>
          </cell>
        </row>
        <row r="2012">
          <cell r="A2012" t="str">
            <v>0536  7  1</v>
          </cell>
        </row>
        <row r="2013">
          <cell r="A2013" t="str">
            <v>0536  7  2</v>
          </cell>
        </row>
        <row r="2014">
          <cell r="A2014" t="str">
            <v>0536  7  3</v>
          </cell>
        </row>
        <row r="2015">
          <cell r="A2015" t="str">
            <v>0536  7  4</v>
          </cell>
        </row>
        <row r="2016">
          <cell r="A2016" t="str">
            <v>0536  8</v>
          </cell>
        </row>
        <row r="2017">
          <cell r="A2017" t="str">
            <v>0536  8  1</v>
          </cell>
        </row>
        <row r="2018">
          <cell r="A2018" t="str">
            <v>0536  8  3</v>
          </cell>
        </row>
        <row r="2019">
          <cell r="A2019" t="str">
            <v>0536  8  5</v>
          </cell>
        </row>
        <row r="2020">
          <cell r="A2020" t="str">
            <v>0536  8  6</v>
          </cell>
        </row>
        <row r="2021">
          <cell r="A2021" t="str">
            <v>0536  8 11</v>
          </cell>
        </row>
        <row r="2022">
          <cell r="A2022" t="str">
            <v>0536  8 12</v>
          </cell>
        </row>
        <row r="2023">
          <cell r="A2023" t="str">
            <v>0536  8 13</v>
          </cell>
        </row>
        <row r="2024">
          <cell r="A2024" t="str">
            <v>0536  8 40</v>
          </cell>
        </row>
        <row r="2025">
          <cell r="A2025" t="str">
            <v>0536  8 60</v>
          </cell>
        </row>
        <row r="2026">
          <cell r="A2026" t="str">
            <v>0536 73</v>
          </cell>
        </row>
        <row r="2027">
          <cell r="A2027" t="str">
            <v>0536 76</v>
          </cell>
        </row>
        <row r="2028">
          <cell r="A2028" t="str">
            <v>0536 82</v>
          </cell>
        </row>
        <row r="2029">
          <cell r="A2029" t="str">
            <v>0536 83  1</v>
          </cell>
        </row>
        <row r="2030">
          <cell r="A2030" t="str">
            <v>0536 85 22</v>
          </cell>
        </row>
        <row r="2031">
          <cell r="A2031" t="str">
            <v>0536 85 24</v>
          </cell>
        </row>
        <row r="2032">
          <cell r="A2032" t="str">
            <v>0536 85 25</v>
          </cell>
        </row>
        <row r="2033">
          <cell r="A2033" t="str">
            <v>0536 85 26</v>
          </cell>
        </row>
        <row r="2034">
          <cell r="A2034" t="str">
            <v>0536 85 27</v>
          </cell>
        </row>
        <row r="2035">
          <cell r="A2035" t="str">
            <v>0536 85 28</v>
          </cell>
        </row>
        <row r="2036">
          <cell r="A2036" t="str">
            <v>0538  1</v>
          </cell>
        </row>
        <row r="2037">
          <cell r="A2037" t="str">
            <v>0539 75113</v>
          </cell>
        </row>
        <row r="2038">
          <cell r="A2038" t="str">
            <v>0539 75400</v>
          </cell>
        </row>
        <row r="2039">
          <cell r="A2039" t="str">
            <v>0539 75600</v>
          </cell>
        </row>
        <row r="2040">
          <cell r="A2040" t="str">
            <v>0539 80111</v>
          </cell>
        </row>
        <row r="2041">
          <cell r="A2041" t="str">
            <v>0542 70</v>
          </cell>
        </row>
        <row r="2042">
          <cell r="A2042" t="str">
            <v>0544 74 40</v>
          </cell>
        </row>
        <row r="2043">
          <cell r="A2043" t="str">
            <v>0544 75  1</v>
          </cell>
        </row>
        <row r="2044">
          <cell r="A2044" t="str">
            <v>0544 75 14</v>
          </cell>
        </row>
        <row r="2045">
          <cell r="A2045" t="str">
            <v>0544 75 40</v>
          </cell>
        </row>
        <row r="2046">
          <cell r="A2046" t="str">
            <v>0544 75140</v>
          </cell>
        </row>
        <row r="2047">
          <cell r="A2047" t="str">
            <v>0546 71</v>
          </cell>
        </row>
        <row r="2048">
          <cell r="A2048" t="str">
            <v>0546 72  1</v>
          </cell>
        </row>
        <row r="2049">
          <cell r="A2049" t="str">
            <v>0546 72  2</v>
          </cell>
        </row>
        <row r="2050">
          <cell r="A2050" t="str">
            <v>0546 72 50</v>
          </cell>
        </row>
        <row r="2051">
          <cell r="A2051" t="str">
            <v>0546 72 51</v>
          </cell>
        </row>
        <row r="2052">
          <cell r="A2052" t="str">
            <v>0546 72 52</v>
          </cell>
        </row>
        <row r="2053">
          <cell r="A2053" t="str">
            <v>0546 72 53</v>
          </cell>
        </row>
        <row r="2054">
          <cell r="A2054" t="str">
            <v>0546 72 54</v>
          </cell>
        </row>
        <row r="2055">
          <cell r="A2055" t="str">
            <v>0546 72 55</v>
          </cell>
        </row>
        <row r="2056">
          <cell r="A2056" t="str">
            <v>0546 72 56</v>
          </cell>
        </row>
        <row r="2057">
          <cell r="A2057" t="str">
            <v>0546 72 57</v>
          </cell>
        </row>
        <row r="2058">
          <cell r="A2058" t="str">
            <v>0547 70  1</v>
          </cell>
        </row>
        <row r="2059">
          <cell r="A2059" t="str">
            <v>0547 70  2</v>
          </cell>
        </row>
        <row r="2060">
          <cell r="A2060" t="str">
            <v>0547 70  3</v>
          </cell>
        </row>
        <row r="2061">
          <cell r="A2061" t="str">
            <v>0548 12</v>
          </cell>
        </row>
        <row r="2062">
          <cell r="A2062" t="str">
            <v>0548 13</v>
          </cell>
        </row>
        <row r="2063">
          <cell r="A2063" t="str">
            <v>0548 14</v>
          </cell>
        </row>
        <row r="2064">
          <cell r="A2064" t="str">
            <v>0548 15</v>
          </cell>
        </row>
        <row r="2065">
          <cell r="A2065" t="str">
            <v>0548 20</v>
          </cell>
        </row>
        <row r="2066">
          <cell r="A2066" t="str">
            <v>0549  1</v>
          </cell>
        </row>
        <row r="2067">
          <cell r="A2067" t="str">
            <v>0549  2</v>
          </cell>
        </row>
        <row r="2068">
          <cell r="A2068" t="str">
            <v>0549  3</v>
          </cell>
        </row>
        <row r="2069">
          <cell r="A2069" t="str">
            <v>0550 10 25</v>
          </cell>
        </row>
        <row r="2070">
          <cell r="A2070" t="str">
            <v>0550 10110</v>
          </cell>
        </row>
        <row r="2071">
          <cell r="A2071" t="str">
            <v>0550 10118</v>
          </cell>
        </row>
        <row r="2072">
          <cell r="A2072" t="str">
            <v>0550 10119</v>
          </cell>
        </row>
        <row r="2073">
          <cell r="A2073" t="str">
            <v>0550 10120</v>
          </cell>
        </row>
        <row r="2074">
          <cell r="A2074" t="str">
            <v>0550 10128</v>
          </cell>
        </row>
        <row r="2075">
          <cell r="A2075" t="str">
            <v>0550 10130</v>
          </cell>
        </row>
        <row r="2076">
          <cell r="A2076" t="str">
            <v>0550 10140</v>
          </cell>
        </row>
        <row r="2077">
          <cell r="A2077" t="str">
            <v>0550 10148</v>
          </cell>
        </row>
        <row r="2078">
          <cell r="A2078" t="str">
            <v>0550 10149</v>
          </cell>
        </row>
        <row r="2079">
          <cell r="A2079" t="str">
            <v>0550 10150</v>
          </cell>
        </row>
        <row r="2080">
          <cell r="A2080" t="str">
            <v>0550 10158</v>
          </cell>
        </row>
        <row r="2081">
          <cell r="A2081" t="str">
            <v>0550 10159</v>
          </cell>
        </row>
        <row r="2082">
          <cell r="A2082" t="str">
            <v>0550 10169</v>
          </cell>
        </row>
        <row r="2083">
          <cell r="A2083" t="str">
            <v>0550 10210</v>
          </cell>
        </row>
        <row r="2084">
          <cell r="A2084" t="str">
            <v>0550 10212</v>
          </cell>
        </row>
        <row r="2085">
          <cell r="A2085" t="str">
            <v>0550 10218</v>
          </cell>
        </row>
        <row r="2086">
          <cell r="A2086" t="str">
            <v>0550 10219</v>
          </cell>
        </row>
        <row r="2087">
          <cell r="A2087" t="str">
            <v>0550 10220</v>
          </cell>
        </row>
        <row r="2088">
          <cell r="A2088" t="str">
            <v>0550 10221</v>
          </cell>
        </row>
        <row r="2089">
          <cell r="A2089" t="str">
            <v>0550 10222</v>
          </cell>
        </row>
        <row r="2090">
          <cell r="A2090" t="str">
            <v>0550 10228</v>
          </cell>
        </row>
        <row r="2091">
          <cell r="A2091" t="str">
            <v>0550 10229</v>
          </cell>
        </row>
        <row r="2092">
          <cell r="A2092" t="str">
            <v>0550 10230</v>
          </cell>
        </row>
        <row r="2093">
          <cell r="A2093" t="str">
            <v>0550 10231</v>
          </cell>
        </row>
        <row r="2094">
          <cell r="A2094" t="str">
            <v>0550 10232</v>
          </cell>
        </row>
        <row r="2095">
          <cell r="A2095" t="str">
            <v>0550 10238</v>
          </cell>
        </row>
        <row r="2096">
          <cell r="A2096" t="str">
            <v>0550 10240</v>
          </cell>
        </row>
        <row r="2097">
          <cell r="A2097" t="str">
            <v>0550 10242</v>
          </cell>
        </row>
        <row r="2098">
          <cell r="A2098" t="str">
            <v>0550 10248</v>
          </cell>
        </row>
        <row r="2099">
          <cell r="A2099" t="str">
            <v>0550 10250</v>
          </cell>
        </row>
        <row r="2100">
          <cell r="A2100" t="str">
            <v>0550 10251</v>
          </cell>
        </row>
        <row r="2101">
          <cell r="A2101" t="str">
            <v>0550 10252</v>
          </cell>
        </row>
        <row r="2102">
          <cell r="A2102" t="str">
            <v>0550 10256</v>
          </cell>
        </row>
        <row r="2103">
          <cell r="A2103" t="str">
            <v>0550 10258</v>
          </cell>
        </row>
        <row r="2104">
          <cell r="A2104" t="str">
            <v>0550 10259</v>
          </cell>
        </row>
        <row r="2105">
          <cell r="A2105" t="str">
            <v>0550 10266</v>
          </cell>
        </row>
        <row r="2106">
          <cell r="A2106" t="str">
            <v>0550 10315</v>
          </cell>
        </row>
        <row r="2107">
          <cell r="A2107" t="str">
            <v>0550 10325</v>
          </cell>
        </row>
        <row r="2108">
          <cell r="A2108" t="str">
            <v>0550 10335</v>
          </cell>
        </row>
        <row r="2109">
          <cell r="A2109" t="str">
            <v>0550 10343</v>
          </cell>
        </row>
        <row r="2110">
          <cell r="A2110" t="str">
            <v>0550 10344</v>
          </cell>
        </row>
        <row r="2111">
          <cell r="A2111" t="str">
            <v>0550 10353</v>
          </cell>
        </row>
        <row r="2112">
          <cell r="A2112" t="str">
            <v>0550 10354</v>
          </cell>
        </row>
        <row r="2113">
          <cell r="A2113" t="str">
            <v>0550 10355</v>
          </cell>
        </row>
        <row r="2114">
          <cell r="A2114" t="str">
            <v>0550 10363</v>
          </cell>
        </row>
        <row r="2115">
          <cell r="A2115" t="str">
            <v>0550 10410</v>
          </cell>
        </row>
        <row r="2116">
          <cell r="A2116" t="str">
            <v>0550 10420</v>
          </cell>
        </row>
        <row r="2117">
          <cell r="A2117" t="str">
            <v>0550 10510</v>
          </cell>
        </row>
        <row r="2118">
          <cell r="A2118" t="str">
            <v>0550 10620</v>
          </cell>
        </row>
        <row r="2119">
          <cell r="A2119" t="str">
            <v>0550 10801</v>
          </cell>
        </row>
        <row r="2120">
          <cell r="A2120" t="str">
            <v>0550 10910</v>
          </cell>
        </row>
        <row r="2121">
          <cell r="A2121" t="str">
            <v>0550 10918</v>
          </cell>
        </row>
        <row r="2122">
          <cell r="A2122" t="str">
            <v>0550 10919</v>
          </cell>
        </row>
        <row r="2123">
          <cell r="A2123" t="str">
            <v>0550 10929</v>
          </cell>
        </row>
        <row r="2124">
          <cell r="A2124" t="str">
            <v>0550 10938</v>
          </cell>
        </row>
        <row r="2125">
          <cell r="A2125" t="str">
            <v>0550 10948</v>
          </cell>
        </row>
        <row r="2126">
          <cell r="A2126" t="str">
            <v>0550 10959</v>
          </cell>
        </row>
        <row r="2127">
          <cell r="A2127" t="str">
            <v>0550 11 11</v>
          </cell>
        </row>
        <row r="2128">
          <cell r="A2128" t="str">
            <v>0550 11 12</v>
          </cell>
        </row>
        <row r="2129">
          <cell r="A2129" t="str">
            <v>0550 15  5</v>
          </cell>
        </row>
        <row r="2130">
          <cell r="A2130" t="str">
            <v>0550 15 11</v>
          </cell>
        </row>
        <row r="2131">
          <cell r="A2131" t="str">
            <v>0550 15 12</v>
          </cell>
        </row>
        <row r="2132">
          <cell r="A2132" t="str">
            <v>0550 15 13</v>
          </cell>
        </row>
        <row r="2133">
          <cell r="A2133" t="str">
            <v>0550 15 21</v>
          </cell>
        </row>
        <row r="2134">
          <cell r="A2134" t="str">
            <v>0550 15 22</v>
          </cell>
        </row>
        <row r="2135">
          <cell r="A2135" t="str">
            <v>0550 15 23</v>
          </cell>
        </row>
        <row r="2136">
          <cell r="A2136" t="str">
            <v>0550 15 25</v>
          </cell>
        </row>
        <row r="2137">
          <cell r="A2137" t="str">
            <v>0550 15 27</v>
          </cell>
        </row>
        <row r="2138">
          <cell r="A2138" t="str">
            <v>0550 15 35</v>
          </cell>
        </row>
        <row r="2139">
          <cell r="A2139" t="str">
            <v>0550 15 37</v>
          </cell>
        </row>
        <row r="2140">
          <cell r="A2140" t="str">
            <v>0550 60111</v>
          </cell>
        </row>
        <row r="2141">
          <cell r="A2141" t="str">
            <v>0550 60112</v>
          </cell>
        </row>
        <row r="2142">
          <cell r="A2142" t="str">
            <v>0550 60122</v>
          </cell>
        </row>
        <row r="2143">
          <cell r="A2143" t="str">
            <v>0550 60123</v>
          </cell>
        </row>
        <row r="2144">
          <cell r="A2144" t="str">
            <v>0550 60124</v>
          </cell>
        </row>
        <row r="2145">
          <cell r="A2145" t="str">
            <v>0550 60125</v>
          </cell>
        </row>
        <row r="2146">
          <cell r="A2146" t="str">
            <v>0550 60126</v>
          </cell>
        </row>
        <row r="2147">
          <cell r="A2147" t="str">
            <v>0550 60127</v>
          </cell>
        </row>
        <row r="2148">
          <cell r="A2148" t="str">
            <v>0550 60132</v>
          </cell>
        </row>
        <row r="2149">
          <cell r="A2149" t="str">
            <v>0550 60133</v>
          </cell>
        </row>
        <row r="2150">
          <cell r="A2150" t="str">
            <v>0550 60134</v>
          </cell>
        </row>
        <row r="2151">
          <cell r="A2151" t="str">
            <v>0550 60135</v>
          </cell>
        </row>
        <row r="2152">
          <cell r="A2152" t="str">
            <v>0550 60211</v>
          </cell>
        </row>
        <row r="2153">
          <cell r="A2153" t="str">
            <v>0550 60212</v>
          </cell>
        </row>
        <row r="2154">
          <cell r="A2154" t="str">
            <v>0550 60213</v>
          </cell>
        </row>
        <row r="2155">
          <cell r="A2155" t="str">
            <v>0550 60214</v>
          </cell>
        </row>
        <row r="2156">
          <cell r="A2156" t="str">
            <v>0550 60215</v>
          </cell>
        </row>
        <row r="2157">
          <cell r="A2157" t="str">
            <v>0550 60221</v>
          </cell>
        </row>
        <row r="2158">
          <cell r="A2158" t="str">
            <v>0550 60222</v>
          </cell>
        </row>
        <row r="2159">
          <cell r="A2159" t="str">
            <v>0550 60223</v>
          </cell>
        </row>
        <row r="2160">
          <cell r="A2160" t="str">
            <v>0550 60224</v>
          </cell>
        </row>
        <row r="2161">
          <cell r="A2161" t="str">
            <v>0550 60225</v>
          </cell>
        </row>
        <row r="2162">
          <cell r="A2162" t="str">
            <v>0550 60226</v>
          </cell>
        </row>
        <row r="2163">
          <cell r="A2163" t="str">
            <v>0550 60227</v>
          </cell>
        </row>
        <row r="2164">
          <cell r="A2164" t="str">
            <v>0550 60232</v>
          </cell>
        </row>
        <row r="2165">
          <cell r="A2165" t="str">
            <v>0550 60233</v>
          </cell>
        </row>
        <row r="2166">
          <cell r="A2166" t="str">
            <v>0550 60234</v>
          </cell>
        </row>
        <row r="2167">
          <cell r="A2167" t="str">
            <v>0550 60235</v>
          </cell>
        </row>
        <row r="2168">
          <cell r="A2168" t="str">
            <v>0550 60236</v>
          </cell>
        </row>
        <row r="2169">
          <cell r="A2169" t="str">
            <v>0550 60237</v>
          </cell>
        </row>
        <row r="2170">
          <cell r="A2170" t="str">
            <v>0550 60400</v>
          </cell>
        </row>
        <row r="2171">
          <cell r="A2171" t="str">
            <v>0550 60412</v>
          </cell>
        </row>
        <row r="2172">
          <cell r="A2172" t="str">
            <v>0550 60424</v>
          </cell>
        </row>
        <row r="2173">
          <cell r="A2173" t="str">
            <v>0550 60513</v>
          </cell>
        </row>
        <row r="2174">
          <cell r="A2174" t="str">
            <v>0550 60623</v>
          </cell>
        </row>
        <row r="2175">
          <cell r="A2175" t="str">
            <v>0550 60912</v>
          </cell>
        </row>
        <row r="2176">
          <cell r="A2176" t="str">
            <v>0550 60914</v>
          </cell>
        </row>
        <row r="2177">
          <cell r="A2177" t="str">
            <v>0550 60922</v>
          </cell>
        </row>
        <row r="2178">
          <cell r="A2178" t="str">
            <v>0550 60923</v>
          </cell>
        </row>
        <row r="2179">
          <cell r="A2179" t="str">
            <v>0550 60927</v>
          </cell>
        </row>
        <row r="2180">
          <cell r="A2180" t="str">
            <v>0550 60934</v>
          </cell>
        </row>
        <row r="2181">
          <cell r="A2181" t="str">
            <v>0550 60935</v>
          </cell>
        </row>
        <row r="2182">
          <cell r="A2182" t="str">
            <v>0555  1  1</v>
          </cell>
        </row>
        <row r="2183">
          <cell r="A2183" t="str">
            <v>0555  1  2</v>
          </cell>
        </row>
        <row r="2184">
          <cell r="A2184" t="str">
            <v>0555  1  3</v>
          </cell>
        </row>
        <row r="2185">
          <cell r="A2185" t="str">
            <v>0555  1  4</v>
          </cell>
        </row>
        <row r="2186">
          <cell r="A2186" t="str">
            <v>0555  1  5</v>
          </cell>
        </row>
        <row r="2187">
          <cell r="A2187" t="str">
            <v>0555  1  6</v>
          </cell>
        </row>
        <row r="2188">
          <cell r="A2188" t="str">
            <v>0555  1  7</v>
          </cell>
        </row>
        <row r="2189">
          <cell r="A2189" t="str">
            <v>0556  1  1</v>
          </cell>
        </row>
        <row r="2190">
          <cell r="A2190" t="str">
            <v>0556  1  4</v>
          </cell>
        </row>
        <row r="2191">
          <cell r="A2191" t="str">
            <v>0556  1  5</v>
          </cell>
        </row>
        <row r="2192">
          <cell r="A2192" t="str">
            <v>0556  1  6</v>
          </cell>
        </row>
        <row r="2193">
          <cell r="A2193" t="str">
            <v>0556  1  7</v>
          </cell>
        </row>
        <row r="2194">
          <cell r="A2194" t="str">
            <v>0556  1  8</v>
          </cell>
        </row>
        <row r="2195">
          <cell r="A2195" t="str">
            <v>0556  1  9</v>
          </cell>
        </row>
        <row r="2196">
          <cell r="A2196" t="str">
            <v>0556  1 10</v>
          </cell>
        </row>
        <row r="2197">
          <cell r="A2197" t="str">
            <v>0556  1 11</v>
          </cell>
        </row>
        <row r="2198">
          <cell r="A2198" t="str">
            <v>0561  1</v>
          </cell>
        </row>
        <row r="2199">
          <cell r="A2199" t="str">
            <v>0561  2</v>
          </cell>
        </row>
        <row r="2200">
          <cell r="A2200" t="str">
            <v>0563  3</v>
          </cell>
        </row>
        <row r="2201">
          <cell r="A2201" t="str">
            <v>0563  4</v>
          </cell>
        </row>
        <row r="2202">
          <cell r="A2202" t="str">
            <v>0570  1  1</v>
          </cell>
        </row>
        <row r="2203">
          <cell r="A2203" t="str">
            <v>0570  1  2</v>
          </cell>
        </row>
        <row r="2204">
          <cell r="A2204" t="str">
            <v>0570  5</v>
          </cell>
        </row>
        <row r="2205">
          <cell r="A2205" t="str">
            <v>0571  1 11</v>
          </cell>
        </row>
        <row r="2206">
          <cell r="A2206" t="str">
            <v>0571  1 12</v>
          </cell>
        </row>
        <row r="2207">
          <cell r="A2207" t="str">
            <v>0571  1 13</v>
          </cell>
        </row>
        <row r="2208">
          <cell r="A2208" t="str">
            <v>0575  1</v>
          </cell>
        </row>
        <row r="2209">
          <cell r="A2209" t="str">
            <v>0580  1  1</v>
          </cell>
        </row>
        <row r="2210">
          <cell r="A2210" t="str">
            <v>0580  1  2</v>
          </cell>
        </row>
        <row r="2211">
          <cell r="A2211" t="str">
            <v>0580  1  3</v>
          </cell>
        </row>
        <row r="2212">
          <cell r="A2212" t="str">
            <v>0580  2  1</v>
          </cell>
        </row>
        <row r="2213">
          <cell r="A2213" t="str">
            <v>0580  2  2</v>
          </cell>
        </row>
        <row r="2214">
          <cell r="A2214" t="str">
            <v>0580  2  3</v>
          </cell>
        </row>
        <row r="2215">
          <cell r="A2215" t="str">
            <v>0580  2  4</v>
          </cell>
        </row>
        <row r="2216">
          <cell r="A2216" t="str">
            <v>0580  2  5</v>
          </cell>
        </row>
        <row r="2217">
          <cell r="A2217" t="str">
            <v>0580  2  7</v>
          </cell>
        </row>
        <row r="2218">
          <cell r="A2218" t="str">
            <v>0580  2  8</v>
          </cell>
        </row>
        <row r="2219">
          <cell r="A2219" t="str">
            <v>0580  2 10</v>
          </cell>
        </row>
        <row r="2220">
          <cell r="A2220" t="str">
            <v>0580  2 11</v>
          </cell>
        </row>
        <row r="2221">
          <cell r="A2221" t="str">
            <v>0580  4  1</v>
          </cell>
        </row>
        <row r="2222">
          <cell r="A2222" t="str">
            <v>0580  4  2</v>
          </cell>
        </row>
        <row r="2223">
          <cell r="A2223" t="str">
            <v>0580  4 12</v>
          </cell>
        </row>
        <row r="2224">
          <cell r="A2224" t="str">
            <v>0580  4101</v>
          </cell>
        </row>
        <row r="2225">
          <cell r="A2225" t="str">
            <v>0580  4102</v>
          </cell>
        </row>
        <row r="2226">
          <cell r="A2226" t="str">
            <v>0580  4103</v>
          </cell>
        </row>
        <row r="2227">
          <cell r="A2227" t="str">
            <v>0580  4104</v>
          </cell>
        </row>
        <row r="2228">
          <cell r="A2228" t="str">
            <v>0580  4105</v>
          </cell>
        </row>
        <row r="2229">
          <cell r="A2229" t="str">
            <v>0580  4106</v>
          </cell>
        </row>
        <row r="2230">
          <cell r="A2230" t="str">
            <v>0580  4111</v>
          </cell>
        </row>
        <row r="2231">
          <cell r="A2231" t="str">
            <v>0580  4112</v>
          </cell>
        </row>
        <row r="2232">
          <cell r="A2232" t="str">
            <v>0580  4113</v>
          </cell>
        </row>
        <row r="2233">
          <cell r="A2233" t="str">
            <v>0580  4121</v>
          </cell>
        </row>
        <row r="2234">
          <cell r="A2234" t="str">
            <v>0580  4122</v>
          </cell>
        </row>
        <row r="2235">
          <cell r="A2235" t="str">
            <v>0580  4123</v>
          </cell>
        </row>
        <row r="2236">
          <cell r="A2236" t="str">
            <v>0580  4124</v>
          </cell>
        </row>
        <row r="2237">
          <cell r="A2237" t="str">
            <v>0580  4131</v>
          </cell>
        </row>
        <row r="2238">
          <cell r="A2238" t="str">
            <v>0580  4132</v>
          </cell>
        </row>
        <row r="2239">
          <cell r="A2239" t="str">
            <v>0580  4133</v>
          </cell>
        </row>
        <row r="2240">
          <cell r="A2240" t="str">
            <v>0580  4134</v>
          </cell>
        </row>
        <row r="2241">
          <cell r="A2241" t="str">
            <v>0580  4142</v>
          </cell>
        </row>
        <row r="2242">
          <cell r="A2242" t="str">
            <v>0580  4152</v>
          </cell>
        </row>
        <row r="2243">
          <cell r="A2243" t="str">
            <v>0580  4153</v>
          </cell>
        </row>
        <row r="2244">
          <cell r="A2244" t="str">
            <v>0580  4162</v>
          </cell>
        </row>
        <row r="2245">
          <cell r="A2245" t="str">
            <v>0580  4172</v>
          </cell>
        </row>
        <row r="2246">
          <cell r="A2246" t="str">
            <v>0580  4173</v>
          </cell>
        </row>
        <row r="2247">
          <cell r="A2247" t="str">
            <v>0580  4174</v>
          </cell>
        </row>
        <row r="2248">
          <cell r="A2248" t="str">
            <v>0580  4183</v>
          </cell>
        </row>
        <row r="2249">
          <cell r="A2249" t="str">
            <v>0580  4184</v>
          </cell>
        </row>
        <row r="2250">
          <cell r="A2250" t="str">
            <v>0580  4185</v>
          </cell>
        </row>
        <row r="2251">
          <cell r="A2251" t="str">
            <v>0580  4193</v>
          </cell>
        </row>
        <row r="2252">
          <cell r="A2252" t="str">
            <v>0580  4194</v>
          </cell>
        </row>
        <row r="2253">
          <cell r="A2253" t="str">
            <v>0580  4195</v>
          </cell>
        </row>
        <row r="2254">
          <cell r="A2254" t="str">
            <v>0580  4202</v>
          </cell>
        </row>
        <row r="2255">
          <cell r="A2255" t="str">
            <v>0580  4203</v>
          </cell>
        </row>
        <row r="2256">
          <cell r="A2256" t="str">
            <v>0580  4212</v>
          </cell>
        </row>
        <row r="2257">
          <cell r="A2257" t="str">
            <v>0580  4213</v>
          </cell>
        </row>
        <row r="2258">
          <cell r="A2258" t="str">
            <v>0580  4214</v>
          </cell>
        </row>
        <row r="2259">
          <cell r="A2259" t="str">
            <v>0580  4215</v>
          </cell>
        </row>
        <row r="2260">
          <cell r="A2260" t="str">
            <v>0580  4216</v>
          </cell>
        </row>
        <row r="2261">
          <cell r="A2261" t="str">
            <v>0580  4217</v>
          </cell>
        </row>
        <row r="2262">
          <cell r="A2262" t="str">
            <v>0580  4218</v>
          </cell>
        </row>
        <row r="2263">
          <cell r="A2263" t="str">
            <v>0580  4219</v>
          </cell>
        </row>
        <row r="2264">
          <cell r="A2264" t="str">
            <v>0580  4222</v>
          </cell>
        </row>
        <row r="2265">
          <cell r="A2265" t="str">
            <v>0580  4223</v>
          </cell>
        </row>
        <row r="2266">
          <cell r="A2266" t="str">
            <v>0580  4232</v>
          </cell>
        </row>
        <row r="2267">
          <cell r="A2267" t="str">
            <v>0580  4233</v>
          </cell>
        </row>
        <row r="2268">
          <cell r="A2268" t="str">
            <v>0580  4234</v>
          </cell>
        </row>
        <row r="2269">
          <cell r="A2269" t="str">
            <v>0580  4235</v>
          </cell>
        </row>
        <row r="2270">
          <cell r="A2270" t="str">
            <v>0580  4244</v>
          </cell>
        </row>
        <row r="2271">
          <cell r="A2271" t="str">
            <v>0580  4245</v>
          </cell>
        </row>
        <row r="2272">
          <cell r="A2272" t="str">
            <v>0580  4254</v>
          </cell>
        </row>
        <row r="2273">
          <cell r="A2273" t="str">
            <v>0580  4255</v>
          </cell>
        </row>
        <row r="2274">
          <cell r="A2274" t="str">
            <v>0580  4264</v>
          </cell>
        </row>
        <row r="2275">
          <cell r="A2275" t="str">
            <v>0580  4265</v>
          </cell>
        </row>
        <row r="2276">
          <cell r="A2276" t="str">
            <v>0580  4271</v>
          </cell>
        </row>
        <row r="2277">
          <cell r="A2277" t="str">
            <v>0580  4272</v>
          </cell>
        </row>
        <row r="2278">
          <cell r="A2278" t="str">
            <v>0580  4283</v>
          </cell>
        </row>
        <row r="2279">
          <cell r="A2279" t="str">
            <v>0580  4284</v>
          </cell>
        </row>
        <row r="2280">
          <cell r="A2280" t="str">
            <v>0580  4285</v>
          </cell>
        </row>
        <row r="2281">
          <cell r="A2281" t="str">
            <v>0580  4286</v>
          </cell>
        </row>
        <row r="2282">
          <cell r="A2282" t="str">
            <v>0580  4291</v>
          </cell>
        </row>
        <row r="2283">
          <cell r="A2283" t="str">
            <v>0580  4292</v>
          </cell>
        </row>
        <row r="2284">
          <cell r="A2284" t="str">
            <v>0580  4304</v>
          </cell>
        </row>
        <row r="2285">
          <cell r="A2285" t="str">
            <v>0580  4305</v>
          </cell>
        </row>
        <row r="2286">
          <cell r="A2286" t="str">
            <v>0580  4306</v>
          </cell>
        </row>
        <row r="2287">
          <cell r="A2287" t="str">
            <v>0580  4314</v>
          </cell>
        </row>
        <row r="2288">
          <cell r="A2288" t="str">
            <v>0580  4315</v>
          </cell>
        </row>
        <row r="2289">
          <cell r="A2289" t="str">
            <v>0580  4324</v>
          </cell>
        </row>
        <row r="2290">
          <cell r="A2290" t="str">
            <v>0580  4325</v>
          </cell>
        </row>
        <row r="2291">
          <cell r="A2291" t="str">
            <v>0580  4331</v>
          </cell>
        </row>
        <row r="2292">
          <cell r="A2292" t="str">
            <v>0580  4332</v>
          </cell>
        </row>
        <row r="2293">
          <cell r="A2293" t="str">
            <v>0580  4333</v>
          </cell>
        </row>
        <row r="2294">
          <cell r="A2294" t="str">
            <v>0580  4334</v>
          </cell>
        </row>
        <row r="2295">
          <cell r="A2295" t="str">
            <v>0580  4343</v>
          </cell>
        </row>
        <row r="2296">
          <cell r="A2296" t="str">
            <v>0580  4344</v>
          </cell>
        </row>
        <row r="2297">
          <cell r="A2297" t="str">
            <v>0580  4345</v>
          </cell>
        </row>
        <row r="2298">
          <cell r="A2298" t="str">
            <v>0580  4346</v>
          </cell>
        </row>
        <row r="2299">
          <cell r="A2299" t="str">
            <v>0580  4347</v>
          </cell>
        </row>
        <row r="2300">
          <cell r="A2300" t="str">
            <v>0580  4348</v>
          </cell>
        </row>
        <row r="2301">
          <cell r="A2301" t="str">
            <v>0580  4349</v>
          </cell>
        </row>
        <row r="2302">
          <cell r="A2302" t="str">
            <v>0580  4352</v>
          </cell>
        </row>
        <row r="2303">
          <cell r="A2303" t="str">
            <v>0580  4353</v>
          </cell>
        </row>
        <row r="2304">
          <cell r="A2304" t="str">
            <v>0580  4354</v>
          </cell>
        </row>
        <row r="2305">
          <cell r="A2305" t="str">
            <v>0580  4355</v>
          </cell>
        </row>
        <row r="2306">
          <cell r="A2306" t="str">
            <v>0580  4356</v>
          </cell>
        </row>
        <row r="2307">
          <cell r="A2307" t="str">
            <v>0580  4357</v>
          </cell>
        </row>
        <row r="2308">
          <cell r="A2308" t="str">
            <v>0580  4362</v>
          </cell>
        </row>
        <row r="2309">
          <cell r="A2309" t="str">
            <v>0580  4365</v>
          </cell>
        </row>
        <row r="2310">
          <cell r="A2310" t="str">
            <v>0580  4373</v>
          </cell>
        </row>
        <row r="2311">
          <cell r="A2311" t="str">
            <v>0580  4374</v>
          </cell>
        </row>
        <row r="2312">
          <cell r="A2312" t="str">
            <v>0580  4375</v>
          </cell>
        </row>
        <row r="2313">
          <cell r="A2313" t="str">
            <v>0580  4376</v>
          </cell>
        </row>
        <row r="2314">
          <cell r="A2314" t="str">
            <v>0580  4377</v>
          </cell>
        </row>
        <row r="2315">
          <cell r="A2315" t="str">
            <v>0580  4378</v>
          </cell>
        </row>
        <row r="2316">
          <cell r="A2316" t="str">
            <v>0580  4379</v>
          </cell>
        </row>
        <row r="2317">
          <cell r="A2317" t="str">
            <v>0580  4383</v>
          </cell>
        </row>
        <row r="2318">
          <cell r="A2318" t="str">
            <v>0580  4384</v>
          </cell>
        </row>
        <row r="2319">
          <cell r="A2319" t="str">
            <v>0580  4393</v>
          </cell>
        </row>
        <row r="2320">
          <cell r="A2320" t="str">
            <v>0580  4394</v>
          </cell>
        </row>
        <row r="2321">
          <cell r="A2321" t="str">
            <v>0580  4395</v>
          </cell>
        </row>
        <row r="2322">
          <cell r="A2322" t="str">
            <v>0580  4403</v>
          </cell>
        </row>
        <row r="2323">
          <cell r="A2323" t="str">
            <v>0580  4404</v>
          </cell>
        </row>
        <row r="2324">
          <cell r="A2324" t="str">
            <v>0580  4413</v>
          </cell>
        </row>
        <row r="2325">
          <cell r="A2325" t="str">
            <v>0580  4414</v>
          </cell>
        </row>
        <row r="2326">
          <cell r="A2326" t="str">
            <v>0580  4422</v>
          </cell>
        </row>
        <row r="2327">
          <cell r="A2327" t="str">
            <v>0580  4423</v>
          </cell>
        </row>
        <row r="2328">
          <cell r="A2328" t="str">
            <v>0580  4433</v>
          </cell>
        </row>
        <row r="2329">
          <cell r="A2329" t="str">
            <v>0580  4434</v>
          </cell>
        </row>
        <row r="2330">
          <cell r="A2330" t="str">
            <v>0580  4435</v>
          </cell>
        </row>
        <row r="2331">
          <cell r="A2331" t="str">
            <v>0580  4436</v>
          </cell>
        </row>
        <row r="2332">
          <cell r="A2332" t="str">
            <v>0580  4437</v>
          </cell>
        </row>
        <row r="2333">
          <cell r="A2333" t="str">
            <v>0580  4438</v>
          </cell>
        </row>
        <row r="2334">
          <cell r="A2334" t="str">
            <v>0580  4439</v>
          </cell>
        </row>
        <row r="2335">
          <cell r="A2335" t="str">
            <v>0580  4443</v>
          </cell>
        </row>
        <row r="2336">
          <cell r="A2336" t="str">
            <v>0580  4444</v>
          </cell>
        </row>
        <row r="2337">
          <cell r="A2337" t="str">
            <v>0580  4445</v>
          </cell>
        </row>
        <row r="2338">
          <cell r="A2338" t="str">
            <v>0580  4446</v>
          </cell>
        </row>
        <row r="2339">
          <cell r="A2339" t="str">
            <v>0580  4447</v>
          </cell>
        </row>
        <row r="2340">
          <cell r="A2340" t="str">
            <v>0580  4448</v>
          </cell>
        </row>
        <row r="2341">
          <cell r="A2341" t="str">
            <v>0580  4449</v>
          </cell>
        </row>
        <row r="2342">
          <cell r="A2342" t="str">
            <v>0580  4454</v>
          </cell>
        </row>
        <row r="2343">
          <cell r="A2343" t="str">
            <v>0580  4461</v>
          </cell>
        </row>
        <row r="2344">
          <cell r="A2344" t="str">
            <v>0580  4462</v>
          </cell>
        </row>
        <row r="2345">
          <cell r="A2345" t="str">
            <v>0580  4463</v>
          </cell>
        </row>
        <row r="2346">
          <cell r="A2346" t="str">
            <v>0580  4464</v>
          </cell>
        </row>
        <row r="2347">
          <cell r="A2347" t="str">
            <v>0580  4471</v>
          </cell>
        </row>
        <row r="2348">
          <cell r="A2348" t="str">
            <v>0580  4472</v>
          </cell>
        </row>
        <row r="2349">
          <cell r="A2349" t="str">
            <v>0580  4473</v>
          </cell>
        </row>
        <row r="2350">
          <cell r="A2350" t="str">
            <v>0580  4474</v>
          </cell>
        </row>
        <row r="2351">
          <cell r="A2351" t="str">
            <v>0580  4475</v>
          </cell>
        </row>
        <row r="2352">
          <cell r="A2352" t="str">
            <v>0580  4476</v>
          </cell>
        </row>
        <row r="2353">
          <cell r="A2353" t="str">
            <v>0580  5  1</v>
          </cell>
        </row>
        <row r="2354">
          <cell r="A2354" t="str">
            <v>0580  5  2</v>
          </cell>
        </row>
        <row r="2355">
          <cell r="A2355" t="str">
            <v>0580  5 11</v>
          </cell>
        </row>
        <row r="2356">
          <cell r="A2356" t="str">
            <v>0580  5 12</v>
          </cell>
        </row>
        <row r="2357">
          <cell r="A2357" t="str">
            <v>0580  5 13</v>
          </cell>
        </row>
        <row r="2358">
          <cell r="A2358" t="str">
            <v>0580  5 14</v>
          </cell>
        </row>
        <row r="2359">
          <cell r="A2359" t="str">
            <v>0580  5 15</v>
          </cell>
        </row>
        <row r="2360">
          <cell r="A2360" t="str">
            <v>0580  5 16</v>
          </cell>
        </row>
        <row r="2361">
          <cell r="A2361" t="str">
            <v>0580  5 21</v>
          </cell>
        </row>
        <row r="2362">
          <cell r="A2362" t="str">
            <v>0580  5 22</v>
          </cell>
        </row>
        <row r="2363">
          <cell r="A2363" t="str">
            <v>0580  5 23</v>
          </cell>
        </row>
        <row r="2364">
          <cell r="A2364" t="str">
            <v>0580  5 24</v>
          </cell>
        </row>
        <row r="2365">
          <cell r="A2365" t="str">
            <v>0580  5 25</v>
          </cell>
        </row>
        <row r="2366">
          <cell r="A2366" t="str">
            <v>0580  5 26</v>
          </cell>
        </row>
        <row r="2367">
          <cell r="A2367" t="str">
            <v>0580  5 31</v>
          </cell>
        </row>
        <row r="2368">
          <cell r="A2368" t="str">
            <v>0580  5 32</v>
          </cell>
        </row>
        <row r="2369">
          <cell r="A2369" t="str">
            <v>0580  5 33</v>
          </cell>
        </row>
        <row r="2370">
          <cell r="A2370" t="str">
            <v>0580  5 34</v>
          </cell>
        </row>
        <row r="2371">
          <cell r="A2371" t="str">
            <v>0580  5 35</v>
          </cell>
        </row>
        <row r="2372">
          <cell r="A2372" t="str">
            <v>0580  5 36</v>
          </cell>
        </row>
        <row r="2373">
          <cell r="A2373" t="str">
            <v>0580  5 37</v>
          </cell>
        </row>
        <row r="2374">
          <cell r="A2374" t="str">
            <v>0580  5 38</v>
          </cell>
        </row>
        <row r="2375">
          <cell r="A2375" t="str">
            <v>0580  5 41</v>
          </cell>
        </row>
        <row r="2376">
          <cell r="A2376" t="str">
            <v>0580  5 42</v>
          </cell>
        </row>
        <row r="2377">
          <cell r="A2377" t="str">
            <v>0580  5 43</v>
          </cell>
        </row>
        <row r="2378">
          <cell r="A2378" t="str">
            <v>0580  5 44</v>
          </cell>
        </row>
        <row r="2379">
          <cell r="A2379" t="str">
            <v>0580  5 45</v>
          </cell>
        </row>
        <row r="2380">
          <cell r="A2380" t="str">
            <v>0580  5 46</v>
          </cell>
        </row>
        <row r="2381">
          <cell r="A2381" t="str">
            <v>0580  5 47</v>
          </cell>
        </row>
        <row r="2382">
          <cell r="A2382" t="str">
            <v>0580  5 48</v>
          </cell>
        </row>
        <row r="2383">
          <cell r="A2383" t="str">
            <v>0580  5103</v>
          </cell>
        </row>
        <row r="2384">
          <cell r="A2384" t="str">
            <v>0580  5104</v>
          </cell>
        </row>
        <row r="2385">
          <cell r="A2385" t="str">
            <v>0580  5105</v>
          </cell>
        </row>
        <row r="2386">
          <cell r="A2386" t="str">
            <v>0580  5114</v>
          </cell>
        </row>
        <row r="2387">
          <cell r="A2387" t="str">
            <v>0580  5121</v>
          </cell>
        </row>
        <row r="2388">
          <cell r="A2388" t="str">
            <v>0580  5122</v>
          </cell>
        </row>
        <row r="2389">
          <cell r="A2389" t="str">
            <v>0580  5123</v>
          </cell>
        </row>
        <row r="2390">
          <cell r="A2390" t="str">
            <v>0580  5124</v>
          </cell>
        </row>
        <row r="2391">
          <cell r="A2391" t="str">
            <v>0580  5133</v>
          </cell>
        </row>
        <row r="2392">
          <cell r="A2392" t="str">
            <v>0580  5134</v>
          </cell>
        </row>
        <row r="2393">
          <cell r="A2393" t="str">
            <v>0580  5142</v>
          </cell>
        </row>
        <row r="2394">
          <cell r="A2394" t="str">
            <v>0580  5143</v>
          </cell>
        </row>
        <row r="2395">
          <cell r="A2395" t="str">
            <v>0580  5144</v>
          </cell>
        </row>
        <row r="2396">
          <cell r="A2396" t="str">
            <v>0580  5153</v>
          </cell>
        </row>
        <row r="2397">
          <cell r="A2397" t="str">
            <v>0580  5154</v>
          </cell>
        </row>
        <row r="2398">
          <cell r="A2398" t="str">
            <v>0580  5163</v>
          </cell>
        </row>
        <row r="2399">
          <cell r="A2399" t="str">
            <v>0580  5164</v>
          </cell>
        </row>
        <row r="2400">
          <cell r="A2400" t="str">
            <v>0580  5171</v>
          </cell>
        </row>
        <row r="2401">
          <cell r="A2401" t="str">
            <v>0580  5172</v>
          </cell>
        </row>
        <row r="2402">
          <cell r="A2402" t="str">
            <v>0580  5173</v>
          </cell>
        </row>
        <row r="2403">
          <cell r="A2403" t="str">
            <v>0580  5174</v>
          </cell>
        </row>
        <row r="2404">
          <cell r="A2404" t="str">
            <v>0580  5175</v>
          </cell>
        </row>
        <row r="2405">
          <cell r="A2405" t="str">
            <v>0580  5183</v>
          </cell>
        </row>
        <row r="2406">
          <cell r="A2406" t="str">
            <v>0580  5184</v>
          </cell>
        </row>
        <row r="2407">
          <cell r="A2407" t="str">
            <v>0580  5185</v>
          </cell>
        </row>
        <row r="2408">
          <cell r="A2408" t="str">
            <v>0580  5193</v>
          </cell>
        </row>
        <row r="2409">
          <cell r="A2409" t="str">
            <v>0580  5194</v>
          </cell>
        </row>
        <row r="2410">
          <cell r="A2410" t="str">
            <v>0580  5195</v>
          </cell>
        </row>
        <row r="2411">
          <cell r="A2411" t="str">
            <v>0580  5201</v>
          </cell>
        </row>
        <row r="2412">
          <cell r="A2412" t="str">
            <v>0580  5202</v>
          </cell>
        </row>
        <row r="2413">
          <cell r="A2413" t="str">
            <v>0580  5203</v>
          </cell>
        </row>
        <row r="2414">
          <cell r="A2414" t="str">
            <v>0580  5204</v>
          </cell>
        </row>
        <row r="2415">
          <cell r="A2415" t="str">
            <v>0580  5212</v>
          </cell>
        </row>
        <row r="2416">
          <cell r="A2416" t="str">
            <v>0580  5213</v>
          </cell>
        </row>
        <row r="2417">
          <cell r="A2417" t="str">
            <v>0580  5223</v>
          </cell>
        </row>
        <row r="2418">
          <cell r="A2418" t="str">
            <v>0580  5224</v>
          </cell>
        </row>
        <row r="2419">
          <cell r="A2419" t="str">
            <v>0580  5225</v>
          </cell>
        </row>
        <row r="2420">
          <cell r="A2420" t="str">
            <v>0580  5226</v>
          </cell>
        </row>
        <row r="2421">
          <cell r="A2421" t="str">
            <v>0580  5232</v>
          </cell>
        </row>
        <row r="2422">
          <cell r="A2422" t="str">
            <v>0580  5233</v>
          </cell>
        </row>
        <row r="2423">
          <cell r="A2423" t="str">
            <v>0580  5234</v>
          </cell>
        </row>
        <row r="2424">
          <cell r="A2424" t="str">
            <v>0580  5243</v>
          </cell>
        </row>
        <row r="2425">
          <cell r="A2425" t="str">
            <v>0580  5244</v>
          </cell>
        </row>
        <row r="2426">
          <cell r="A2426" t="str">
            <v>0580  5253</v>
          </cell>
        </row>
        <row r="2427">
          <cell r="A2427" t="str">
            <v>0580  5254</v>
          </cell>
        </row>
        <row r="2428">
          <cell r="A2428" t="str">
            <v>0580  5272</v>
          </cell>
        </row>
        <row r="2429">
          <cell r="A2429" t="str">
            <v>0580  5273</v>
          </cell>
        </row>
        <row r="2430">
          <cell r="A2430" t="str">
            <v>0580  5282</v>
          </cell>
        </row>
        <row r="2431">
          <cell r="A2431" t="str">
            <v>0580  5283</v>
          </cell>
        </row>
        <row r="2432">
          <cell r="A2432" t="str">
            <v>0580  5286</v>
          </cell>
        </row>
        <row r="2433">
          <cell r="A2433" t="str">
            <v>0580  5292</v>
          </cell>
        </row>
        <row r="2434">
          <cell r="A2434" t="str">
            <v>0580  5303</v>
          </cell>
        </row>
        <row r="2435">
          <cell r="A2435" t="str">
            <v>0580  5312</v>
          </cell>
        </row>
        <row r="2436">
          <cell r="A2436" t="str">
            <v>0580  5313</v>
          </cell>
        </row>
        <row r="2437">
          <cell r="A2437" t="str">
            <v>0580  5323</v>
          </cell>
        </row>
        <row r="2438">
          <cell r="A2438" t="str">
            <v>0580  5324</v>
          </cell>
        </row>
        <row r="2439">
          <cell r="A2439" t="str">
            <v>0580  5334</v>
          </cell>
        </row>
        <row r="2440">
          <cell r="A2440" t="str">
            <v>0580  5335</v>
          </cell>
        </row>
        <row r="2441">
          <cell r="A2441" t="str">
            <v>0580  5341</v>
          </cell>
        </row>
        <row r="2442">
          <cell r="A2442" t="str">
            <v>0580  5353</v>
          </cell>
        </row>
        <row r="2443">
          <cell r="A2443" t="str">
            <v>0580  5354</v>
          </cell>
        </row>
        <row r="2444">
          <cell r="A2444" t="str">
            <v>0580  5355</v>
          </cell>
        </row>
        <row r="2445">
          <cell r="A2445" t="str">
            <v>0580  5362</v>
          </cell>
        </row>
        <row r="2446">
          <cell r="A2446" t="str">
            <v>0580  5374</v>
          </cell>
        </row>
        <row r="2447">
          <cell r="A2447" t="str">
            <v>0580  5382</v>
          </cell>
        </row>
        <row r="2448">
          <cell r="A2448" t="str">
            <v>0580  5383</v>
          </cell>
        </row>
        <row r="2449">
          <cell r="A2449" t="str">
            <v>0580  5394</v>
          </cell>
        </row>
        <row r="2450">
          <cell r="A2450" t="str">
            <v>0580  5395</v>
          </cell>
        </row>
        <row r="2451">
          <cell r="A2451" t="str">
            <v>0580  5403</v>
          </cell>
        </row>
        <row r="2452">
          <cell r="A2452" t="str">
            <v>0580  5413</v>
          </cell>
        </row>
        <row r="2453">
          <cell r="A2453" t="str">
            <v>0580  5414</v>
          </cell>
        </row>
        <row r="2454">
          <cell r="A2454" t="str">
            <v>0580  5422</v>
          </cell>
        </row>
        <row r="2455">
          <cell r="A2455" t="str">
            <v>0580  5423</v>
          </cell>
        </row>
        <row r="2456">
          <cell r="A2456" t="str">
            <v>0580  5433</v>
          </cell>
        </row>
        <row r="2457">
          <cell r="A2457" t="str">
            <v>0580  5443</v>
          </cell>
        </row>
        <row r="2458">
          <cell r="A2458" t="str">
            <v>0580  5452</v>
          </cell>
        </row>
        <row r="2459">
          <cell r="A2459" t="str">
            <v>0580  5462</v>
          </cell>
        </row>
        <row r="2460">
          <cell r="A2460" t="str">
            <v>0580  5473</v>
          </cell>
        </row>
        <row r="2461">
          <cell r="A2461" t="str">
            <v>0580  5481</v>
          </cell>
        </row>
        <row r="2462">
          <cell r="A2462" t="str">
            <v>0580  5493</v>
          </cell>
        </row>
        <row r="2463">
          <cell r="A2463" t="str">
            <v>0580  5512</v>
          </cell>
        </row>
        <row r="2464">
          <cell r="A2464" t="str">
            <v>0580  5513</v>
          </cell>
        </row>
        <row r="2465">
          <cell r="A2465" t="str">
            <v>0580  5523</v>
          </cell>
        </row>
        <row r="2466">
          <cell r="A2466" t="str">
            <v>0580  5524</v>
          </cell>
        </row>
        <row r="2467">
          <cell r="A2467" t="str">
            <v>0580  5531</v>
          </cell>
        </row>
        <row r="2468">
          <cell r="A2468" t="str">
            <v>0580  5532</v>
          </cell>
        </row>
        <row r="2469">
          <cell r="A2469" t="str">
            <v>0580  5542</v>
          </cell>
        </row>
        <row r="2470">
          <cell r="A2470" t="str">
            <v>0580  5543</v>
          </cell>
        </row>
        <row r="2471">
          <cell r="A2471" t="str">
            <v>0580  5552</v>
          </cell>
        </row>
        <row r="2472">
          <cell r="A2472" t="str">
            <v>0580  5553</v>
          </cell>
        </row>
        <row r="2473">
          <cell r="A2473" t="str">
            <v>0580  5562</v>
          </cell>
        </row>
        <row r="2474">
          <cell r="A2474" t="str">
            <v>0580  5563</v>
          </cell>
        </row>
        <row r="2475">
          <cell r="A2475" t="str">
            <v>0580  5571</v>
          </cell>
        </row>
        <row r="2476">
          <cell r="A2476" t="str">
            <v>0580  5572</v>
          </cell>
        </row>
        <row r="2477">
          <cell r="A2477" t="str">
            <v>0580  5583</v>
          </cell>
        </row>
        <row r="2478">
          <cell r="A2478" t="str">
            <v>0580  5593</v>
          </cell>
        </row>
        <row r="2479">
          <cell r="A2479" t="str">
            <v>0580  5594</v>
          </cell>
        </row>
        <row r="2480">
          <cell r="A2480" t="str">
            <v>0580  5595</v>
          </cell>
        </row>
        <row r="2481">
          <cell r="A2481" t="str">
            <v>0580  5601</v>
          </cell>
        </row>
        <row r="2482">
          <cell r="A2482" t="str">
            <v>0580  5611</v>
          </cell>
        </row>
        <row r="2483">
          <cell r="A2483" t="str">
            <v>0580  5612</v>
          </cell>
        </row>
        <row r="2484">
          <cell r="A2484" t="str">
            <v>0580  5613</v>
          </cell>
        </row>
        <row r="2485">
          <cell r="A2485" t="str">
            <v>0580  5621</v>
          </cell>
        </row>
        <row r="2486">
          <cell r="A2486" t="str">
            <v>0580  5622</v>
          </cell>
        </row>
        <row r="2487">
          <cell r="A2487" t="str">
            <v>0580  5623</v>
          </cell>
        </row>
        <row r="2488">
          <cell r="A2488" t="str">
            <v>0580  5631</v>
          </cell>
        </row>
        <row r="2489">
          <cell r="A2489" t="str">
            <v>0580  5632</v>
          </cell>
        </row>
        <row r="2490">
          <cell r="A2490" t="str">
            <v>0580  5633</v>
          </cell>
        </row>
        <row r="2491">
          <cell r="A2491" t="str">
            <v>0580  5642</v>
          </cell>
        </row>
        <row r="2492">
          <cell r="A2492" t="str">
            <v>0580  5653</v>
          </cell>
        </row>
        <row r="2493">
          <cell r="A2493" t="str">
            <v>0580  5654</v>
          </cell>
        </row>
        <row r="2494">
          <cell r="A2494" t="str">
            <v>0580  5655</v>
          </cell>
        </row>
        <row r="2495">
          <cell r="A2495" t="str">
            <v>0580  5663</v>
          </cell>
        </row>
        <row r="2496">
          <cell r="A2496" t="str">
            <v>0580  5672</v>
          </cell>
        </row>
        <row r="2497">
          <cell r="A2497" t="str">
            <v>0580  5682</v>
          </cell>
        </row>
        <row r="2498">
          <cell r="A2498" t="str">
            <v>0580  6  1</v>
          </cell>
        </row>
        <row r="2499">
          <cell r="A2499" t="str">
            <v>0580  6  2</v>
          </cell>
        </row>
        <row r="2500">
          <cell r="A2500" t="str">
            <v>0580  6101</v>
          </cell>
        </row>
        <row r="2501">
          <cell r="A2501" t="str">
            <v>0580  6102</v>
          </cell>
        </row>
        <row r="2502">
          <cell r="A2502" t="str">
            <v>0580  6103</v>
          </cell>
        </row>
        <row r="2503">
          <cell r="A2503" t="str">
            <v>0580  6104</v>
          </cell>
        </row>
        <row r="2504">
          <cell r="A2504" t="str">
            <v>0580  6105</v>
          </cell>
        </row>
        <row r="2505">
          <cell r="A2505" t="str">
            <v>0580  6111</v>
          </cell>
        </row>
        <row r="2506">
          <cell r="A2506" t="str">
            <v>0580  6121</v>
          </cell>
        </row>
        <row r="2507">
          <cell r="A2507" t="str">
            <v>0580  6131</v>
          </cell>
        </row>
        <row r="2508">
          <cell r="A2508" t="str">
            <v>0580  6141</v>
          </cell>
        </row>
        <row r="2509">
          <cell r="A2509" t="str">
            <v>0580  6152</v>
          </cell>
        </row>
        <row r="2510">
          <cell r="A2510" t="str">
            <v>0580  6161</v>
          </cell>
        </row>
        <row r="2511">
          <cell r="A2511" t="str">
            <v>0580  6165</v>
          </cell>
        </row>
        <row r="2512">
          <cell r="A2512" t="str">
            <v>0580  6171</v>
          </cell>
        </row>
        <row r="2513">
          <cell r="A2513" t="str">
            <v>0580  6181</v>
          </cell>
        </row>
        <row r="2514">
          <cell r="A2514" t="str">
            <v>0580  6182</v>
          </cell>
        </row>
        <row r="2515">
          <cell r="A2515" t="str">
            <v>0580  6191</v>
          </cell>
        </row>
        <row r="2516">
          <cell r="A2516" t="str">
            <v>0580  6201</v>
          </cell>
        </row>
        <row r="2517">
          <cell r="A2517" t="str">
            <v>0580  6211</v>
          </cell>
        </row>
        <row r="2518">
          <cell r="A2518" t="str">
            <v>0580  6222</v>
          </cell>
        </row>
        <row r="2519">
          <cell r="A2519" t="str">
            <v>0580  6232</v>
          </cell>
        </row>
        <row r="2520">
          <cell r="A2520" t="str">
            <v>0580  6241</v>
          </cell>
        </row>
        <row r="2521">
          <cell r="A2521" t="str">
            <v>0580  6251</v>
          </cell>
        </row>
        <row r="2522">
          <cell r="A2522" t="str">
            <v>0580  6261</v>
          </cell>
        </row>
        <row r="2523">
          <cell r="A2523" t="str">
            <v>0580  6271</v>
          </cell>
        </row>
        <row r="2524">
          <cell r="A2524" t="str">
            <v>0580  6281</v>
          </cell>
        </row>
        <row r="2525">
          <cell r="A2525" t="str">
            <v>0580  6282</v>
          </cell>
        </row>
        <row r="2526">
          <cell r="A2526" t="str">
            <v>0580  6301</v>
          </cell>
        </row>
        <row r="2527">
          <cell r="A2527" t="str">
            <v>0580  6302</v>
          </cell>
        </row>
        <row r="2528">
          <cell r="A2528" t="str">
            <v>0580  6303</v>
          </cell>
        </row>
        <row r="2529">
          <cell r="A2529" t="str">
            <v>0580  6304</v>
          </cell>
        </row>
        <row r="2530">
          <cell r="A2530" t="str">
            <v>0580  6305</v>
          </cell>
        </row>
        <row r="2531">
          <cell r="A2531" t="str">
            <v>0580  6306</v>
          </cell>
        </row>
        <row r="2532">
          <cell r="A2532" t="str">
            <v>0580  6307</v>
          </cell>
        </row>
        <row r="2533">
          <cell r="A2533" t="str">
            <v>0580  6308</v>
          </cell>
        </row>
        <row r="2534">
          <cell r="A2534" t="str">
            <v>0580  6309</v>
          </cell>
        </row>
        <row r="2535">
          <cell r="A2535" t="str">
            <v>0580  6310</v>
          </cell>
        </row>
        <row r="2536">
          <cell r="A2536" t="str">
            <v>0580  6401</v>
          </cell>
        </row>
        <row r="2537">
          <cell r="A2537" t="str">
            <v>0580  6402</v>
          </cell>
        </row>
        <row r="2538">
          <cell r="A2538" t="str">
            <v>0580  6403</v>
          </cell>
        </row>
        <row r="2539">
          <cell r="A2539" t="str">
            <v>0580  6404</v>
          </cell>
        </row>
        <row r="2540">
          <cell r="A2540" t="str">
            <v>0580  6405</v>
          </cell>
        </row>
        <row r="2541">
          <cell r="A2541" t="str">
            <v>0580  6406</v>
          </cell>
        </row>
        <row r="2542">
          <cell r="A2542" t="str">
            <v>0580  6407</v>
          </cell>
        </row>
        <row r="2543">
          <cell r="A2543" t="str">
            <v>0580  6408</v>
          </cell>
        </row>
        <row r="2544">
          <cell r="A2544" t="str">
            <v>0580  6409</v>
          </cell>
        </row>
        <row r="2545">
          <cell r="A2545" t="str">
            <v>0580  6410</v>
          </cell>
        </row>
        <row r="2546">
          <cell r="A2546" t="str">
            <v>0580  7  1</v>
          </cell>
        </row>
        <row r="2547">
          <cell r="A2547" t="str">
            <v>0580  7  2</v>
          </cell>
        </row>
        <row r="2548">
          <cell r="A2548" t="str">
            <v>0580  7 11</v>
          </cell>
        </row>
        <row r="2549">
          <cell r="A2549" t="str">
            <v>0580  7 13</v>
          </cell>
        </row>
        <row r="2550">
          <cell r="A2550" t="str">
            <v>0580  7 15</v>
          </cell>
        </row>
        <row r="2551">
          <cell r="A2551" t="str">
            <v>0580  7 17</v>
          </cell>
        </row>
        <row r="2552">
          <cell r="A2552" t="str">
            <v>0580  7 21</v>
          </cell>
        </row>
        <row r="2553">
          <cell r="A2553" t="str">
            <v>0580  7 23</v>
          </cell>
        </row>
        <row r="2554">
          <cell r="A2554" t="str">
            <v>0580  7 25</v>
          </cell>
        </row>
        <row r="2555">
          <cell r="A2555" t="str">
            <v>0580  7 27</v>
          </cell>
        </row>
        <row r="2556">
          <cell r="A2556" t="str">
            <v>0580  7 31</v>
          </cell>
        </row>
        <row r="2557">
          <cell r="A2557" t="str">
            <v>0580  7 33</v>
          </cell>
        </row>
        <row r="2558">
          <cell r="A2558" t="str">
            <v>0580  7 35</v>
          </cell>
        </row>
        <row r="2559">
          <cell r="A2559" t="str">
            <v>0580  7 37</v>
          </cell>
        </row>
        <row r="2560">
          <cell r="A2560" t="str">
            <v>0580  7 41</v>
          </cell>
        </row>
        <row r="2561">
          <cell r="A2561" t="str">
            <v>0580  7 43</v>
          </cell>
        </row>
        <row r="2562">
          <cell r="A2562" t="str">
            <v>0580  7 45</v>
          </cell>
        </row>
        <row r="2563">
          <cell r="A2563" t="str">
            <v>0580  7 47</v>
          </cell>
        </row>
        <row r="2564">
          <cell r="A2564" t="str">
            <v>0580  7 51</v>
          </cell>
        </row>
        <row r="2565">
          <cell r="A2565" t="str">
            <v>0580  7 53</v>
          </cell>
        </row>
        <row r="2566">
          <cell r="A2566" t="str">
            <v>0580  7 55</v>
          </cell>
        </row>
        <row r="2567">
          <cell r="A2567" t="str">
            <v>0580  7 57</v>
          </cell>
        </row>
        <row r="2568">
          <cell r="A2568" t="str">
            <v>0580  7 61</v>
          </cell>
        </row>
        <row r="2569">
          <cell r="A2569" t="str">
            <v>0580  7 63</v>
          </cell>
        </row>
        <row r="2570">
          <cell r="A2570" t="str">
            <v>0580  7 65</v>
          </cell>
        </row>
        <row r="2571">
          <cell r="A2571" t="str">
            <v>0580  7 67</v>
          </cell>
        </row>
        <row r="2572">
          <cell r="A2572" t="str">
            <v>0580  7103</v>
          </cell>
        </row>
        <row r="2573">
          <cell r="A2573" t="str">
            <v>0580  7113</v>
          </cell>
        </row>
        <row r="2574">
          <cell r="A2574" t="str">
            <v>0580  7123</v>
          </cell>
        </row>
        <row r="2575">
          <cell r="A2575" t="str">
            <v>0580  7133</v>
          </cell>
        </row>
        <row r="2576">
          <cell r="A2576" t="str">
            <v>0580  7143</v>
          </cell>
        </row>
        <row r="2577">
          <cell r="A2577" t="str">
            <v>0580  7153</v>
          </cell>
        </row>
        <row r="2578">
          <cell r="A2578" t="str">
            <v>0580  7163</v>
          </cell>
        </row>
        <row r="2579">
          <cell r="A2579" t="str">
            <v>0580  7173</v>
          </cell>
        </row>
        <row r="2580">
          <cell r="A2580" t="str">
            <v>0580  7193</v>
          </cell>
        </row>
        <row r="2581">
          <cell r="A2581" t="str">
            <v>0580  7197</v>
          </cell>
        </row>
        <row r="2582">
          <cell r="A2582" t="str">
            <v>0580  7203</v>
          </cell>
        </row>
        <row r="2583">
          <cell r="A2583" t="str">
            <v>0580  7213</v>
          </cell>
        </row>
        <row r="2584">
          <cell r="A2584" t="str">
            <v>0580  7223</v>
          </cell>
        </row>
        <row r="2585">
          <cell r="A2585" t="str">
            <v>0580  7233</v>
          </cell>
        </row>
        <row r="2586">
          <cell r="A2586" t="str">
            <v>0580  7243</v>
          </cell>
        </row>
        <row r="2587">
          <cell r="A2587" t="str">
            <v>0580  7253</v>
          </cell>
        </row>
        <row r="2588">
          <cell r="A2588" t="str">
            <v>0580  7263</v>
          </cell>
        </row>
        <row r="2589">
          <cell r="A2589" t="str">
            <v>0580  7273</v>
          </cell>
        </row>
        <row r="2590">
          <cell r="A2590" t="str">
            <v>0580  7283</v>
          </cell>
        </row>
        <row r="2591">
          <cell r="A2591" t="str">
            <v>0580  7293</v>
          </cell>
        </row>
        <row r="2592">
          <cell r="A2592" t="str">
            <v>0580  7303</v>
          </cell>
        </row>
        <row r="2593">
          <cell r="A2593" t="str">
            <v>0580  7313</v>
          </cell>
        </row>
        <row r="2594">
          <cell r="A2594" t="str">
            <v>0580  7323</v>
          </cell>
        </row>
        <row r="2595">
          <cell r="A2595" t="str">
            <v>0580  7333</v>
          </cell>
        </row>
        <row r="2596">
          <cell r="A2596" t="str">
            <v>0580  7343</v>
          </cell>
        </row>
        <row r="2597">
          <cell r="A2597" t="str">
            <v>0580  7353</v>
          </cell>
        </row>
        <row r="2598">
          <cell r="A2598" t="str">
            <v>0580  7363</v>
          </cell>
        </row>
        <row r="2599">
          <cell r="A2599" t="str">
            <v>0580  7373</v>
          </cell>
        </row>
        <row r="2600">
          <cell r="A2600" t="str">
            <v>0580  8  1</v>
          </cell>
        </row>
        <row r="2601">
          <cell r="A2601" t="str">
            <v>0580  8  2</v>
          </cell>
        </row>
        <row r="2602">
          <cell r="A2602" t="str">
            <v>0580  8  3</v>
          </cell>
        </row>
        <row r="2603">
          <cell r="A2603" t="str">
            <v>0580  8  4</v>
          </cell>
        </row>
        <row r="2604">
          <cell r="A2604" t="str">
            <v>0580  8  6</v>
          </cell>
        </row>
        <row r="2605">
          <cell r="A2605" t="str">
            <v>0580  8 10</v>
          </cell>
        </row>
        <row r="2606">
          <cell r="A2606" t="str">
            <v>0580  8 11</v>
          </cell>
        </row>
        <row r="2607">
          <cell r="A2607" t="str">
            <v>0580  8 12</v>
          </cell>
        </row>
        <row r="2608">
          <cell r="A2608" t="str">
            <v>0580  8 13</v>
          </cell>
        </row>
        <row r="2609">
          <cell r="A2609" t="str">
            <v>0580  8 14</v>
          </cell>
        </row>
        <row r="2610">
          <cell r="A2610" t="str">
            <v>0580  8 15</v>
          </cell>
        </row>
        <row r="2611">
          <cell r="A2611" t="str">
            <v>0580  8 16</v>
          </cell>
        </row>
        <row r="2612">
          <cell r="A2612" t="str">
            <v>0580  8 30</v>
          </cell>
        </row>
        <row r="2613">
          <cell r="A2613" t="str">
            <v>0580  8 31</v>
          </cell>
        </row>
        <row r="2614">
          <cell r="A2614" t="str">
            <v>0580  8 32</v>
          </cell>
        </row>
        <row r="2615">
          <cell r="A2615" t="str">
            <v>0580  8 40</v>
          </cell>
        </row>
        <row r="2616">
          <cell r="A2616" t="str">
            <v>0580  8 41</v>
          </cell>
        </row>
        <row r="2617">
          <cell r="A2617" t="str">
            <v>0580  8 42</v>
          </cell>
        </row>
        <row r="2618">
          <cell r="A2618" t="str">
            <v>0580  8 43</v>
          </cell>
        </row>
        <row r="2619">
          <cell r="A2619" t="str">
            <v>0580  9  1</v>
          </cell>
        </row>
        <row r="2620">
          <cell r="A2620" t="str">
            <v>0580  9  2</v>
          </cell>
        </row>
        <row r="2621">
          <cell r="A2621" t="str">
            <v>0580  9  3</v>
          </cell>
        </row>
        <row r="2622">
          <cell r="A2622" t="str">
            <v>0580  9 10</v>
          </cell>
        </row>
        <row r="2623">
          <cell r="A2623" t="str">
            <v>0580  9 11</v>
          </cell>
        </row>
        <row r="2624">
          <cell r="A2624" t="str">
            <v>0580  9 12</v>
          </cell>
        </row>
        <row r="2625">
          <cell r="A2625" t="str">
            <v>0580  9 30</v>
          </cell>
        </row>
        <row r="2626">
          <cell r="A2626" t="str">
            <v>0580  9 31</v>
          </cell>
        </row>
        <row r="2627">
          <cell r="A2627" t="str">
            <v>0580  9 32</v>
          </cell>
        </row>
        <row r="2628">
          <cell r="A2628" t="str">
            <v>0580  9 33</v>
          </cell>
        </row>
        <row r="2629">
          <cell r="A2629" t="str">
            <v>0580 11  1</v>
          </cell>
        </row>
        <row r="2630">
          <cell r="A2630" t="str">
            <v>0590  1</v>
          </cell>
        </row>
        <row r="2631">
          <cell r="A2631" t="str">
            <v>0590  1  1</v>
          </cell>
        </row>
        <row r="2632">
          <cell r="A2632" t="str">
            <v>0590  1  2</v>
          </cell>
        </row>
        <row r="2633">
          <cell r="A2633" t="str">
            <v>0590  1  3</v>
          </cell>
        </row>
        <row r="2634">
          <cell r="A2634" t="str">
            <v>0590  1  4</v>
          </cell>
        </row>
        <row r="2635">
          <cell r="A2635" t="str">
            <v>0590  1  5</v>
          </cell>
        </row>
        <row r="2636">
          <cell r="A2636" t="str">
            <v>0590  1  6</v>
          </cell>
        </row>
        <row r="2637">
          <cell r="A2637" t="str">
            <v>0590  1  7</v>
          </cell>
        </row>
        <row r="2638">
          <cell r="A2638" t="str">
            <v>0590  1  8</v>
          </cell>
        </row>
        <row r="2639">
          <cell r="A2639" t="str">
            <v>0590  1  9</v>
          </cell>
        </row>
        <row r="2640">
          <cell r="A2640" t="str">
            <v>0590  1 10</v>
          </cell>
        </row>
        <row r="2641">
          <cell r="A2641" t="str">
            <v>0590  1 11</v>
          </cell>
        </row>
        <row r="2642">
          <cell r="A2642" t="str">
            <v>0590  2</v>
          </cell>
        </row>
        <row r="2643">
          <cell r="A2643" t="str">
            <v>0590  3</v>
          </cell>
        </row>
        <row r="2644">
          <cell r="A2644" t="str">
            <v>0590  4</v>
          </cell>
        </row>
        <row r="2645">
          <cell r="A2645" t="str">
            <v>0590  4449</v>
          </cell>
        </row>
        <row r="2646">
          <cell r="A2646" t="str">
            <v>0590 70</v>
          </cell>
        </row>
        <row r="2647">
          <cell r="A2647" t="str">
            <v>0590 70  1</v>
          </cell>
        </row>
        <row r="2648">
          <cell r="A2648" t="str">
            <v>0591  1  1</v>
          </cell>
        </row>
        <row r="2649">
          <cell r="A2649" t="str">
            <v>0591  1  2</v>
          </cell>
        </row>
        <row r="2650">
          <cell r="A2650" t="str">
            <v>0591  1  3</v>
          </cell>
        </row>
        <row r="2651">
          <cell r="A2651" t="str">
            <v>0591  1  4</v>
          </cell>
        </row>
        <row r="2652">
          <cell r="A2652" t="str">
            <v>0591  1 11</v>
          </cell>
        </row>
        <row r="2653">
          <cell r="A2653" t="str">
            <v>0591  1 12</v>
          </cell>
        </row>
        <row r="2654">
          <cell r="A2654" t="str">
            <v>0591  1 13</v>
          </cell>
        </row>
        <row r="2655">
          <cell r="A2655" t="str">
            <v>0591  1 14</v>
          </cell>
        </row>
        <row r="2656">
          <cell r="A2656" t="str">
            <v>0591  1 15</v>
          </cell>
        </row>
        <row r="2657">
          <cell r="A2657" t="str">
            <v>0591  1 16</v>
          </cell>
        </row>
        <row r="2658">
          <cell r="A2658" t="str">
            <v>0591  1 17</v>
          </cell>
        </row>
        <row r="2659">
          <cell r="A2659" t="str">
            <v>0591  1 18</v>
          </cell>
        </row>
        <row r="2660">
          <cell r="A2660" t="str">
            <v>0591  1 19</v>
          </cell>
        </row>
        <row r="2661">
          <cell r="A2661" t="str">
            <v>0591  1 20</v>
          </cell>
        </row>
        <row r="2662">
          <cell r="A2662" t="str">
            <v>0591  1 21</v>
          </cell>
        </row>
        <row r="2663">
          <cell r="A2663" t="str">
            <v>0591  1 22</v>
          </cell>
        </row>
        <row r="2664">
          <cell r="A2664" t="str">
            <v>0591  1 23</v>
          </cell>
        </row>
        <row r="2665">
          <cell r="A2665" t="str">
            <v>0591  1 24</v>
          </cell>
        </row>
        <row r="2666">
          <cell r="A2666" t="str">
            <v>0591  1 25</v>
          </cell>
        </row>
        <row r="2667">
          <cell r="A2667" t="str">
            <v>0591  1 26</v>
          </cell>
        </row>
        <row r="2668">
          <cell r="A2668" t="str">
            <v>0591  1 27</v>
          </cell>
        </row>
        <row r="2669">
          <cell r="A2669" t="str">
            <v>0591  1 28</v>
          </cell>
        </row>
        <row r="2670">
          <cell r="A2670" t="str">
            <v>0591  1 29</v>
          </cell>
        </row>
        <row r="2671">
          <cell r="A2671" t="str">
            <v>0591  1 30</v>
          </cell>
        </row>
        <row r="2672">
          <cell r="A2672" t="str">
            <v>0591  1 31</v>
          </cell>
        </row>
        <row r="2673">
          <cell r="A2673" t="str">
            <v>0591  1 32</v>
          </cell>
        </row>
        <row r="2674">
          <cell r="A2674" t="str">
            <v>0591  1 33</v>
          </cell>
        </row>
        <row r="2675">
          <cell r="A2675" t="str">
            <v>0591  1 34</v>
          </cell>
        </row>
        <row r="2676">
          <cell r="A2676" t="str">
            <v>0591  1 35</v>
          </cell>
        </row>
        <row r="2677">
          <cell r="A2677" t="str">
            <v>0591  1 36</v>
          </cell>
        </row>
        <row r="2678">
          <cell r="A2678" t="str">
            <v>0591  1 37</v>
          </cell>
        </row>
        <row r="2679">
          <cell r="A2679" t="str">
            <v>0591  1 38</v>
          </cell>
        </row>
        <row r="2680">
          <cell r="A2680" t="str">
            <v>0591  1 39</v>
          </cell>
        </row>
        <row r="2681">
          <cell r="A2681" t="str">
            <v>0591  1 40</v>
          </cell>
        </row>
        <row r="2682">
          <cell r="A2682" t="str">
            <v>0591  1 41</v>
          </cell>
        </row>
        <row r="2683">
          <cell r="A2683" t="str">
            <v>0591  1 42</v>
          </cell>
        </row>
        <row r="2684">
          <cell r="A2684" t="str">
            <v>0591  1 43</v>
          </cell>
        </row>
        <row r="2685">
          <cell r="A2685" t="str">
            <v>0591  1 44</v>
          </cell>
        </row>
        <row r="2686">
          <cell r="A2686" t="str">
            <v>0591  1 45</v>
          </cell>
        </row>
        <row r="2687">
          <cell r="A2687" t="str">
            <v>0591  1 46</v>
          </cell>
        </row>
        <row r="2688">
          <cell r="A2688" t="str">
            <v>0591  1 47</v>
          </cell>
        </row>
        <row r="2689">
          <cell r="A2689" t="str">
            <v>0591  1 48</v>
          </cell>
        </row>
        <row r="2690">
          <cell r="A2690" t="str">
            <v>0591  1 49</v>
          </cell>
        </row>
        <row r="2691">
          <cell r="A2691" t="str">
            <v>0591  1 50</v>
          </cell>
        </row>
        <row r="2692">
          <cell r="A2692" t="str">
            <v>0591  1 51</v>
          </cell>
        </row>
        <row r="2693">
          <cell r="A2693" t="str">
            <v>0591  1 52</v>
          </cell>
        </row>
        <row r="2694">
          <cell r="A2694" t="str">
            <v>0591  1 53</v>
          </cell>
        </row>
        <row r="2695">
          <cell r="A2695" t="str">
            <v>0591  1 54</v>
          </cell>
        </row>
        <row r="2696">
          <cell r="A2696" t="str">
            <v>0591  1 55</v>
          </cell>
        </row>
        <row r="2697">
          <cell r="A2697" t="str">
            <v>0591  1 56</v>
          </cell>
        </row>
        <row r="2698">
          <cell r="A2698" t="str">
            <v>0591  1 57</v>
          </cell>
        </row>
        <row r="2699">
          <cell r="A2699" t="str">
            <v>0591  1 58</v>
          </cell>
        </row>
        <row r="2700">
          <cell r="A2700" t="str">
            <v>0591  1 59</v>
          </cell>
        </row>
        <row r="2701">
          <cell r="A2701" t="str">
            <v>0591  1 60</v>
          </cell>
        </row>
        <row r="2702">
          <cell r="A2702" t="str">
            <v>0591  1 61</v>
          </cell>
        </row>
        <row r="2703">
          <cell r="A2703" t="str">
            <v>0591-1-35</v>
          </cell>
        </row>
        <row r="2704">
          <cell r="A2704" t="str">
            <v>0603  1 11</v>
          </cell>
        </row>
        <row r="2705">
          <cell r="A2705" t="str">
            <v>0603  1 12</v>
          </cell>
        </row>
        <row r="2706">
          <cell r="A2706" t="str">
            <v>0603  1 21</v>
          </cell>
        </row>
        <row r="2707">
          <cell r="A2707" t="str">
            <v>0603  1 22</v>
          </cell>
        </row>
        <row r="2708">
          <cell r="A2708" t="str">
            <v>0603  1 31</v>
          </cell>
        </row>
        <row r="2709">
          <cell r="A2709" t="str">
            <v>0603  1 32</v>
          </cell>
        </row>
        <row r="2710">
          <cell r="A2710" t="str">
            <v>0603  1 41</v>
          </cell>
        </row>
        <row r="2711">
          <cell r="A2711" t="str">
            <v>0603  1 42</v>
          </cell>
        </row>
        <row r="2712">
          <cell r="A2712" t="str">
            <v>0603  1 51</v>
          </cell>
        </row>
        <row r="2713">
          <cell r="A2713" t="str">
            <v>0603  1 52</v>
          </cell>
        </row>
        <row r="2714">
          <cell r="A2714" t="str">
            <v>0603  1 61</v>
          </cell>
        </row>
        <row r="2715">
          <cell r="A2715" t="str">
            <v>0603  1 62</v>
          </cell>
        </row>
        <row r="2716">
          <cell r="A2716" t="str">
            <v>0604  3  1</v>
          </cell>
        </row>
        <row r="2717">
          <cell r="A2717" t="str">
            <v>0604  3  2</v>
          </cell>
        </row>
        <row r="2718">
          <cell r="A2718" t="str">
            <v>0604  3  3</v>
          </cell>
        </row>
        <row r="2719">
          <cell r="A2719" t="str">
            <v>0630  1 11</v>
          </cell>
        </row>
        <row r="2720">
          <cell r="A2720" t="str">
            <v>0630  1 12</v>
          </cell>
        </row>
        <row r="2721">
          <cell r="A2721" t="str">
            <v>0630  1 13</v>
          </cell>
        </row>
        <row r="2722">
          <cell r="A2722" t="str">
            <v>0630  1 14</v>
          </cell>
        </row>
        <row r="2723">
          <cell r="A2723" t="str">
            <v>0630  1 15</v>
          </cell>
        </row>
        <row r="2724">
          <cell r="A2724" t="str">
            <v>0630  1 22</v>
          </cell>
        </row>
        <row r="2725">
          <cell r="A2725" t="str">
            <v>0630  2  1</v>
          </cell>
        </row>
        <row r="2726">
          <cell r="A2726" t="str">
            <v>0630  2  2</v>
          </cell>
        </row>
        <row r="2727">
          <cell r="A2727" t="str">
            <v>0630  2  4</v>
          </cell>
        </row>
        <row r="2728">
          <cell r="A2728" t="str">
            <v>0630  2  5</v>
          </cell>
        </row>
        <row r="2729">
          <cell r="A2729" t="str">
            <v>0630  2 11</v>
          </cell>
        </row>
        <row r="2730">
          <cell r="A2730" t="str">
            <v>0630  2 12</v>
          </cell>
        </row>
        <row r="2731">
          <cell r="A2731" t="str">
            <v>0630  2 13</v>
          </cell>
        </row>
        <row r="2732">
          <cell r="A2732" t="str">
            <v>0630  2 14</v>
          </cell>
        </row>
        <row r="2733">
          <cell r="A2733" t="str">
            <v>0630  2 15</v>
          </cell>
        </row>
        <row r="2734">
          <cell r="A2734" t="str">
            <v>0630  2 16</v>
          </cell>
        </row>
        <row r="2735">
          <cell r="A2735" t="str">
            <v>0630  2 20</v>
          </cell>
        </row>
        <row r="2736">
          <cell r="A2736" t="str">
            <v>0630  2 21</v>
          </cell>
        </row>
        <row r="2737">
          <cell r="A2737" t="str">
            <v>0630  2 22</v>
          </cell>
        </row>
        <row r="2738">
          <cell r="A2738" t="str">
            <v>0630  2 23</v>
          </cell>
        </row>
        <row r="2739">
          <cell r="A2739" t="str">
            <v>0630  2 24</v>
          </cell>
        </row>
        <row r="2740">
          <cell r="A2740" t="str">
            <v>0630  2 64</v>
          </cell>
        </row>
        <row r="2741">
          <cell r="A2741" t="str">
            <v>0630  2 65</v>
          </cell>
        </row>
        <row r="2742">
          <cell r="A2742" t="str">
            <v>0630  2 70</v>
          </cell>
        </row>
        <row r="2743">
          <cell r="A2743" t="str">
            <v>0632  6  1</v>
          </cell>
        </row>
        <row r="2744">
          <cell r="A2744" t="str">
            <v>0632  6  3</v>
          </cell>
        </row>
        <row r="2745">
          <cell r="A2745" t="str">
            <v>0632  7  1</v>
          </cell>
        </row>
        <row r="2746">
          <cell r="A2746" t="str">
            <v>0632  7  2</v>
          </cell>
        </row>
        <row r="2747">
          <cell r="A2747" t="str">
            <v>0632  7  4</v>
          </cell>
        </row>
        <row r="2748">
          <cell r="A2748" t="str">
            <v>0632  7  6</v>
          </cell>
        </row>
        <row r="2749">
          <cell r="A2749" t="str">
            <v>0632  7  7</v>
          </cell>
        </row>
        <row r="2750">
          <cell r="A2750" t="str">
            <v>0632  8112</v>
          </cell>
        </row>
        <row r="2751">
          <cell r="A2751" t="str">
            <v>0632  8131</v>
          </cell>
        </row>
        <row r="2752">
          <cell r="A2752" t="str">
            <v>0632  8140</v>
          </cell>
        </row>
        <row r="2753">
          <cell r="A2753" t="str">
            <v>0632  8211</v>
          </cell>
        </row>
        <row r="2754">
          <cell r="A2754" t="str">
            <v>0632  8212</v>
          </cell>
        </row>
        <row r="2755">
          <cell r="A2755" t="str">
            <v>0632  8231</v>
          </cell>
        </row>
        <row r="2756">
          <cell r="A2756" t="str">
            <v>0632  8232</v>
          </cell>
        </row>
        <row r="2757">
          <cell r="A2757" t="str">
            <v>0632  8311</v>
          </cell>
        </row>
        <row r="2758">
          <cell r="A2758" t="str">
            <v>0632  8312</v>
          </cell>
        </row>
        <row r="2759">
          <cell r="A2759" t="str">
            <v>0632  8412</v>
          </cell>
        </row>
        <row r="2760">
          <cell r="A2760" t="str">
            <v>0633  1111</v>
          </cell>
        </row>
        <row r="2761">
          <cell r="A2761" t="str">
            <v>0633  1112</v>
          </cell>
        </row>
        <row r="2762">
          <cell r="A2762" t="str">
            <v>0633  1113</v>
          </cell>
        </row>
        <row r="2763">
          <cell r="A2763" t="str">
            <v>0633  1114</v>
          </cell>
        </row>
        <row r="2764">
          <cell r="A2764" t="str">
            <v>0633  1121</v>
          </cell>
        </row>
        <row r="2765">
          <cell r="A2765" t="str">
            <v>0633  1122</v>
          </cell>
        </row>
        <row r="2766">
          <cell r="A2766" t="str">
            <v>0633  1123</v>
          </cell>
        </row>
        <row r="2767">
          <cell r="A2767" t="str">
            <v>0633  1124</v>
          </cell>
        </row>
        <row r="2768">
          <cell r="A2768" t="str">
            <v>0633  1310</v>
          </cell>
        </row>
        <row r="2769">
          <cell r="A2769" t="str">
            <v>0633  1320</v>
          </cell>
        </row>
        <row r="2770">
          <cell r="A2770" t="str">
            <v>0633  1330</v>
          </cell>
        </row>
        <row r="2771">
          <cell r="A2771" t="str">
            <v>0633  1410</v>
          </cell>
        </row>
        <row r="2772">
          <cell r="A2772" t="str">
            <v>0633  1420</v>
          </cell>
        </row>
        <row r="2773">
          <cell r="A2773" t="str">
            <v>0633  1610</v>
          </cell>
        </row>
        <row r="2774">
          <cell r="A2774" t="str">
            <v>0633  1620</v>
          </cell>
        </row>
        <row r="2775">
          <cell r="A2775" t="str">
            <v>0633  2 31</v>
          </cell>
        </row>
        <row r="2776">
          <cell r="A2776" t="str">
            <v>0633  2 32</v>
          </cell>
        </row>
        <row r="2777">
          <cell r="A2777" t="str">
            <v>0633  3 11</v>
          </cell>
        </row>
        <row r="2778">
          <cell r="A2778" t="str">
            <v>0633  3 12</v>
          </cell>
        </row>
        <row r="2779">
          <cell r="A2779" t="str">
            <v>0633  3 13</v>
          </cell>
        </row>
        <row r="2780">
          <cell r="A2780" t="str">
            <v>0633  3 14</v>
          </cell>
        </row>
        <row r="2781">
          <cell r="A2781" t="str">
            <v>0633  3 15</v>
          </cell>
        </row>
        <row r="2782">
          <cell r="A2782" t="str">
            <v>0633  3 16</v>
          </cell>
        </row>
        <row r="2783">
          <cell r="A2783" t="str">
            <v>0633  3 17</v>
          </cell>
        </row>
        <row r="2784">
          <cell r="A2784" t="str">
            <v>0633  3 31</v>
          </cell>
        </row>
        <row r="2785">
          <cell r="A2785" t="str">
            <v>0633  3 32</v>
          </cell>
        </row>
        <row r="2786">
          <cell r="A2786" t="str">
            <v>0633  3 33</v>
          </cell>
        </row>
        <row r="2787">
          <cell r="A2787" t="str">
            <v>0633  3 34</v>
          </cell>
        </row>
        <row r="2788">
          <cell r="A2788" t="str">
            <v>0633  3 35</v>
          </cell>
        </row>
        <row r="2789">
          <cell r="A2789" t="str">
            <v>0633  3 36</v>
          </cell>
        </row>
        <row r="2790">
          <cell r="A2790" t="str">
            <v>0633  3 37</v>
          </cell>
        </row>
        <row r="2791">
          <cell r="A2791" t="str">
            <v>0633  3 41</v>
          </cell>
        </row>
        <row r="2792">
          <cell r="A2792" t="str">
            <v>0633  3 42</v>
          </cell>
        </row>
        <row r="2793">
          <cell r="A2793" t="str">
            <v>0633  3 43</v>
          </cell>
        </row>
        <row r="2794">
          <cell r="A2794" t="str">
            <v>0633  3 44</v>
          </cell>
        </row>
        <row r="2795">
          <cell r="A2795" t="str">
            <v>0633  3 45</v>
          </cell>
        </row>
        <row r="2796">
          <cell r="A2796" t="str">
            <v>0633  3 46</v>
          </cell>
        </row>
        <row r="2797">
          <cell r="A2797" t="str">
            <v>0633  3 47</v>
          </cell>
        </row>
        <row r="2798">
          <cell r="A2798" t="str">
            <v>0633  3 51</v>
          </cell>
        </row>
        <row r="2799">
          <cell r="A2799" t="str">
            <v>0633  3 52</v>
          </cell>
        </row>
        <row r="2800">
          <cell r="A2800" t="str">
            <v>0633  3 53</v>
          </cell>
        </row>
        <row r="2801">
          <cell r="A2801" t="str">
            <v>0633  3 54</v>
          </cell>
        </row>
        <row r="2802">
          <cell r="A2802" t="str">
            <v>0633  3 55</v>
          </cell>
        </row>
        <row r="2803">
          <cell r="A2803" t="str">
            <v>0633  3 56</v>
          </cell>
        </row>
        <row r="2804">
          <cell r="A2804" t="str">
            <v>0633  3 57</v>
          </cell>
        </row>
        <row r="2805">
          <cell r="A2805" t="str">
            <v>0633  4  1</v>
          </cell>
        </row>
        <row r="2806">
          <cell r="A2806" t="str">
            <v>0633  4  3</v>
          </cell>
        </row>
        <row r="2807">
          <cell r="A2807" t="str">
            <v>0633  4  4</v>
          </cell>
        </row>
        <row r="2808">
          <cell r="A2808" t="str">
            <v>0633  4  6</v>
          </cell>
        </row>
        <row r="2809">
          <cell r="A2809" t="str">
            <v>0633  8  1</v>
          </cell>
        </row>
        <row r="2810">
          <cell r="A2810" t="str">
            <v>0633  8  3</v>
          </cell>
        </row>
        <row r="2811">
          <cell r="A2811" t="str">
            <v>0633  8  4</v>
          </cell>
        </row>
        <row r="2812">
          <cell r="A2812" t="str">
            <v>0633  8  5</v>
          </cell>
        </row>
        <row r="2813">
          <cell r="A2813" t="str">
            <v>0633  8  6</v>
          </cell>
        </row>
        <row r="2814">
          <cell r="A2814" t="str">
            <v>0633111  1</v>
          </cell>
        </row>
        <row r="2815">
          <cell r="A2815" t="str">
            <v>0633111  3</v>
          </cell>
        </row>
        <row r="2816">
          <cell r="A2816" t="str">
            <v>0633113  1</v>
          </cell>
        </row>
        <row r="2817">
          <cell r="A2817" t="str">
            <v>0633113  2</v>
          </cell>
        </row>
        <row r="2818">
          <cell r="A2818" t="str">
            <v>0633113  3</v>
          </cell>
        </row>
        <row r="2819">
          <cell r="A2819" t="str">
            <v>0633121  1</v>
          </cell>
        </row>
        <row r="2820">
          <cell r="A2820" t="str">
            <v>0633121  2</v>
          </cell>
        </row>
        <row r="2821">
          <cell r="A2821" t="str">
            <v>0633121  3</v>
          </cell>
        </row>
        <row r="2822">
          <cell r="A2822" t="str">
            <v>0633121  4</v>
          </cell>
        </row>
        <row r="2823">
          <cell r="A2823" t="str">
            <v>0633122  1</v>
          </cell>
        </row>
        <row r="2824">
          <cell r="A2824" t="str">
            <v>0633122  3</v>
          </cell>
        </row>
        <row r="2825">
          <cell r="A2825" t="str">
            <v>0633123  1</v>
          </cell>
        </row>
        <row r="2826">
          <cell r="A2826" t="str">
            <v>0633123  2</v>
          </cell>
        </row>
        <row r="2827">
          <cell r="A2827" t="str">
            <v>0633123  3</v>
          </cell>
        </row>
        <row r="2828">
          <cell r="A2828" t="str">
            <v>0633131  1</v>
          </cell>
        </row>
        <row r="2829">
          <cell r="A2829" t="str">
            <v>0633131  3</v>
          </cell>
        </row>
        <row r="2830">
          <cell r="A2830" t="str">
            <v>0633132  1</v>
          </cell>
        </row>
        <row r="2831">
          <cell r="A2831" t="str">
            <v>0633133  1</v>
          </cell>
        </row>
        <row r="2832">
          <cell r="A2832" t="str">
            <v>0633133  2</v>
          </cell>
        </row>
        <row r="2833">
          <cell r="A2833" t="str">
            <v>0633312  1</v>
          </cell>
        </row>
        <row r="2834">
          <cell r="A2834" t="str">
            <v>0633313  2</v>
          </cell>
        </row>
        <row r="2835">
          <cell r="A2835" t="str">
            <v>0633322  1</v>
          </cell>
        </row>
        <row r="2836">
          <cell r="A2836" t="str">
            <v>0633411  1</v>
          </cell>
        </row>
        <row r="2837">
          <cell r="A2837" t="str">
            <v>0633411  3</v>
          </cell>
        </row>
        <row r="2838">
          <cell r="A2838" t="str">
            <v>0633421  1</v>
          </cell>
        </row>
        <row r="2839">
          <cell r="A2839" t="str">
            <v>0633422  1</v>
          </cell>
        </row>
        <row r="2840">
          <cell r="A2840" t="str">
            <v>0633431  1</v>
          </cell>
        </row>
        <row r="2841">
          <cell r="A2841" t="str">
            <v>0634  4112</v>
          </cell>
        </row>
        <row r="2842">
          <cell r="A2842" t="str">
            <v>0634  4141</v>
          </cell>
        </row>
        <row r="2843">
          <cell r="A2843" t="str">
            <v>0634  4142</v>
          </cell>
        </row>
        <row r="2844">
          <cell r="A2844" t="str">
            <v>0634  4143</v>
          </cell>
        </row>
        <row r="2845">
          <cell r="A2845" t="str">
            <v>0634  4144</v>
          </cell>
        </row>
        <row r="2846">
          <cell r="A2846" t="str">
            <v>0634  4151</v>
          </cell>
        </row>
        <row r="2847">
          <cell r="A2847" t="str">
            <v>0634  4152</v>
          </cell>
        </row>
        <row r="2848">
          <cell r="A2848" t="str">
            <v>0634  4153</v>
          </cell>
        </row>
        <row r="2849">
          <cell r="A2849" t="str">
            <v>0634  4154</v>
          </cell>
        </row>
        <row r="2850">
          <cell r="A2850" t="str">
            <v>0634  4341</v>
          </cell>
        </row>
        <row r="2851">
          <cell r="A2851" t="str">
            <v>0634  4342</v>
          </cell>
        </row>
        <row r="2852">
          <cell r="A2852" t="str">
            <v>0634  4343</v>
          </cell>
        </row>
        <row r="2853">
          <cell r="A2853" t="str">
            <v>0634  4344</v>
          </cell>
        </row>
        <row r="2854">
          <cell r="A2854" t="str">
            <v>0634  4351</v>
          </cell>
        </row>
        <row r="2855">
          <cell r="A2855" t="str">
            <v>0634  4352</v>
          </cell>
        </row>
        <row r="2856">
          <cell r="A2856" t="str">
            <v>0634  4353</v>
          </cell>
        </row>
        <row r="2857">
          <cell r="A2857" t="str">
            <v>0634  4354</v>
          </cell>
        </row>
        <row r="2858">
          <cell r="A2858" t="str">
            <v>0634  4400</v>
          </cell>
        </row>
        <row r="2859">
          <cell r="A2859" t="str">
            <v>0634  4600</v>
          </cell>
        </row>
        <row r="2860">
          <cell r="A2860" t="str">
            <v>0634  4700</v>
          </cell>
        </row>
        <row r="2861">
          <cell r="A2861" t="str">
            <v>0634  5  1</v>
          </cell>
        </row>
        <row r="2862">
          <cell r="A2862" t="str">
            <v>0634  6  1</v>
          </cell>
        </row>
        <row r="2863">
          <cell r="A2863" t="str">
            <v>0634  7</v>
          </cell>
        </row>
        <row r="2864">
          <cell r="A2864" t="str">
            <v>0635  1 11</v>
          </cell>
        </row>
        <row r="2865">
          <cell r="A2865" t="str">
            <v>0635  1 12</v>
          </cell>
        </row>
        <row r="2866">
          <cell r="A2866" t="str">
            <v>0635  1 13</v>
          </cell>
        </row>
        <row r="2867">
          <cell r="A2867" t="str">
            <v>0635  1 15</v>
          </cell>
        </row>
        <row r="2868">
          <cell r="A2868" t="str">
            <v>0635  1 16</v>
          </cell>
        </row>
        <row r="2869">
          <cell r="A2869" t="str">
            <v>0635  1 30</v>
          </cell>
        </row>
        <row r="2870">
          <cell r="A2870" t="str">
            <v>0635  1 40</v>
          </cell>
        </row>
        <row r="2871">
          <cell r="A2871" t="str">
            <v>0635  1 91</v>
          </cell>
        </row>
        <row r="2872">
          <cell r="A2872" t="str">
            <v>0635  1 92</v>
          </cell>
        </row>
        <row r="2873">
          <cell r="A2873" t="str">
            <v>0635  2 11</v>
          </cell>
        </row>
        <row r="2874">
          <cell r="A2874" t="str">
            <v>0635  2 12</v>
          </cell>
        </row>
        <row r="2875">
          <cell r="A2875" t="str">
            <v>0635  2 13</v>
          </cell>
        </row>
        <row r="2876">
          <cell r="A2876" t="str">
            <v>0635  2 30</v>
          </cell>
        </row>
        <row r="2877">
          <cell r="A2877" t="str">
            <v>0635  2 40</v>
          </cell>
        </row>
        <row r="2878">
          <cell r="A2878" t="str">
            <v>0635  2 50</v>
          </cell>
        </row>
        <row r="2879">
          <cell r="A2879" t="str">
            <v>0635  3 11</v>
          </cell>
        </row>
        <row r="2880">
          <cell r="A2880" t="str">
            <v>0635  3 12</v>
          </cell>
        </row>
        <row r="2881">
          <cell r="A2881" t="str">
            <v>0635  3 13</v>
          </cell>
        </row>
        <row r="2882">
          <cell r="A2882" t="str">
            <v>0635  3 40</v>
          </cell>
        </row>
        <row r="2883">
          <cell r="A2883" t="str">
            <v>0639  1 11</v>
          </cell>
        </row>
        <row r="2884">
          <cell r="A2884" t="str">
            <v>0639  1 12</v>
          </cell>
        </row>
        <row r="2885">
          <cell r="A2885" t="str">
            <v>0639  1 13</v>
          </cell>
        </row>
        <row r="2886">
          <cell r="A2886" t="str">
            <v>0639  1 21</v>
          </cell>
        </row>
        <row r="2887">
          <cell r="A2887" t="str">
            <v>0639  1 22</v>
          </cell>
        </row>
        <row r="2888">
          <cell r="A2888" t="str">
            <v>0639  1 23</v>
          </cell>
        </row>
        <row r="2889">
          <cell r="A2889" t="str">
            <v>0639  1 90</v>
          </cell>
        </row>
        <row r="2890">
          <cell r="A2890" t="str">
            <v>0639  1111</v>
          </cell>
        </row>
        <row r="2891">
          <cell r="A2891" t="str">
            <v>0639  1112</v>
          </cell>
        </row>
        <row r="2892">
          <cell r="A2892" t="str">
            <v>0639  1113</v>
          </cell>
        </row>
        <row r="2893">
          <cell r="A2893" t="str">
            <v>0639  1121</v>
          </cell>
        </row>
        <row r="2894">
          <cell r="A2894" t="str">
            <v>0639  1122</v>
          </cell>
        </row>
        <row r="2895">
          <cell r="A2895" t="str">
            <v>0639  1123</v>
          </cell>
        </row>
        <row r="2896">
          <cell r="A2896" t="str">
            <v>0639  1410</v>
          </cell>
        </row>
        <row r="2897">
          <cell r="A2897" t="str">
            <v>0639  1420</v>
          </cell>
        </row>
        <row r="2898">
          <cell r="A2898" t="str">
            <v>0639  1610</v>
          </cell>
        </row>
        <row r="2899">
          <cell r="A2899" t="str">
            <v>0639  1620</v>
          </cell>
        </row>
        <row r="2900">
          <cell r="A2900" t="str">
            <v>0639  2  1</v>
          </cell>
        </row>
        <row r="2901">
          <cell r="A2901" t="str">
            <v>0639  2  4</v>
          </cell>
        </row>
        <row r="2902">
          <cell r="A2902" t="str">
            <v>0639  2  6</v>
          </cell>
        </row>
        <row r="2903">
          <cell r="A2903" t="str">
            <v>0639  3 11</v>
          </cell>
        </row>
        <row r="2904">
          <cell r="A2904" t="str">
            <v>0639  3 12</v>
          </cell>
        </row>
        <row r="2905">
          <cell r="A2905" t="str">
            <v>0639  3 60</v>
          </cell>
        </row>
        <row r="2906">
          <cell r="A2906" t="str">
            <v>0639  4  3</v>
          </cell>
        </row>
        <row r="2907">
          <cell r="A2907" t="str">
            <v>0639  4  4</v>
          </cell>
        </row>
        <row r="2908">
          <cell r="A2908" t="str">
            <v>0639  4  5</v>
          </cell>
        </row>
        <row r="2909">
          <cell r="A2909" t="str">
            <v>0639  4  6</v>
          </cell>
        </row>
        <row r="2910">
          <cell r="A2910" t="str">
            <v>0639  4  7</v>
          </cell>
        </row>
        <row r="2911">
          <cell r="A2911" t="str">
            <v>0639  5  1</v>
          </cell>
        </row>
        <row r="2912">
          <cell r="A2912" t="str">
            <v>0639  5  2</v>
          </cell>
        </row>
        <row r="2913">
          <cell r="A2913" t="str">
            <v>0639  5  3</v>
          </cell>
        </row>
        <row r="2914">
          <cell r="A2914" t="str">
            <v>0639  5  4</v>
          </cell>
        </row>
        <row r="2915">
          <cell r="A2915" t="str">
            <v>0639  5  5</v>
          </cell>
        </row>
        <row r="2916">
          <cell r="A2916" t="str">
            <v>0639  5  6</v>
          </cell>
        </row>
        <row r="2917">
          <cell r="A2917" t="str">
            <v>0639  5  7</v>
          </cell>
        </row>
        <row r="2918">
          <cell r="A2918" t="str">
            <v>0639  5  8</v>
          </cell>
        </row>
        <row r="2919">
          <cell r="A2919" t="str">
            <v>0639  5  9</v>
          </cell>
        </row>
        <row r="2920">
          <cell r="A2920" t="str">
            <v>0639  5 10</v>
          </cell>
        </row>
        <row r="2921">
          <cell r="A2921" t="str">
            <v>0639  5 11</v>
          </cell>
        </row>
        <row r="2922">
          <cell r="A2922" t="str">
            <v>0639  6  1</v>
          </cell>
        </row>
        <row r="2923">
          <cell r="A2923" t="str">
            <v>0639  6  2</v>
          </cell>
        </row>
        <row r="2924">
          <cell r="A2924" t="str">
            <v>0639  7101</v>
          </cell>
        </row>
        <row r="2925">
          <cell r="A2925" t="str">
            <v>0639  7102</v>
          </cell>
        </row>
        <row r="2926">
          <cell r="A2926" t="str">
            <v>0639 10</v>
          </cell>
        </row>
        <row r="2927">
          <cell r="A2927" t="str">
            <v>0641  1</v>
          </cell>
        </row>
        <row r="2928">
          <cell r="A2928" t="str">
            <v>0641  1  1</v>
          </cell>
        </row>
        <row r="2929">
          <cell r="A2929" t="str">
            <v>0641  2 11</v>
          </cell>
        </row>
        <row r="2930">
          <cell r="A2930" t="str">
            <v>0641  2 12</v>
          </cell>
        </row>
        <row r="2931">
          <cell r="A2931" t="str">
            <v>0641  2 13</v>
          </cell>
        </row>
        <row r="2932">
          <cell r="A2932" t="str">
            <v>0641  2 14</v>
          </cell>
        </row>
        <row r="2933">
          <cell r="A2933" t="str">
            <v>0641  2 15</v>
          </cell>
        </row>
        <row r="2934">
          <cell r="A2934" t="str">
            <v>0641  2 16</v>
          </cell>
        </row>
        <row r="2935">
          <cell r="A2935" t="str">
            <v>0641  2 17</v>
          </cell>
        </row>
        <row r="2936">
          <cell r="A2936" t="str">
            <v>0641  2 18</v>
          </cell>
        </row>
        <row r="2937">
          <cell r="A2937" t="str">
            <v>0641  2 19</v>
          </cell>
        </row>
        <row r="2938">
          <cell r="A2938" t="str">
            <v>0641  2 30</v>
          </cell>
        </row>
        <row r="2939">
          <cell r="A2939" t="str">
            <v>0641  2 60</v>
          </cell>
        </row>
        <row r="2940">
          <cell r="A2940" t="str">
            <v>0641  2 70</v>
          </cell>
        </row>
        <row r="2941">
          <cell r="A2941" t="str">
            <v>0641  2 80</v>
          </cell>
        </row>
        <row r="2942">
          <cell r="A2942" t="str">
            <v>0641  3 70</v>
          </cell>
        </row>
        <row r="2943">
          <cell r="A2943" t="str">
            <v>0641  3 80</v>
          </cell>
        </row>
        <row r="2944">
          <cell r="A2944" t="str">
            <v>0641  3163</v>
          </cell>
        </row>
        <row r="2945">
          <cell r="A2945" t="str">
            <v>0641  3169</v>
          </cell>
        </row>
        <row r="2946">
          <cell r="A2946" t="str">
            <v>0641  3175</v>
          </cell>
        </row>
        <row r="2947">
          <cell r="A2947" t="str">
            <v>0641  3180</v>
          </cell>
        </row>
        <row r="2948">
          <cell r="A2948" t="str">
            <v>0641  3186</v>
          </cell>
        </row>
        <row r="2949">
          <cell r="A2949" t="str">
            <v>0641  3263</v>
          </cell>
        </row>
        <row r="2950">
          <cell r="A2950" t="str">
            <v>0641  3269</v>
          </cell>
        </row>
        <row r="2951">
          <cell r="A2951" t="str">
            <v>0641  3275</v>
          </cell>
        </row>
        <row r="2952">
          <cell r="A2952" t="str">
            <v>0641  3280</v>
          </cell>
        </row>
        <row r="2953">
          <cell r="A2953" t="str">
            <v>0641  3286</v>
          </cell>
        </row>
        <row r="2954">
          <cell r="A2954" t="str">
            <v>0641  3700</v>
          </cell>
        </row>
        <row r="2955">
          <cell r="A2955" t="str">
            <v>0641  3800</v>
          </cell>
        </row>
        <row r="2956">
          <cell r="A2956" t="str">
            <v>0641 14134</v>
          </cell>
        </row>
        <row r="2957">
          <cell r="A2957" t="str">
            <v>0641 41112</v>
          </cell>
        </row>
        <row r="2958">
          <cell r="A2958" t="str">
            <v>0641 41136</v>
          </cell>
        </row>
        <row r="2959">
          <cell r="A2959" t="str">
            <v>0643  1</v>
          </cell>
        </row>
        <row r="2960">
          <cell r="A2960" t="str">
            <v>0643125</v>
          </cell>
        </row>
        <row r="2961">
          <cell r="A2961" t="str">
            <v>0643130</v>
          </cell>
        </row>
        <row r="2962">
          <cell r="A2962" t="str">
            <v>0643140</v>
          </cell>
        </row>
        <row r="2963">
          <cell r="A2963" t="str">
            <v>0643145</v>
          </cell>
        </row>
        <row r="2964">
          <cell r="A2964" t="str">
            <v>0643150</v>
          </cell>
        </row>
        <row r="2965">
          <cell r="A2965" t="str">
            <v>0643155</v>
          </cell>
        </row>
        <row r="2966">
          <cell r="A2966" t="str">
            <v>0643600</v>
          </cell>
        </row>
        <row r="2967">
          <cell r="A2967" t="str">
            <v>0646  1 11</v>
          </cell>
        </row>
        <row r="2968">
          <cell r="A2968" t="str">
            <v>0646  1 12</v>
          </cell>
        </row>
        <row r="2969">
          <cell r="A2969" t="str">
            <v>0646  1 30</v>
          </cell>
        </row>
        <row r="2970">
          <cell r="A2970" t="str">
            <v>0646  1 31</v>
          </cell>
        </row>
        <row r="2971">
          <cell r="A2971" t="str">
            <v>0646  1 40</v>
          </cell>
        </row>
        <row r="2972">
          <cell r="A2972" t="str">
            <v>0646  1 41</v>
          </cell>
        </row>
        <row r="2973">
          <cell r="A2973" t="str">
            <v>0646  1 60</v>
          </cell>
        </row>
        <row r="2974">
          <cell r="A2974" t="str">
            <v>0646  1 61</v>
          </cell>
        </row>
        <row r="2975">
          <cell r="A2975" t="str">
            <v>0646  2115</v>
          </cell>
        </row>
        <row r="2976">
          <cell r="A2976" t="str">
            <v>0646  2120</v>
          </cell>
        </row>
        <row r="2977">
          <cell r="A2977" t="str">
            <v>0646  2135</v>
          </cell>
        </row>
        <row r="2978">
          <cell r="A2978" t="str">
            <v>0646  2600</v>
          </cell>
        </row>
        <row r="2979">
          <cell r="A2979" t="str">
            <v>0649  1 10</v>
          </cell>
        </row>
        <row r="2980">
          <cell r="A2980" t="str">
            <v>0649  1 11</v>
          </cell>
        </row>
        <row r="2981">
          <cell r="A2981" t="str">
            <v>0649  1 12</v>
          </cell>
        </row>
        <row r="2982">
          <cell r="A2982" t="str">
            <v>0649  1 13</v>
          </cell>
        </row>
        <row r="2983">
          <cell r="A2983" t="str">
            <v>0649  1 14</v>
          </cell>
        </row>
        <row r="2984">
          <cell r="A2984" t="str">
            <v>0649  1 15</v>
          </cell>
        </row>
        <row r="2985">
          <cell r="A2985" t="str">
            <v>0649  1 16</v>
          </cell>
        </row>
        <row r="2986">
          <cell r="A2986" t="str">
            <v>0649  1 17</v>
          </cell>
        </row>
        <row r="2987">
          <cell r="A2987" t="str">
            <v>0649  1 61</v>
          </cell>
        </row>
        <row r="2988">
          <cell r="A2988" t="str">
            <v>0649  1 62</v>
          </cell>
        </row>
        <row r="2989">
          <cell r="A2989" t="str">
            <v>0649  1 63</v>
          </cell>
        </row>
        <row r="2990">
          <cell r="A2990" t="str">
            <v>0649  1 65</v>
          </cell>
        </row>
        <row r="2991">
          <cell r="A2991" t="str">
            <v>0649  1101</v>
          </cell>
        </row>
        <row r="2992">
          <cell r="A2992" t="str">
            <v>0649  1102</v>
          </cell>
        </row>
        <row r="2993">
          <cell r="A2993" t="str">
            <v>0649  2150</v>
          </cell>
        </row>
        <row r="2994">
          <cell r="A2994" t="str">
            <v>0649  2170</v>
          </cell>
        </row>
        <row r="2995">
          <cell r="A2995" t="str">
            <v>0649  2250</v>
          </cell>
        </row>
        <row r="2996">
          <cell r="A2996" t="str">
            <v>0649  2255</v>
          </cell>
        </row>
        <row r="2997">
          <cell r="A2997" t="str">
            <v>0649  2260</v>
          </cell>
        </row>
        <row r="2998">
          <cell r="A2998" t="str">
            <v>0649  2265</v>
          </cell>
        </row>
        <row r="2999">
          <cell r="A2999" t="str">
            <v>0649  2270</v>
          </cell>
        </row>
        <row r="3000">
          <cell r="A3000" t="str">
            <v>0649  2601</v>
          </cell>
        </row>
        <row r="3001">
          <cell r="A3001" t="str">
            <v>0649  2603</v>
          </cell>
        </row>
        <row r="3002">
          <cell r="A3002" t="str">
            <v>0649  2605</v>
          </cell>
        </row>
        <row r="3003">
          <cell r="A3003" t="str">
            <v>0649 11  1</v>
          </cell>
        </row>
        <row r="3004">
          <cell r="A3004" t="str">
            <v>0649 11110</v>
          </cell>
        </row>
        <row r="3005">
          <cell r="A3005" t="str">
            <v>0649 11160</v>
          </cell>
        </row>
        <row r="3006">
          <cell r="A3006" t="str">
            <v>0649 11185</v>
          </cell>
        </row>
        <row r="3007">
          <cell r="A3007" t="str">
            <v>0649 19  3</v>
          </cell>
        </row>
        <row r="3008">
          <cell r="A3008" t="str">
            <v>0649 20</v>
          </cell>
        </row>
        <row r="3009">
          <cell r="A3009" t="str">
            <v>0649 21  1</v>
          </cell>
        </row>
        <row r="3010">
          <cell r="A3010" t="str">
            <v>0649 21  2</v>
          </cell>
        </row>
        <row r="3011">
          <cell r="A3011" t="str">
            <v>0649 21  3</v>
          </cell>
        </row>
        <row r="3012">
          <cell r="A3012" t="str">
            <v>0649 21  4</v>
          </cell>
        </row>
        <row r="3013">
          <cell r="A3013" t="str">
            <v>0649 21  5</v>
          </cell>
        </row>
        <row r="3014">
          <cell r="A3014" t="str">
            <v>0649 21  6</v>
          </cell>
        </row>
        <row r="3015">
          <cell r="A3015" t="str">
            <v>0649 21  7</v>
          </cell>
        </row>
        <row r="3016">
          <cell r="A3016" t="str">
            <v>0649 21  8</v>
          </cell>
        </row>
        <row r="3017">
          <cell r="A3017" t="str">
            <v>0649 21  9</v>
          </cell>
        </row>
        <row r="3018">
          <cell r="A3018" t="str">
            <v>0649 21 10</v>
          </cell>
        </row>
        <row r="3019">
          <cell r="A3019" t="str">
            <v>0649 21 11</v>
          </cell>
        </row>
        <row r="3020">
          <cell r="A3020" t="str">
            <v>0649 21 12</v>
          </cell>
        </row>
        <row r="3021">
          <cell r="A3021" t="str">
            <v>0649 21 13</v>
          </cell>
        </row>
        <row r="3022">
          <cell r="A3022" t="str">
            <v>0649 21 14</v>
          </cell>
        </row>
        <row r="3023">
          <cell r="A3023" t="str">
            <v>0649 21 15</v>
          </cell>
        </row>
        <row r="3024">
          <cell r="A3024" t="str">
            <v>0649 21 16</v>
          </cell>
        </row>
        <row r="3025">
          <cell r="A3025" t="str">
            <v>0649 21 17</v>
          </cell>
        </row>
        <row r="3026">
          <cell r="A3026" t="str">
            <v>0649 21 18</v>
          </cell>
        </row>
        <row r="3027">
          <cell r="A3027" t="str">
            <v>0649 21 19</v>
          </cell>
        </row>
        <row r="3028">
          <cell r="A3028" t="str">
            <v>0649 21 20</v>
          </cell>
        </row>
        <row r="3029">
          <cell r="A3029" t="str">
            <v>0649 21 21</v>
          </cell>
        </row>
        <row r="3030">
          <cell r="A3030" t="str">
            <v>0649 21 22</v>
          </cell>
        </row>
        <row r="3031">
          <cell r="A3031" t="str">
            <v>0649 21 23</v>
          </cell>
        </row>
        <row r="3032">
          <cell r="A3032" t="str">
            <v>0649 21 24</v>
          </cell>
        </row>
        <row r="3033">
          <cell r="A3033" t="str">
            <v>0649 21 25</v>
          </cell>
        </row>
        <row r="3034">
          <cell r="A3034" t="str">
            <v>0649 21 26</v>
          </cell>
        </row>
        <row r="3035">
          <cell r="A3035" t="str">
            <v>0649 21 27</v>
          </cell>
        </row>
        <row r="3036">
          <cell r="A3036" t="str">
            <v>0649 21101</v>
          </cell>
        </row>
        <row r="3037">
          <cell r="A3037" t="str">
            <v>0649 21102</v>
          </cell>
        </row>
        <row r="3038">
          <cell r="A3038" t="str">
            <v>0649 21103</v>
          </cell>
        </row>
        <row r="3039">
          <cell r="A3039" t="str">
            <v>0649 21104</v>
          </cell>
        </row>
        <row r="3040">
          <cell r="A3040" t="str">
            <v>0649 21105</v>
          </cell>
        </row>
        <row r="3041">
          <cell r="A3041" t="str">
            <v>0649 23  1</v>
          </cell>
        </row>
        <row r="3042">
          <cell r="A3042" t="str">
            <v>0649 23  2</v>
          </cell>
        </row>
        <row r="3043">
          <cell r="A3043" t="str">
            <v>0649 26  3</v>
          </cell>
        </row>
        <row r="3044">
          <cell r="A3044" t="str">
            <v>0649 26  5</v>
          </cell>
        </row>
        <row r="3045">
          <cell r="A3045" t="str">
            <v>0649 26  7</v>
          </cell>
        </row>
        <row r="3046">
          <cell r="A3046" t="str">
            <v>0649 31101</v>
          </cell>
        </row>
        <row r="3047">
          <cell r="A3047" t="str">
            <v>0649 31102</v>
          </cell>
        </row>
        <row r="3048">
          <cell r="A3048" t="str">
            <v>0649 31103</v>
          </cell>
        </row>
        <row r="3049">
          <cell r="A3049" t="str">
            <v>0649 31104</v>
          </cell>
        </row>
        <row r="3050">
          <cell r="A3050" t="str">
            <v>0649 31105</v>
          </cell>
        </row>
        <row r="3051">
          <cell r="A3051" t="str">
            <v>0649 31106</v>
          </cell>
        </row>
        <row r="3052">
          <cell r="A3052" t="str">
            <v>0649 31107</v>
          </cell>
        </row>
        <row r="3053">
          <cell r="A3053" t="str">
            <v>0649 31108</v>
          </cell>
        </row>
        <row r="3054">
          <cell r="A3054" t="str">
            <v>0649 31109</v>
          </cell>
        </row>
        <row r="3055">
          <cell r="A3055" t="str">
            <v>0649 31110</v>
          </cell>
        </row>
        <row r="3056">
          <cell r="A3056" t="str">
            <v>0649 31111</v>
          </cell>
        </row>
        <row r="3057">
          <cell r="A3057" t="str">
            <v>0649 31112</v>
          </cell>
        </row>
        <row r="3058">
          <cell r="A3058" t="str">
            <v>0649 31113</v>
          </cell>
        </row>
        <row r="3059">
          <cell r="A3059" t="str">
            <v>0649 31114</v>
          </cell>
        </row>
        <row r="3060">
          <cell r="A3060" t="str">
            <v>0649 31115</v>
          </cell>
        </row>
        <row r="3061">
          <cell r="A3061" t="str">
            <v>0649 31116</v>
          </cell>
        </row>
        <row r="3062">
          <cell r="A3062" t="str">
            <v>0649 31117</v>
          </cell>
        </row>
        <row r="3063">
          <cell r="A3063" t="str">
            <v>0649 31118</v>
          </cell>
        </row>
        <row r="3064">
          <cell r="A3064" t="str">
            <v>0649 31119</v>
          </cell>
        </row>
        <row r="3065">
          <cell r="A3065" t="str">
            <v>0649 31201</v>
          </cell>
        </row>
        <row r="3066">
          <cell r="A3066" t="str">
            <v>0649 31202</v>
          </cell>
        </row>
        <row r="3067">
          <cell r="A3067" t="str">
            <v>0649 31203</v>
          </cell>
        </row>
        <row r="3068">
          <cell r="A3068" t="str">
            <v>0649 31204</v>
          </cell>
        </row>
        <row r="3069">
          <cell r="A3069" t="str">
            <v>0649 31205</v>
          </cell>
        </row>
        <row r="3070">
          <cell r="A3070" t="str">
            <v>0649 31206</v>
          </cell>
        </row>
        <row r="3071">
          <cell r="A3071" t="str">
            <v>0649 31207</v>
          </cell>
        </row>
        <row r="3072">
          <cell r="A3072" t="str">
            <v>0649 31208</v>
          </cell>
        </row>
        <row r="3073">
          <cell r="A3073" t="str">
            <v>0649 31209</v>
          </cell>
        </row>
        <row r="3074">
          <cell r="A3074" t="str">
            <v>0649 31210</v>
          </cell>
        </row>
        <row r="3075">
          <cell r="A3075" t="str">
            <v>0649 31211</v>
          </cell>
        </row>
        <row r="3076">
          <cell r="A3076" t="str">
            <v>0649 31212</v>
          </cell>
        </row>
        <row r="3077">
          <cell r="A3077" t="str">
            <v>0649 31213</v>
          </cell>
        </row>
        <row r="3078">
          <cell r="A3078" t="str">
            <v>0649 31214</v>
          </cell>
        </row>
        <row r="3079">
          <cell r="A3079" t="str">
            <v>0649 31215</v>
          </cell>
        </row>
        <row r="3080">
          <cell r="A3080" t="str">
            <v>0649 31216</v>
          </cell>
        </row>
        <row r="3081">
          <cell r="A3081" t="str">
            <v>0649 31217</v>
          </cell>
        </row>
        <row r="3082">
          <cell r="A3082" t="str">
            <v>0649 31218</v>
          </cell>
        </row>
        <row r="3083">
          <cell r="A3083" t="str">
            <v>0649 31219</v>
          </cell>
        </row>
        <row r="3084">
          <cell r="A3084" t="str">
            <v>0649 31299</v>
          </cell>
        </row>
        <row r="3085">
          <cell r="A3085" t="str">
            <v>0649 31301</v>
          </cell>
        </row>
        <row r="3086">
          <cell r="A3086" t="str">
            <v>0649 31302</v>
          </cell>
        </row>
        <row r="3087">
          <cell r="A3087" t="str">
            <v>0649 31303</v>
          </cell>
        </row>
        <row r="3088">
          <cell r="A3088" t="str">
            <v>0649 31304</v>
          </cell>
        </row>
        <row r="3089">
          <cell r="A3089" t="str">
            <v>0649 31305</v>
          </cell>
        </row>
        <row r="3090">
          <cell r="A3090" t="str">
            <v>0649 31306</v>
          </cell>
        </row>
        <row r="3091">
          <cell r="A3091" t="str">
            <v>0649 31307</v>
          </cell>
        </row>
        <row r="3092">
          <cell r="A3092" t="str">
            <v>0649 31308</v>
          </cell>
        </row>
        <row r="3093">
          <cell r="A3093" t="str">
            <v>0649 31309</v>
          </cell>
        </row>
        <row r="3094">
          <cell r="A3094" t="str">
            <v>0649 31310</v>
          </cell>
        </row>
        <row r="3095">
          <cell r="A3095" t="str">
            <v>0649 31311</v>
          </cell>
        </row>
        <row r="3096">
          <cell r="A3096" t="str">
            <v>0649 31312</v>
          </cell>
        </row>
        <row r="3097">
          <cell r="A3097" t="str">
            <v>0649 31313</v>
          </cell>
        </row>
        <row r="3098">
          <cell r="A3098" t="str">
            <v>0649 31314</v>
          </cell>
        </row>
        <row r="3099">
          <cell r="A3099" t="str">
            <v>0649 31315</v>
          </cell>
        </row>
        <row r="3100">
          <cell r="A3100" t="str">
            <v>0649 31316</v>
          </cell>
        </row>
        <row r="3101">
          <cell r="A3101" t="str">
            <v>0649 31317</v>
          </cell>
        </row>
        <row r="3102">
          <cell r="A3102" t="str">
            <v>0649 31318</v>
          </cell>
        </row>
        <row r="3103">
          <cell r="A3103" t="str">
            <v>0649 31319</v>
          </cell>
        </row>
        <row r="3104">
          <cell r="A3104" t="str">
            <v>0649 31903</v>
          </cell>
        </row>
        <row r="3105">
          <cell r="A3105" t="str">
            <v>0649 31905</v>
          </cell>
        </row>
        <row r="3106">
          <cell r="A3106" t="str">
            <v>0649 31990</v>
          </cell>
        </row>
        <row r="3107">
          <cell r="A3107" t="str">
            <v>0649 31999</v>
          </cell>
        </row>
        <row r="3108">
          <cell r="A3108" t="str">
            <v>0649 32000</v>
          </cell>
        </row>
        <row r="3109">
          <cell r="A3109" t="str">
            <v>0649 32101</v>
          </cell>
        </row>
        <row r="3110">
          <cell r="A3110" t="str">
            <v>0649 32102</v>
          </cell>
        </row>
        <row r="3111">
          <cell r="A3111" t="str">
            <v>0649 32103</v>
          </cell>
        </row>
        <row r="3112">
          <cell r="A3112" t="str">
            <v>0649 32107</v>
          </cell>
        </row>
        <row r="3113">
          <cell r="A3113" t="str">
            <v>0649 32116</v>
          </cell>
        </row>
        <row r="3114">
          <cell r="A3114" t="str">
            <v>0649 32119</v>
          </cell>
        </row>
        <row r="3115">
          <cell r="A3115" t="str">
            <v>0649 33000</v>
          </cell>
        </row>
        <row r="3116">
          <cell r="A3116" t="str">
            <v>0649 34000</v>
          </cell>
        </row>
        <row r="3117">
          <cell r="A3117" t="str">
            <v>0649 35103</v>
          </cell>
        </row>
        <row r="3118">
          <cell r="A3118" t="str">
            <v>0649 36100</v>
          </cell>
        </row>
        <row r="3119">
          <cell r="A3119" t="str">
            <v>0649 36300</v>
          </cell>
        </row>
        <row r="3120">
          <cell r="A3120" t="str">
            <v>0649 36500</v>
          </cell>
        </row>
        <row r="3121">
          <cell r="A3121" t="str">
            <v>0649 36700</v>
          </cell>
        </row>
        <row r="3122">
          <cell r="A3122" t="str">
            <v>0649 38  1</v>
          </cell>
        </row>
        <row r="3123">
          <cell r="A3123" t="str">
            <v>0649 38  2</v>
          </cell>
        </row>
        <row r="3124">
          <cell r="A3124" t="str">
            <v>0649 38  3</v>
          </cell>
        </row>
        <row r="3125">
          <cell r="A3125" t="str">
            <v>0649 38000</v>
          </cell>
        </row>
        <row r="3126">
          <cell r="A3126" t="str">
            <v>0649 39103</v>
          </cell>
        </row>
        <row r="3127">
          <cell r="A3127" t="str">
            <v>0649 40</v>
          </cell>
        </row>
        <row r="3128">
          <cell r="A3128" t="str">
            <v>0649413002</v>
          </cell>
        </row>
        <row r="3129">
          <cell r="A3129" t="str">
            <v>0649415003</v>
          </cell>
        </row>
        <row r="3130">
          <cell r="A3130" t="str">
            <v>0649433008</v>
          </cell>
        </row>
        <row r="3131">
          <cell r="A3131" t="str">
            <v>0649711002</v>
          </cell>
        </row>
        <row r="3132">
          <cell r="A3132" t="str">
            <v>0649713002</v>
          </cell>
        </row>
        <row r="3133">
          <cell r="A3133" t="str">
            <v>0649715003</v>
          </cell>
        </row>
        <row r="3134">
          <cell r="A3134" t="str">
            <v>0650  1 11</v>
          </cell>
        </row>
        <row r="3135">
          <cell r="A3135" t="str">
            <v>0650  1 12</v>
          </cell>
        </row>
        <row r="3136">
          <cell r="A3136" t="str">
            <v>0650  1 13</v>
          </cell>
        </row>
        <row r="3137">
          <cell r="A3137" t="str">
            <v>0650  1 14</v>
          </cell>
        </row>
        <row r="3138">
          <cell r="A3138" t="str">
            <v>0650  1 15</v>
          </cell>
        </row>
        <row r="3139">
          <cell r="A3139" t="str">
            <v>0650  1 16</v>
          </cell>
        </row>
        <row r="3140">
          <cell r="A3140" t="str">
            <v>0650  1 17</v>
          </cell>
        </row>
        <row r="3141">
          <cell r="A3141" t="str">
            <v>0650  1 18</v>
          </cell>
        </row>
        <row r="3142">
          <cell r="A3142" t="str">
            <v>0650  1 19</v>
          </cell>
        </row>
        <row r="3143">
          <cell r="A3143" t="str">
            <v>0650  1 24</v>
          </cell>
        </row>
        <row r="3144">
          <cell r="A3144" t="str">
            <v>0650  1 25</v>
          </cell>
        </row>
        <row r="3145">
          <cell r="A3145" t="str">
            <v>0650  1 26</v>
          </cell>
        </row>
        <row r="3146">
          <cell r="A3146" t="str">
            <v>0650  1 28</v>
          </cell>
        </row>
        <row r="3147">
          <cell r="A3147" t="str">
            <v>0650  1 29</v>
          </cell>
        </row>
        <row r="3148">
          <cell r="A3148" t="str">
            <v>0650  1 31</v>
          </cell>
        </row>
        <row r="3149">
          <cell r="A3149" t="str">
            <v>0650  1 34</v>
          </cell>
        </row>
        <row r="3150">
          <cell r="A3150" t="str">
            <v>0650  1 35</v>
          </cell>
        </row>
        <row r="3151">
          <cell r="A3151" t="str">
            <v>0650  1 36</v>
          </cell>
        </row>
        <row r="3152">
          <cell r="A3152" t="str">
            <v>0650  1 38</v>
          </cell>
        </row>
        <row r="3153">
          <cell r="A3153" t="str">
            <v>0650  1 39</v>
          </cell>
        </row>
        <row r="3154">
          <cell r="A3154" t="str">
            <v>0650  1 44</v>
          </cell>
        </row>
        <row r="3155">
          <cell r="A3155" t="str">
            <v>0650  1 45</v>
          </cell>
        </row>
        <row r="3156">
          <cell r="A3156" t="str">
            <v>0650  1 46</v>
          </cell>
        </row>
        <row r="3157">
          <cell r="A3157" t="str">
            <v>0650  1 48</v>
          </cell>
        </row>
        <row r="3158">
          <cell r="A3158" t="str">
            <v>0650  1 50</v>
          </cell>
        </row>
        <row r="3159">
          <cell r="A3159" t="str">
            <v>0650  1 60</v>
          </cell>
        </row>
        <row r="3160">
          <cell r="A3160" t="str">
            <v>0650  1 70</v>
          </cell>
        </row>
        <row r="3161">
          <cell r="A3161" t="str">
            <v>0650  1111</v>
          </cell>
        </row>
        <row r="3162">
          <cell r="A3162" t="str">
            <v>0650  1112</v>
          </cell>
        </row>
        <row r="3163">
          <cell r="A3163" t="str">
            <v>0650  1113</v>
          </cell>
        </row>
        <row r="3164">
          <cell r="A3164" t="str">
            <v>0650  1114</v>
          </cell>
        </row>
        <row r="3165">
          <cell r="A3165" t="str">
            <v>0650  1121</v>
          </cell>
        </row>
        <row r="3166">
          <cell r="A3166" t="str">
            <v>0650  1122</v>
          </cell>
        </row>
        <row r="3167">
          <cell r="A3167" t="str">
            <v>0650  1141</v>
          </cell>
        </row>
        <row r="3168">
          <cell r="A3168" t="str">
            <v>0650  1211</v>
          </cell>
        </row>
        <row r="3169">
          <cell r="A3169" t="str">
            <v>0650  1311</v>
          </cell>
        </row>
        <row r="3170">
          <cell r="A3170" t="str">
            <v>0650  1312</v>
          </cell>
        </row>
        <row r="3171">
          <cell r="A3171" t="str">
            <v>0650  1313</v>
          </cell>
        </row>
        <row r="3172">
          <cell r="A3172" t="str">
            <v>0650  1314</v>
          </cell>
        </row>
        <row r="3173">
          <cell r="A3173" t="str">
            <v>0650  1321</v>
          </cell>
        </row>
        <row r="3174">
          <cell r="A3174" t="str">
            <v>0650  1322</v>
          </cell>
        </row>
        <row r="3175">
          <cell r="A3175" t="str">
            <v>0650  1323</v>
          </cell>
        </row>
        <row r="3176">
          <cell r="A3176" t="str">
            <v>0650  1331</v>
          </cell>
        </row>
        <row r="3177">
          <cell r="A3177" t="str">
            <v>0650  1341</v>
          </cell>
        </row>
        <row r="3178">
          <cell r="A3178" t="str">
            <v>0650  1411</v>
          </cell>
        </row>
        <row r="3179">
          <cell r="A3179" t="str">
            <v>0650  1412</v>
          </cell>
        </row>
        <row r="3180">
          <cell r="A3180" t="str">
            <v>0650  1413</v>
          </cell>
        </row>
        <row r="3181">
          <cell r="A3181" t="str">
            <v>0650  1414</v>
          </cell>
        </row>
        <row r="3182">
          <cell r="A3182" t="str">
            <v>0650  1511</v>
          </cell>
        </row>
        <row r="3183">
          <cell r="A3183" t="str">
            <v>0650  1512</v>
          </cell>
        </row>
        <row r="3184">
          <cell r="A3184" t="str">
            <v>0650  1513</v>
          </cell>
        </row>
        <row r="3185">
          <cell r="A3185" t="str">
            <v>0650  1514</v>
          </cell>
        </row>
        <row r="3186">
          <cell r="A3186" t="str">
            <v>0650  1521</v>
          </cell>
        </row>
        <row r="3187">
          <cell r="A3187" t="str">
            <v>0650  2101</v>
          </cell>
        </row>
        <row r="3188">
          <cell r="A3188" t="str">
            <v>0650  2102</v>
          </cell>
        </row>
        <row r="3189">
          <cell r="A3189" t="str">
            <v>0650  2105</v>
          </cell>
        </row>
        <row r="3190">
          <cell r="A3190" t="str">
            <v>0650  2106</v>
          </cell>
        </row>
        <row r="3191">
          <cell r="A3191" t="str">
            <v>0650  2108</v>
          </cell>
        </row>
        <row r="3192">
          <cell r="A3192" t="str">
            <v>0650  3</v>
          </cell>
        </row>
        <row r="3193">
          <cell r="A3193" t="str">
            <v>0650  4</v>
          </cell>
        </row>
        <row r="3194">
          <cell r="A3194" t="str">
            <v>0650  5</v>
          </cell>
        </row>
        <row r="3195">
          <cell r="A3195" t="str">
            <v>0650 20  1</v>
          </cell>
        </row>
        <row r="3196">
          <cell r="A3196" t="str">
            <v>0650 51113</v>
          </cell>
        </row>
        <row r="3197">
          <cell r="A3197" t="str">
            <v>0650 51311</v>
          </cell>
        </row>
        <row r="3198">
          <cell r="A3198" t="str">
            <v>0650 51312</v>
          </cell>
        </row>
        <row r="3199">
          <cell r="A3199" t="str">
            <v>0650 51313</v>
          </cell>
        </row>
        <row r="3200">
          <cell r="A3200" t="str">
            <v>0650 51323</v>
          </cell>
        </row>
        <row r="3201">
          <cell r="A3201" t="str">
            <v>0650 51411</v>
          </cell>
        </row>
        <row r="3202">
          <cell r="A3202" t="str">
            <v>0650 51511</v>
          </cell>
        </row>
        <row r="3203">
          <cell r="A3203" t="str">
            <v>0650 51512</v>
          </cell>
        </row>
        <row r="3204">
          <cell r="A3204" t="str">
            <v>0650 51513</v>
          </cell>
        </row>
        <row r="3205">
          <cell r="A3205" t="str">
            <v>0650 54</v>
          </cell>
        </row>
        <row r="3206">
          <cell r="A3206" t="str">
            <v>0653  1 11</v>
          </cell>
        </row>
        <row r="3207">
          <cell r="A3207" t="str">
            <v>0653  1 12</v>
          </cell>
        </row>
        <row r="3208">
          <cell r="A3208" t="str">
            <v>0653  1 40</v>
          </cell>
        </row>
        <row r="3209">
          <cell r="A3209" t="str">
            <v>0653  1 60</v>
          </cell>
        </row>
        <row r="3210">
          <cell r="A3210" t="str">
            <v>0653111</v>
          </cell>
        </row>
        <row r="3211">
          <cell r="A3211" t="str">
            <v>0653112</v>
          </cell>
        </row>
        <row r="3212">
          <cell r="A3212" t="str">
            <v>0653171</v>
          </cell>
        </row>
        <row r="3213">
          <cell r="A3213" t="str">
            <v>0653172</v>
          </cell>
        </row>
        <row r="3214">
          <cell r="A3214" t="str">
            <v>0653181</v>
          </cell>
        </row>
        <row r="3215">
          <cell r="A3215" t="str">
            <v>0653182</v>
          </cell>
        </row>
        <row r="3216">
          <cell r="A3216" t="str">
            <v>0653191</v>
          </cell>
        </row>
        <row r="3217">
          <cell r="A3217" t="str">
            <v>0653192</v>
          </cell>
        </row>
        <row r="3218">
          <cell r="A3218" t="str">
            <v>0653193</v>
          </cell>
        </row>
        <row r="3219">
          <cell r="A3219" t="str">
            <v>0653300</v>
          </cell>
        </row>
        <row r="3220">
          <cell r="A3220" t="str">
            <v>0653400</v>
          </cell>
        </row>
        <row r="3221">
          <cell r="A3221" t="str">
            <v>0654  1 10</v>
          </cell>
        </row>
        <row r="3222">
          <cell r="A3222" t="str">
            <v>0654  1 20</v>
          </cell>
        </row>
        <row r="3223">
          <cell r="A3223" t="str">
            <v>0654  2 11</v>
          </cell>
        </row>
        <row r="3224">
          <cell r="A3224" t="str">
            <v>0654  2 12</v>
          </cell>
        </row>
        <row r="3225">
          <cell r="A3225" t="str">
            <v>0654  2 14</v>
          </cell>
        </row>
        <row r="3226">
          <cell r="A3226" t="str">
            <v>0654  2 21</v>
          </cell>
        </row>
        <row r="3227">
          <cell r="A3227" t="str">
            <v>0654  2 22</v>
          </cell>
        </row>
        <row r="3228">
          <cell r="A3228" t="str">
            <v>0654  2 30</v>
          </cell>
        </row>
        <row r="3229">
          <cell r="A3229" t="str">
            <v>0654  2 40</v>
          </cell>
        </row>
        <row r="3230">
          <cell r="A3230" t="str">
            <v>0654  2 50</v>
          </cell>
        </row>
        <row r="3231">
          <cell r="A3231" t="str">
            <v>0654  2 60</v>
          </cell>
        </row>
        <row r="3232">
          <cell r="A3232" t="str">
            <v>0654  2500</v>
          </cell>
        </row>
        <row r="3233">
          <cell r="A3233" t="str">
            <v>0654  2501</v>
          </cell>
        </row>
        <row r="3234">
          <cell r="A3234" t="str">
            <v>0654  3 10</v>
          </cell>
        </row>
        <row r="3235">
          <cell r="A3235" t="str">
            <v>0654  3 60</v>
          </cell>
        </row>
        <row r="3236">
          <cell r="A3236" t="str">
            <v>0659  1 01</v>
          </cell>
        </row>
        <row r="3237">
          <cell r="A3237" t="str">
            <v>0659  1 02</v>
          </cell>
        </row>
        <row r="3238">
          <cell r="A3238" t="str">
            <v>0659  1 03</v>
          </cell>
        </row>
        <row r="3239">
          <cell r="A3239" t="str">
            <v>0659  1 04</v>
          </cell>
        </row>
        <row r="3240">
          <cell r="A3240" t="str">
            <v>0659  1 05</v>
          </cell>
        </row>
        <row r="3241">
          <cell r="A3241" t="str">
            <v>0659  1 06</v>
          </cell>
        </row>
        <row r="3242">
          <cell r="A3242" t="str">
            <v>0659  1 07</v>
          </cell>
        </row>
        <row r="3243">
          <cell r="A3243" t="str">
            <v>0659  1101</v>
          </cell>
        </row>
        <row r="3244">
          <cell r="A3244" t="str">
            <v>0659  1102</v>
          </cell>
        </row>
        <row r="3245">
          <cell r="A3245" t="str">
            <v>0659  1104</v>
          </cell>
        </row>
        <row r="3246">
          <cell r="A3246" t="str">
            <v>0659101</v>
          </cell>
        </row>
        <row r="3247">
          <cell r="A3247" t="str">
            <v>0659106</v>
          </cell>
        </row>
        <row r="3248">
          <cell r="A3248" t="str">
            <v>0659107</v>
          </cell>
        </row>
        <row r="3249">
          <cell r="A3249" t="str">
            <v>0659108</v>
          </cell>
        </row>
        <row r="3250">
          <cell r="A3250" t="str">
            <v>0659109</v>
          </cell>
        </row>
        <row r="3251">
          <cell r="A3251" t="str">
            <v>0659110</v>
          </cell>
        </row>
        <row r="3252">
          <cell r="A3252" t="str">
            <v>0659118</v>
          </cell>
        </row>
        <row r="3253">
          <cell r="A3253" t="str">
            <v>0660  1101</v>
          </cell>
        </row>
        <row r="3254">
          <cell r="A3254" t="str">
            <v>0660  1102</v>
          </cell>
        </row>
        <row r="3255">
          <cell r="A3255" t="str">
            <v>0660  1103</v>
          </cell>
        </row>
        <row r="3256">
          <cell r="A3256" t="str">
            <v>0660  1104</v>
          </cell>
        </row>
        <row r="3257">
          <cell r="A3257" t="str">
            <v>0660  1105</v>
          </cell>
        </row>
        <row r="3258">
          <cell r="A3258" t="str">
            <v>0660  1106</v>
          </cell>
        </row>
        <row r="3259">
          <cell r="A3259" t="str">
            <v>0660  1107</v>
          </cell>
        </row>
        <row r="3260">
          <cell r="A3260" t="str">
            <v>0660  1109</v>
          </cell>
        </row>
        <row r="3261">
          <cell r="A3261" t="str">
            <v>0660  1110</v>
          </cell>
        </row>
        <row r="3262">
          <cell r="A3262" t="str">
            <v>0660  1111</v>
          </cell>
        </row>
        <row r="3263">
          <cell r="A3263" t="str">
            <v>0660  1112</v>
          </cell>
        </row>
        <row r="3264">
          <cell r="A3264" t="str">
            <v>0660  1300</v>
          </cell>
        </row>
        <row r="3265">
          <cell r="A3265" t="str">
            <v>0660  1400</v>
          </cell>
        </row>
        <row r="3266">
          <cell r="A3266" t="str">
            <v>0660  1600</v>
          </cell>
        </row>
        <row r="3267">
          <cell r="A3267" t="str">
            <v>0660  2101</v>
          </cell>
        </row>
        <row r="3268">
          <cell r="A3268" t="str">
            <v>0660  2102</v>
          </cell>
        </row>
        <row r="3269">
          <cell r="A3269" t="str">
            <v>0660  2103</v>
          </cell>
        </row>
        <row r="3270">
          <cell r="A3270" t="str">
            <v>0660  2104</v>
          </cell>
        </row>
        <row r="3271">
          <cell r="A3271" t="str">
            <v>0660  2105</v>
          </cell>
        </row>
        <row r="3272">
          <cell r="A3272" t="str">
            <v>0660  2106</v>
          </cell>
        </row>
        <row r="3273">
          <cell r="A3273" t="str">
            <v>0660  2107</v>
          </cell>
        </row>
        <row r="3274">
          <cell r="A3274" t="str">
            <v>0660  2400</v>
          </cell>
        </row>
        <row r="3275">
          <cell r="A3275" t="str">
            <v>0660  3 11</v>
          </cell>
        </row>
        <row r="3276">
          <cell r="A3276" t="str">
            <v>0660  3 12</v>
          </cell>
        </row>
        <row r="3277">
          <cell r="A3277" t="str">
            <v>0660  3 13</v>
          </cell>
        </row>
        <row r="3278">
          <cell r="A3278" t="str">
            <v>0660  3 31</v>
          </cell>
        </row>
        <row r="3279">
          <cell r="A3279" t="str">
            <v>0660  3 32</v>
          </cell>
        </row>
        <row r="3280">
          <cell r="A3280" t="str">
            <v>0660  3 33</v>
          </cell>
        </row>
        <row r="3281">
          <cell r="A3281" t="str">
            <v>0660  3 40</v>
          </cell>
        </row>
        <row r="3282">
          <cell r="A3282" t="str">
            <v>0660  3 41</v>
          </cell>
        </row>
        <row r="3283">
          <cell r="A3283" t="str">
            <v>0660  3 42</v>
          </cell>
        </row>
        <row r="3284">
          <cell r="A3284" t="str">
            <v>0660  3 51</v>
          </cell>
        </row>
        <row r="3285">
          <cell r="A3285" t="str">
            <v>0660  3 52</v>
          </cell>
        </row>
        <row r="3286">
          <cell r="A3286" t="str">
            <v>0660  3 60</v>
          </cell>
        </row>
        <row r="3287">
          <cell r="A3287" t="str">
            <v>0660  3 63</v>
          </cell>
        </row>
        <row r="3288">
          <cell r="A3288" t="str">
            <v>0660  3 70</v>
          </cell>
        </row>
        <row r="3289">
          <cell r="A3289" t="str">
            <v>0660  3 80</v>
          </cell>
        </row>
        <row r="3290">
          <cell r="A3290" t="str">
            <v>0660  3 90</v>
          </cell>
        </row>
        <row r="3291">
          <cell r="A3291" t="str">
            <v>0660  3120</v>
          </cell>
        </row>
        <row r="3292">
          <cell r="A3292" t="str">
            <v>0660  4 10</v>
          </cell>
        </row>
        <row r="3293">
          <cell r="A3293" t="str">
            <v>0660  4 11</v>
          </cell>
        </row>
        <row r="3294">
          <cell r="A3294" t="str">
            <v>0660  4 12</v>
          </cell>
        </row>
        <row r="3295">
          <cell r="A3295" t="str">
            <v>0660  4 41</v>
          </cell>
        </row>
        <row r="3296">
          <cell r="A3296" t="str">
            <v>0660  4 42</v>
          </cell>
        </row>
        <row r="3297">
          <cell r="A3297" t="str">
            <v>0660  4 51</v>
          </cell>
        </row>
        <row r="3298">
          <cell r="A3298" t="str">
            <v>0660  4 52</v>
          </cell>
        </row>
        <row r="3299">
          <cell r="A3299" t="str">
            <v>0660  4 60</v>
          </cell>
        </row>
        <row r="3300">
          <cell r="A3300" t="str">
            <v>0660  5 11</v>
          </cell>
        </row>
        <row r="3301">
          <cell r="A3301" t="str">
            <v>0660  5 12</v>
          </cell>
        </row>
        <row r="3302">
          <cell r="A3302" t="str">
            <v>0660  5 13</v>
          </cell>
        </row>
        <row r="3303">
          <cell r="A3303" t="str">
            <v>0660  5 41</v>
          </cell>
        </row>
        <row r="3304">
          <cell r="A3304" t="str">
            <v>0660  5 42</v>
          </cell>
        </row>
        <row r="3305">
          <cell r="A3305" t="str">
            <v>0660  5 43</v>
          </cell>
        </row>
        <row r="3306">
          <cell r="A3306" t="str">
            <v>0660  5 60</v>
          </cell>
        </row>
        <row r="3307">
          <cell r="A3307" t="str">
            <v>0660  6111</v>
          </cell>
        </row>
        <row r="3308">
          <cell r="A3308" t="str">
            <v>0660  6112</v>
          </cell>
        </row>
        <row r="3309">
          <cell r="A3309" t="str">
            <v>0660  6113</v>
          </cell>
        </row>
        <row r="3310">
          <cell r="A3310" t="str">
            <v>0660  6114</v>
          </cell>
        </row>
        <row r="3311">
          <cell r="A3311" t="str">
            <v>0660  6121</v>
          </cell>
        </row>
        <row r="3312">
          <cell r="A3312" t="str">
            <v>0660  6122</v>
          </cell>
        </row>
        <row r="3313">
          <cell r="A3313" t="str">
            <v>0660  6311</v>
          </cell>
        </row>
        <row r="3314">
          <cell r="A3314" t="str">
            <v>0660  6312</v>
          </cell>
        </row>
        <row r="3315">
          <cell r="A3315" t="str">
            <v>0660  6321</v>
          </cell>
        </row>
        <row r="3316">
          <cell r="A3316" t="str">
            <v>0660  6322</v>
          </cell>
        </row>
        <row r="3317">
          <cell r="A3317" t="str">
            <v>0660  6411</v>
          </cell>
        </row>
        <row r="3318">
          <cell r="A3318" t="str">
            <v>0660  6412</v>
          </cell>
        </row>
        <row r="3319">
          <cell r="A3319" t="str">
            <v>0660  6421</v>
          </cell>
        </row>
        <row r="3320">
          <cell r="A3320" t="str">
            <v>0660  6422</v>
          </cell>
        </row>
        <row r="3321">
          <cell r="A3321" t="str">
            <v>0660  6500</v>
          </cell>
        </row>
        <row r="3322">
          <cell r="A3322" t="str">
            <v>0660  6511</v>
          </cell>
        </row>
        <row r="3323">
          <cell r="A3323" t="str">
            <v>0660  6512</v>
          </cell>
        </row>
        <row r="3324">
          <cell r="A3324" t="str">
            <v>0660  6521</v>
          </cell>
        </row>
        <row r="3325">
          <cell r="A3325" t="str">
            <v>0660  6522</v>
          </cell>
        </row>
        <row r="3326">
          <cell r="A3326" t="str">
            <v>0660  6600</v>
          </cell>
        </row>
        <row r="3327">
          <cell r="A3327" t="str">
            <v>0660  6700</v>
          </cell>
        </row>
        <row r="3328">
          <cell r="A3328" t="str">
            <v>0660  6800</v>
          </cell>
        </row>
        <row r="3329">
          <cell r="A3329" t="str">
            <v>0663  1110</v>
          </cell>
        </row>
        <row r="3330">
          <cell r="A3330" t="str">
            <v>0663  1111</v>
          </cell>
        </row>
        <row r="3331">
          <cell r="A3331" t="str">
            <v>0663  1112</v>
          </cell>
        </row>
        <row r="3332">
          <cell r="A3332" t="str">
            <v>0663  1120</v>
          </cell>
        </row>
        <row r="3333">
          <cell r="A3333" t="str">
            <v>0663  1121</v>
          </cell>
        </row>
        <row r="3334">
          <cell r="A3334" t="str">
            <v>0663  1122</v>
          </cell>
        </row>
        <row r="3335">
          <cell r="A3335" t="str">
            <v>0663  1129</v>
          </cell>
        </row>
        <row r="3336">
          <cell r="A3336" t="str">
            <v>0663  1400</v>
          </cell>
        </row>
        <row r="3337">
          <cell r="A3337" t="str">
            <v>0663  1500</v>
          </cell>
        </row>
        <row r="3338">
          <cell r="A3338" t="str">
            <v>0663  1600</v>
          </cell>
        </row>
        <row r="3339">
          <cell r="A3339" t="str">
            <v>0663 74 11</v>
          </cell>
        </row>
        <row r="3340">
          <cell r="A3340" t="str">
            <v>0663 74 12</v>
          </cell>
        </row>
        <row r="3341">
          <cell r="A3341" t="str">
            <v>0663 74 14</v>
          </cell>
        </row>
        <row r="3342">
          <cell r="A3342" t="str">
            <v>0663 74 15</v>
          </cell>
        </row>
        <row r="3343">
          <cell r="A3343" t="str">
            <v>0663 74 16</v>
          </cell>
        </row>
        <row r="3344">
          <cell r="A3344" t="str">
            <v>0663 74 40</v>
          </cell>
        </row>
        <row r="3345">
          <cell r="A3345" t="str">
            <v>0665  1 11</v>
          </cell>
        </row>
        <row r="3346">
          <cell r="A3346" t="str">
            <v>0665  1 12</v>
          </cell>
        </row>
        <row r="3347">
          <cell r="A3347" t="str">
            <v>0665  1 30</v>
          </cell>
        </row>
        <row r="3348">
          <cell r="A3348" t="str">
            <v>0665  1 40</v>
          </cell>
        </row>
        <row r="3349">
          <cell r="A3349" t="str">
            <v>0665  1 50</v>
          </cell>
        </row>
        <row r="3350">
          <cell r="A3350" t="str">
            <v>0665  1 60</v>
          </cell>
        </row>
        <row r="3351">
          <cell r="A3351" t="str">
            <v>0665 11</v>
          </cell>
        </row>
        <row r="3352">
          <cell r="A3352" t="str">
            <v>0665 12</v>
          </cell>
        </row>
        <row r="3353">
          <cell r="A3353" t="str">
            <v>0665 13</v>
          </cell>
        </row>
        <row r="3354">
          <cell r="A3354" t="str">
            <v>0665 30</v>
          </cell>
        </row>
        <row r="3355">
          <cell r="A3355" t="str">
            <v>0665 40</v>
          </cell>
        </row>
        <row r="3356">
          <cell r="A3356" t="str">
            <v>0665111</v>
          </cell>
        </row>
        <row r="3357">
          <cell r="A3357" t="str">
            <v>0665112</v>
          </cell>
        </row>
        <row r="3358">
          <cell r="A3358" t="str">
            <v>0665113</v>
          </cell>
        </row>
        <row r="3359">
          <cell r="A3359" t="str">
            <v>0665140</v>
          </cell>
        </row>
        <row r="3360">
          <cell r="A3360" t="str">
            <v>0668 11</v>
          </cell>
        </row>
        <row r="3361">
          <cell r="A3361" t="str">
            <v>0668 12</v>
          </cell>
        </row>
        <row r="3362">
          <cell r="A3362" t="str">
            <v>0668 13</v>
          </cell>
        </row>
        <row r="3363">
          <cell r="A3363" t="str">
            <v>0668 14</v>
          </cell>
        </row>
        <row r="3364">
          <cell r="A3364" t="str">
            <v>0668 15</v>
          </cell>
        </row>
        <row r="3365">
          <cell r="A3365" t="str">
            <v>0668 16</v>
          </cell>
        </row>
        <row r="3366">
          <cell r="A3366" t="str">
            <v>0668 33</v>
          </cell>
        </row>
        <row r="3367">
          <cell r="A3367" t="str">
            <v>0668 35</v>
          </cell>
        </row>
        <row r="3368">
          <cell r="A3368" t="str">
            <v>0668 40</v>
          </cell>
        </row>
        <row r="3369">
          <cell r="A3369" t="str">
            <v>0670  4  1</v>
          </cell>
        </row>
        <row r="3370">
          <cell r="A3370" t="str">
            <v>0670  5110</v>
          </cell>
        </row>
        <row r="3371">
          <cell r="A3371" t="str">
            <v>0670  5111</v>
          </cell>
        </row>
        <row r="3372">
          <cell r="A3372" t="str">
            <v>0670  5112</v>
          </cell>
        </row>
        <row r="3373">
          <cell r="A3373" t="str">
            <v>0670  5120</v>
          </cell>
        </row>
        <row r="3374">
          <cell r="A3374" t="str">
            <v>0670  5121</v>
          </cell>
        </row>
        <row r="3375">
          <cell r="A3375" t="str">
            <v>0670  5122</v>
          </cell>
        </row>
        <row r="3376">
          <cell r="A3376" t="str">
            <v>0670  5130</v>
          </cell>
        </row>
        <row r="3377">
          <cell r="A3377" t="str">
            <v>0670  5131</v>
          </cell>
        </row>
        <row r="3378">
          <cell r="A3378" t="str">
            <v>0670  5132</v>
          </cell>
        </row>
        <row r="3379">
          <cell r="A3379" t="str">
            <v>0670  5140</v>
          </cell>
        </row>
        <row r="3380">
          <cell r="A3380" t="str">
            <v>0670  5141</v>
          </cell>
        </row>
        <row r="3381">
          <cell r="A3381" t="str">
            <v>0670  5142</v>
          </cell>
        </row>
        <row r="3382">
          <cell r="A3382" t="str">
            <v>0670  5150</v>
          </cell>
        </row>
        <row r="3383">
          <cell r="A3383" t="str">
            <v>0670  5151</v>
          </cell>
        </row>
        <row r="3384">
          <cell r="A3384" t="str">
            <v>0670  5152</v>
          </cell>
        </row>
        <row r="3385">
          <cell r="A3385" t="str">
            <v>0670  5300</v>
          </cell>
        </row>
        <row r="3386">
          <cell r="A3386" t="str">
            <v>0670  5310</v>
          </cell>
        </row>
        <row r="3387">
          <cell r="A3387" t="str">
            <v>0670  5311</v>
          </cell>
        </row>
        <row r="3388">
          <cell r="A3388" t="str">
            <v>0670  5312</v>
          </cell>
        </row>
        <row r="3389">
          <cell r="A3389" t="str">
            <v>0670  5320</v>
          </cell>
        </row>
        <row r="3390">
          <cell r="A3390" t="str">
            <v>0670  5322</v>
          </cell>
        </row>
        <row r="3391">
          <cell r="A3391" t="str">
            <v>0670  5330</v>
          </cell>
        </row>
        <row r="3392">
          <cell r="A3392" t="str">
            <v>0670  5331</v>
          </cell>
        </row>
        <row r="3393">
          <cell r="A3393" t="str">
            <v>0670  5400</v>
          </cell>
        </row>
        <row r="3394">
          <cell r="A3394" t="str">
            <v>0670  5410</v>
          </cell>
        </row>
        <row r="3395">
          <cell r="A3395" t="str">
            <v>0670  5411</v>
          </cell>
        </row>
        <row r="3396">
          <cell r="A3396" t="str">
            <v>0670  5412</v>
          </cell>
        </row>
        <row r="3397">
          <cell r="A3397" t="str">
            <v>0670  5420</v>
          </cell>
        </row>
        <row r="3398">
          <cell r="A3398" t="str">
            <v>0670  5430</v>
          </cell>
        </row>
        <row r="3399">
          <cell r="A3399" t="str">
            <v>0670  5431</v>
          </cell>
        </row>
        <row r="3400">
          <cell r="A3400" t="str">
            <v>0670  5432</v>
          </cell>
        </row>
        <row r="3401">
          <cell r="A3401" t="str">
            <v>0670  5500</v>
          </cell>
        </row>
        <row r="3402">
          <cell r="A3402" t="str">
            <v>0670  5520</v>
          </cell>
        </row>
        <row r="3403">
          <cell r="A3403" t="str">
            <v>0670  5600</v>
          </cell>
        </row>
        <row r="3404">
          <cell r="A3404" t="str">
            <v>0671  1123</v>
          </cell>
        </row>
        <row r="3405">
          <cell r="A3405" t="str">
            <v>0671  2 11</v>
          </cell>
        </row>
        <row r="3406">
          <cell r="A3406" t="str">
            <v>0671  2 12</v>
          </cell>
        </row>
        <row r="3407">
          <cell r="A3407" t="str">
            <v>0671  2 13</v>
          </cell>
        </row>
        <row r="3408">
          <cell r="A3408" t="str">
            <v>0671  2 14</v>
          </cell>
        </row>
        <row r="3409">
          <cell r="A3409" t="str">
            <v>0671  2 30</v>
          </cell>
        </row>
        <row r="3410">
          <cell r="A3410" t="str">
            <v>0671  2 31</v>
          </cell>
        </row>
        <row r="3411">
          <cell r="A3411" t="str">
            <v>0671  2 40</v>
          </cell>
        </row>
        <row r="3412">
          <cell r="A3412" t="str">
            <v>0671  2 41</v>
          </cell>
        </row>
        <row r="3413">
          <cell r="A3413" t="str">
            <v>0671  2 42</v>
          </cell>
        </row>
        <row r="3414">
          <cell r="A3414" t="str">
            <v>0671  2 43</v>
          </cell>
        </row>
        <row r="3415">
          <cell r="A3415" t="str">
            <v>0671  2 50</v>
          </cell>
        </row>
        <row r="3416">
          <cell r="A3416" t="str">
            <v>0671  2 60</v>
          </cell>
        </row>
        <row r="3417">
          <cell r="A3417" t="str">
            <v>0676  1111</v>
          </cell>
        </row>
        <row r="3418">
          <cell r="A3418" t="str">
            <v>0676  1112</v>
          </cell>
        </row>
        <row r="3419">
          <cell r="A3419" t="str">
            <v>0676  1113</v>
          </cell>
        </row>
        <row r="3420">
          <cell r="A3420" t="str">
            <v>0676  1115</v>
          </cell>
        </row>
        <row r="3421">
          <cell r="A3421" t="str">
            <v>0676  1116</v>
          </cell>
        </row>
        <row r="3422">
          <cell r="A3422" t="str">
            <v>0676  1123</v>
          </cell>
        </row>
        <row r="3423">
          <cell r="A3423" t="str">
            <v>0676  1131</v>
          </cell>
        </row>
        <row r="3424">
          <cell r="A3424" t="str">
            <v>0676  1134</v>
          </cell>
        </row>
        <row r="3425">
          <cell r="A3425" t="str">
            <v>0676  1135</v>
          </cell>
        </row>
        <row r="3426">
          <cell r="A3426" t="str">
            <v>0676  1151</v>
          </cell>
        </row>
        <row r="3427">
          <cell r="A3427" t="str">
            <v>0676  1152</v>
          </cell>
        </row>
        <row r="3428">
          <cell r="A3428" t="str">
            <v>0676  1300</v>
          </cell>
        </row>
        <row r="3429">
          <cell r="A3429" t="str">
            <v>0676  1500</v>
          </cell>
        </row>
        <row r="3430">
          <cell r="A3430" t="str">
            <v>0676  1600</v>
          </cell>
        </row>
        <row r="3431">
          <cell r="A3431" t="str">
            <v>0676  2111</v>
          </cell>
        </row>
        <row r="3432">
          <cell r="A3432" t="str">
            <v>0676  2112</v>
          </cell>
        </row>
        <row r="3433">
          <cell r="A3433" t="str">
            <v>0676  2121</v>
          </cell>
        </row>
        <row r="3434">
          <cell r="A3434" t="str">
            <v>0676  2122</v>
          </cell>
        </row>
        <row r="3435">
          <cell r="A3435" t="str">
            <v>0676  2123</v>
          </cell>
        </row>
        <row r="3436">
          <cell r="A3436" t="str">
            <v>0676  2131</v>
          </cell>
        </row>
        <row r="3437">
          <cell r="A3437" t="str">
            <v>0676  2132</v>
          </cell>
        </row>
        <row r="3438">
          <cell r="A3438" t="str">
            <v>0676  2141</v>
          </cell>
        </row>
        <row r="3439">
          <cell r="A3439" t="str">
            <v>0676  2142</v>
          </cell>
        </row>
        <row r="3440">
          <cell r="A3440" t="str">
            <v>0676  2143</v>
          </cell>
        </row>
        <row r="3441">
          <cell r="A3441" t="str">
            <v>0676  2144</v>
          </cell>
        </row>
        <row r="3442">
          <cell r="A3442" t="str">
            <v>0676  2300</v>
          </cell>
        </row>
        <row r="3443">
          <cell r="A3443" t="str">
            <v>0676  2400</v>
          </cell>
        </row>
        <row r="3444">
          <cell r="A3444" t="str">
            <v>0676  2500</v>
          </cell>
        </row>
        <row r="3445">
          <cell r="A3445" t="str">
            <v>0676  2600</v>
          </cell>
        </row>
        <row r="3446">
          <cell r="A3446" t="str">
            <v>0676  3 10</v>
          </cell>
        </row>
        <row r="3447">
          <cell r="A3447" t="str">
            <v>0676  3 30</v>
          </cell>
        </row>
        <row r="3448">
          <cell r="A3448" t="str">
            <v>0676  3 50</v>
          </cell>
        </row>
        <row r="3449">
          <cell r="A3449" t="str">
            <v>0676  3 60</v>
          </cell>
        </row>
        <row r="3450">
          <cell r="A3450" t="str">
            <v>0677  1 11</v>
          </cell>
        </row>
        <row r="3451">
          <cell r="A3451" t="str">
            <v>0677  1 12</v>
          </cell>
        </row>
        <row r="3452">
          <cell r="A3452" t="str">
            <v>0677  1 61</v>
          </cell>
        </row>
        <row r="3453">
          <cell r="A3453" t="str">
            <v>0678  1101</v>
          </cell>
        </row>
        <row r="3454">
          <cell r="A3454" t="str">
            <v>0678  1102</v>
          </cell>
        </row>
        <row r="3455">
          <cell r="A3455" t="str">
            <v>0678  1103</v>
          </cell>
        </row>
        <row r="3456">
          <cell r="A3456" t="str">
            <v>0678  1104</v>
          </cell>
        </row>
        <row r="3457">
          <cell r="A3457" t="str">
            <v>0678  1105</v>
          </cell>
        </row>
        <row r="3458">
          <cell r="A3458" t="str">
            <v>0678  1106</v>
          </cell>
        </row>
        <row r="3459">
          <cell r="A3459" t="str">
            <v>0678  1107</v>
          </cell>
        </row>
        <row r="3460">
          <cell r="A3460" t="str">
            <v>0678  1109</v>
          </cell>
        </row>
        <row r="3461">
          <cell r="A3461" t="str">
            <v>0678  1110</v>
          </cell>
        </row>
        <row r="3462">
          <cell r="A3462" t="str">
            <v>0678  1111</v>
          </cell>
        </row>
        <row r="3463">
          <cell r="A3463" t="str">
            <v>0678  1112</v>
          </cell>
        </row>
        <row r="3464">
          <cell r="A3464" t="str">
            <v>0678  1113</v>
          </cell>
        </row>
        <row r="3465">
          <cell r="A3465" t="str">
            <v>0678  1305</v>
          </cell>
        </row>
        <row r="3466">
          <cell r="A3466" t="str">
            <v>0680  1112</v>
          </cell>
        </row>
        <row r="3467">
          <cell r="A3467" t="str">
            <v>0680  1113</v>
          </cell>
        </row>
        <row r="3468">
          <cell r="A3468" t="str">
            <v>0680  1122</v>
          </cell>
        </row>
        <row r="3469">
          <cell r="A3469" t="str">
            <v>0680  1123</v>
          </cell>
        </row>
        <row r="3470">
          <cell r="A3470" t="str">
            <v>0680  1300</v>
          </cell>
        </row>
        <row r="3471">
          <cell r="A3471" t="str">
            <v>0680  1400</v>
          </cell>
        </row>
        <row r="3472">
          <cell r="A3472" t="str">
            <v>0680  1422</v>
          </cell>
        </row>
        <row r="3473">
          <cell r="A3473" t="str">
            <v>0680  1423</v>
          </cell>
        </row>
        <row r="3474">
          <cell r="A3474" t="str">
            <v>0680  1600</v>
          </cell>
        </row>
        <row r="3475">
          <cell r="A3475" t="str">
            <v>0680  1900</v>
          </cell>
        </row>
        <row r="3476">
          <cell r="A3476" t="str">
            <v>0680106</v>
          </cell>
        </row>
        <row r="3477">
          <cell r="A3477" t="str">
            <v>0680111</v>
          </cell>
        </row>
        <row r="3478">
          <cell r="A3478" t="str">
            <v>0680114</v>
          </cell>
        </row>
        <row r="3479">
          <cell r="A3479" t="str">
            <v>0680115</v>
          </cell>
        </row>
        <row r="3480">
          <cell r="A3480" t="str">
            <v>0680116</v>
          </cell>
        </row>
        <row r="3481">
          <cell r="A3481" t="str">
            <v>0680117</v>
          </cell>
        </row>
        <row r="3482">
          <cell r="A3482" t="str">
            <v>0680316</v>
          </cell>
        </row>
        <row r="3483">
          <cell r="A3483" t="str">
            <v>0681104</v>
          </cell>
        </row>
        <row r="3484">
          <cell r="A3484" t="str">
            <v>0682  1 11</v>
          </cell>
        </row>
        <row r="3485">
          <cell r="A3485" t="str">
            <v>0682  1 12</v>
          </cell>
        </row>
        <row r="3486">
          <cell r="A3486" t="str">
            <v>0682  1 13</v>
          </cell>
        </row>
        <row r="3487">
          <cell r="A3487" t="str">
            <v>0682  1 14</v>
          </cell>
        </row>
        <row r="3488">
          <cell r="A3488" t="str">
            <v>0682  1 30</v>
          </cell>
        </row>
        <row r="3489">
          <cell r="A3489" t="str">
            <v>0682  1 40</v>
          </cell>
        </row>
        <row r="3490">
          <cell r="A3490" t="str">
            <v>0682  1 50</v>
          </cell>
        </row>
        <row r="3491">
          <cell r="A3491" t="str">
            <v>0682  1 60</v>
          </cell>
        </row>
        <row r="3492">
          <cell r="A3492" t="str">
            <v>0682  1 70</v>
          </cell>
        </row>
        <row r="3493">
          <cell r="A3493" t="str">
            <v>0682  1 80</v>
          </cell>
        </row>
        <row r="3494">
          <cell r="A3494" t="str">
            <v>0682  1 90</v>
          </cell>
        </row>
        <row r="3495">
          <cell r="A3495" t="str">
            <v>0682  1101</v>
          </cell>
        </row>
        <row r="3496">
          <cell r="A3496" t="str">
            <v>0682  1102</v>
          </cell>
        </row>
        <row r="3497">
          <cell r="A3497" t="str">
            <v>0682  1111</v>
          </cell>
        </row>
        <row r="3498">
          <cell r="A3498" t="str">
            <v>0682  1112</v>
          </cell>
        </row>
        <row r="3499">
          <cell r="A3499" t="str">
            <v>0682  1113</v>
          </cell>
        </row>
        <row r="3500">
          <cell r="A3500" t="str">
            <v>0682  1114</v>
          </cell>
        </row>
        <row r="3501">
          <cell r="A3501" t="str">
            <v>0682  1132</v>
          </cell>
        </row>
        <row r="3502">
          <cell r="A3502" t="str">
            <v>0682  1133</v>
          </cell>
        </row>
        <row r="3503">
          <cell r="A3503" t="str">
            <v>0682  1143</v>
          </cell>
        </row>
        <row r="3504">
          <cell r="A3504" t="str">
            <v>0682  1153</v>
          </cell>
        </row>
        <row r="3505">
          <cell r="A3505" t="str">
            <v>0682  1154</v>
          </cell>
        </row>
        <row r="3506">
          <cell r="A3506" t="str">
            <v>0682  1300</v>
          </cell>
        </row>
        <row r="3507">
          <cell r="A3507" t="str">
            <v>0682  1400</v>
          </cell>
        </row>
        <row r="3508">
          <cell r="A3508" t="str">
            <v>0682  1500</v>
          </cell>
        </row>
        <row r="3509">
          <cell r="A3509" t="str">
            <v>0682  1600</v>
          </cell>
        </row>
        <row r="3510">
          <cell r="A3510" t="str">
            <v>0682  1800</v>
          </cell>
        </row>
        <row r="3511">
          <cell r="A3511" t="str">
            <v>0682  1900</v>
          </cell>
        </row>
        <row r="3512">
          <cell r="A3512" t="str">
            <v>0682  2 11</v>
          </cell>
        </row>
        <row r="3513">
          <cell r="A3513" t="str">
            <v>0682  2 40</v>
          </cell>
        </row>
        <row r="3514">
          <cell r="A3514" t="str">
            <v>0682100  1</v>
          </cell>
        </row>
        <row r="3515">
          <cell r="A3515" t="str">
            <v>0682100  2</v>
          </cell>
        </row>
        <row r="3516">
          <cell r="A3516" t="str">
            <v>0683103</v>
          </cell>
        </row>
        <row r="3517">
          <cell r="A3517" t="str">
            <v>0683104</v>
          </cell>
        </row>
        <row r="3518">
          <cell r="A3518" t="str">
            <v>0683107</v>
          </cell>
        </row>
        <row r="3519">
          <cell r="A3519" t="str">
            <v>0684  1  1</v>
          </cell>
        </row>
        <row r="3520">
          <cell r="A3520" t="str">
            <v>0684  1  3</v>
          </cell>
        </row>
        <row r="3521">
          <cell r="A3521" t="str">
            <v>0684  1  4</v>
          </cell>
        </row>
        <row r="3522">
          <cell r="A3522" t="str">
            <v>0684  1  5</v>
          </cell>
        </row>
        <row r="3523">
          <cell r="A3523" t="str">
            <v>0684  1  6</v>
          </cell>
        </row>
        <row r="3524">
          <cell r="A3524" t="str">
            <v>0684  1  8</v>
          </cell>
        </row>
        <row r="3525">
          <cell r="A3525" t="str">
            <v>0684  2  1</v>
          </cell>
        </row>
        <row r="3526">
          <cell r="A3526" t="str">
            <v>0684  2  3</v>
          </cell>
        </row>
        <row r="3527">
          <cell r="A3527" t="str">
            <v>0684  2  4</v>
          </cell>
        </row>
        <row r="3528">
          <cell r="A3528" t="str">
            <v>0684  2  5</v>
          </cell>
        </row>
        <row r="3529">
          <cell r="A3529" t="str">
            <v>0684  2  6</v>
          </cell>
        </row>
        <row r="3530">
          <cell r="A3530" t="str">
            <v>0684  3 11</v>
          </cell>
        </row>
        <row r="3531">
          <cell r="A3531" t="str">
            <v>0684  3 31</v>
          </cell>
        </row>
        <row r="3532">
          <cell r="A3532" t="str">
            <v>0684  3 41</v>
          </cell>
        </row>
        <row r="3533">
          <cell r="A3533" t="str">
            <v>0684  3 61</v>
          </cell>
        </row>
        <row r="3534">
          <cell r="A3534" t="str">
            <v>0684  5  1</v>
          </cell>
        </row>
        <row r="3535">
          <cell r="A3535" t="str">
            <v>0684  5  3</v>
          </cell>
        </row>
        <row r="3536">
          <cell r="A3536" t="str">
            <v>0684  5  4</v>
          </cell>
        </row>
        <row r="3537">
          <cell r="A3537" t="str">
            <v>0684  5  6</v>
          </cell>
        </row>
        <row r="3538">
          <cell r="A3538" t="str">
            <v>0684  6 11</v>
          </cell>
        </row>
        <row r="3539">
          <cell r="A3539" t="str">
            <v>0684  6 12</v>
          </cell>
        </row>
        <row r="3540">
          <cell r="A3540" t="str">
            <v>0684  6 13</v>
          </cell>
        </row>
        <row r="3541">
          <cell r="A3541" t="str">
            <v>0684  6 30</v>
          </cell>
        </row>
        <row r="3542">
          <cell r="A3542" t="str">
            <v>0684  6 40</v>
          </cell>
        </row>
        <row r="3543">
          <cell r="A3543" t="str">
            <v>0684  6 60</v>
          </cell>
        </row>
        <row r="3544">
          <cell r="A3544" t="str">
            <v>0684  7</v>
          </cell>
        </row>
        <row r="3545">
          <cell r="A3545" t="str">
            <v>0684 11</v>
          </cell>
        </row>
        <row r="3546">
          <cell r="A3546" t="str">
            <v>0684 12</v>
          </cell>
        </row>
        <row r="3547">
          <cell r="A3547" t="str">
            <v>0684 14</v>
          </cell>
        </row>
        <row r="3548">
          <cell r="A3548" t="str">
            <v>0684 34</v>
          </cell>
        </row>
        <row r="3549">
          <cell r="A3549" t="str">
            <v>0684 90  1</v>
          </cell>
        </row>
        <row r="3550">
          <cell r="A3550" t="str">
            <v>0684 90  2</v>
          </cell>
        </row>
        <row r="3551">
          <cell r="A3551" t="str">
            <v>0684 90  3</v>
          </cell>
        </row>
        <row r="3552">
          <cell r="A3552" t="str">
            <v>0684 91  3</v>
          </cell>
        </row>
        <row r="3553">
          <cell r="A3553" t="str">
            <v>0685  1 11</v>
          </cell>
        </row>
        <row r="3554">
          <cell r="A3554" t="str">
            <v>0685  1 12</v>
          </cell>
        </row>
        <row r="3555">
          <cell r="A3555" t="str">
            <v>0685  1 13</v>
          </cell>
        </row>
        <row r="3556">
          <cell r="A3556" t="str">
            <v>0685  1 14</v>
          </cell>
        </row>
        <row r="3557">
          <cell r="A3557" t="str">
            <v>0685  1 60</v>
          </cell>
        </row>
        <row r="3558">
          <cell r="A3558" t="str">
            <v>0685106</v>
          </cell>
        </row>
        <row r="3559">
          <cell r="A3559" t="str">
            <v>0685107</v>
          </cell>
        </row>
        <row r="3560">
          <cell r="A3560" t="str">
            <v>0685110</v>
          </cell>
        </row>
        <row r="3561">
          <cell r="A3561" t="str">
            <v>0685116</v>
          </cell>
        </row>
        <row r="3562">
          <cell r="A3562" t="str">
            <v>0685118</v>
          </cell>
        </row>
        <row r="3563">
          <cell r="A3563" t="str">
            <v>0685120</v>
          </cell>
        </row>
        <row r="3564">
          <cell r="A3564" t="str">
            <v>0685124</v>
          </cell>
        </row>
        <row r="3565">
          <cell r="A3565" t="str">
            <v>0685127</v>
          </cell>
        </row>
        <row r="3566">
          <cell r="A3566" t="str">
            <v>0685128</v>
          </cell>
        </row>
        <row r="3567">
          <cell r="A3567" t="str">
            <v>0685138</v>
          </cell>
        </row>
        <row r="3568">
          <cell r="A3568" t="str">
            <v>0685139</v>
          </cell>
        </row>
        <row r="3569">
          <cell r="A3569" t="str">
            <v>0685140</v>
          </cell>
        </row>
        <row r="3570">
          <cell r="A3570" t="str">
            <v>0685141</v>
          </cell>
        </row>
        <row r="3571">
          <cell r="A3571" t="str">
            <v>0685142</v>
          </cell>
        </row>
        <row r="3572">
          <cell r="A3572" t="str">
            <v>0685143</v>
          </cell>
        </row>
        <row r="3573">
          <cell r="A3573" t="str">
            <v>0685144</v>
          </cell>
        </row>
        <row r="3574">
          <cell r="A3574" t="str">
            <v>0685156</v>
          </cell>
        </row>
        <row r="3575">
          <cell r="A3575" t="str">
            <v>0685158</v>
          </cell>
        </row>
        <row r="3576">
          <cell r="A3576" t="str">
            <v>0685160</v>
          </cell>
        </row>
        <row r="3577">
          <cell r="A3577" t="str">
            <v>0685161</v>
          </cell>
        </row>
        <row r="3578">
          <cell r="A3578" t="str">
            <v>0685306</v>
          </cell>
        </row>
        <row r="3579">
          <cell r="A3579" t="str">
            <v>0685320</v>
          </cell>
        </row>
        <row r="3580">
          <cell r="A3580" t="str">
            <v>0685324</v>
          </cell>
        </row>
        <row r="3581">
          <cell r="A3581" t="str">
            <v>0685327</v>
          </cell>
        </row>
        <row r="3582">
          <cell r="A3582" t="str">
            <v>0685338</v>
          </cell>
        </row>
        <row r="3583">
          <cell r="A3583" t="str">
            <v>0685360</v>
          </cell>
        </row>
        <row r="3584">
          <cell r="A3584" t="str">
            <v>0685501</v>
          </cell>
        </row>
        <row r="3585">
          <cell r="A3585" t="str">
            <v>0685502</v>
          </cell>
        </row>
        <row r="3586">
          <cell r="A3586" t="str">
            <v>0685503</v>
          </cell>
        </row>
        <row r="3587">
          <cell r="A3587" t="str">
            <v>0686101</v>
          </cell>
        </row>
        <row r="3588">
          <cell r="A3588" t="str">
            <v>0686102</v>
          </cell>
        </row>
        <row r="3589">
          <cell r="A3589" t="str">
            <v>0686103</v>
          </cell>
        </row>
        <row r="3590">
          <cell r="A3590" t="str">
            <v>0686104</v>
          </cell>
        </row>
        <row r="3591">
          <cell r="A3591" t="str">
            <v>0686105</v>
          </cell>
        </row>
        <row r="3592">
          <cell r="A3592" t="str">
            <v>0686301</v>
          </cell>
        </row>
        <row r="3593">
          <cell r="A3593" t="str">
            <v>0686302</v>
          </cell>
        </row>
        <row r="3594">
          <cell r="A3594" t="str">
            <v>0686305</v>
          </cell>
        </row>
        <row r="3595">
          <cell r="A3595" t="str">
            <v>0687  1 12</v>
          </cell>
        </row>
        <row r="3596">
          <cell r="A3596" t="str">
            <v>0687  1 42</v>
          </cell>
        </row>
        <row r="3597">
          <cell r="A3597" t="str">
            <v>0687  1 50</v>
          </cell>
        </row>
        <row r="3598">
          <cell r="A3598" t="str">
            <v>0687  1 60</v>
          </cell>
        </row>
        <row r="3599">
          <cell r="A3599" t="str">
            <v>0687  1 70</v>
          </cell>
        </row>
        <row r="3600">
          <cell r="A3600" t="str">
            <v>0687  1 80</v>
          </cell>
        </row>
        <row r="3601">
          <cell r="A3601" t="str">
            <v>0687  1 81</v>
          </cell>
        </row>
        <row r="3602">
          <cell r="A3602" t="str">
            <v>0687  1 82</v>
          </cell>
        </row>
        <row r="3603">
          <cell r="A3603" t="str">
            <v>0687  1 83</v>
          </cell>
        </row>
        <row r="3604">
          <cell r="A3604" t="str">
            <v>0687  1 84</v>
          </cell>
        </row>
        <row r="3605">
          <cell r="A3605" t="str">
            <v>0687  1100</v>
          </cell>
        </row>
        <row r="3606">
          <cell r="A3606" t="str">
            <v>0687  2 10</v>
          </cell>
        </row>
        <row r="3607">
          <cell r="A3607" t="str">
            <v>0687  2 70</v>
          </cell>
        </row>
        <row r="3608">
          <cell r="A3608" t="str">
            <v>0687  2 80</v>
          </cell>
        </row>
        <row r="3609">
          <cell r="A3609" t="str">
            <v>0688  1 10</v>
          </cell>
        </row>
        <row r="3610">
          <cell r="A3610" t="str">
            <v>0688  1 70</v>
          </cell>
        </row>
        <row r="3611">
          <cell r="A3611" t="str">
            <v>0688  2 10</v>
          </cell>
        </row>
        <row r="3612">
          <cell r="A3612" t="str">
            <v>0688  2 70</v>
          </cell>
        </row>
        <row r="3613">
          <cell r="A3613" t="str">
            <v>0688  2 80</v>
          </cell>
        </row>
        <row r="3614">
          <cell r="A3614" t="str">
            <v>0690 10</v>
          </cell>
        </row>
        <row r="3615">
          <cell r="A3615" t="str">
            <v>0690 20</v>
          </cell>
        </row>
        <row r="3616">
          <cell r="A3616" t="str">
            <v>0690 31</v>
          </cell>
        </row>
        <row r="3617">
          <cell r="A3617" t="str">
            <v>0690 32  1</v>
          </cell>
        </row>
        <row r="3618">
          <cell r="A3618" t="str">
            <v>0690 32  2</v>
          </cell>
        </row>
        <row r="3619">
          <cell r="A3619" t="str">
            <v>0690 33  1</v>
          </cell>
        </row>
        <row r="3620">
          <cell r="A3620" t="str">
            <v>0690 33  2</v>
          </cell>
        </row>
        <row r="3621">
          <cell r="A3621" t="str">
            <v>0690 34  1</v>
          </cell>
        </row>
        <row r="3622">
          <cell r="A3622" t="str">
            <v>0690 34  2</v>
          </cell>
        </row>
        <row r="3623">
          <cell r="A3623" t="str">
            <v>0690 50</v>
          </cell>
        </row>
        <row r="3624">
          <cell r="A3624" t="str">
            <v>0690 50  1</v>
          </cell>
        </row>
        <row r="3625">
          <cell r="A3625" t="str">
            <v>0690 50  2</v>
          </cell>
        </row>
        <row r="3626">
          <cell r="A3626" t="str">
            <v>0690 60</v>
          </cell>
        </row>
        <row r="3627">
          <cell r="A3627" t="str">
            <v>0690 70</v>
          </cell>
        </row>
        <row r="3628">
          <cell r="A3628" t="str">
            <v>0690 80</v>
          </cell>
        </row>
        <row r="3629">
          <cell r="A3629" t="str">
            <v>0690 90</v>
          </cell>
        </row>
        <row r="3630">
          <cell r="A3630" t="str">
            <v>0690 91</v>
          </cell>
        </row>
        <row r="3631">
          <cell r="A3631" t="str">
            <v>0690100</v>
          </cell>
        </row>
        <row r="3632">
          <cell r="A3632" t="str">
            <v>0695  1  1</v>
          </cell>
        </row>
        <row r="3633">
          <cell r="A3633" t="str">
            <v>0695  2  1</v>
          </cell>
        </row>
        <row r="3634">
          <cell r="A3634" t="str">
            <v>0695  3 11</v>
          </cell>
        </row>
        <row r="3635">
          <cell r="A3635" t="str">
            <v>0695  3 12</v>
          </cell>
        </row>
        <row r="3636">
          <cell r="A3636" t="str">
            <v>0695  4  1</v>
          </cell>
        </row>
        <row r="3637">
          <cell r="A3637" t="str">
            <v>0695  5  1</v>
          </cell>
        </row>
        <row r="3638">
          <cell r="A3638" t="str">
            <v>0695  6 12</v>
          </cell>
        </row>
        <row r="3639">
          <cell r="A3639" t="str">
            <v>0695  7131</v>
          </cell>
        </row>
        <row r="3640">
          <cell r="A3640" t="str">
            <v>0695  7132</v>
          </cell>
        </row>
        <row r="3641">
          <cell r="A3641" t="str">
            <v>0695  7141</v>
          </cell>
        </row>
        <row r="3642">
          <cell r="A3642" t="str">
            <v>0695  7143</v>
          </cell>
        </row>
        <row r="3643">
          <cell r="A3643" t="str">
            <v>0695  7162</v>
          </cell>
        </row>
        <row r="3644">
          <cell r="A3644" t="str">
            <v>0695  7600</v>
          </cell>
        </row>
        <row r="3645">
          <cell r="A3645" t="str">
            <v>0695  8 11</v>
          </cell>
        </row>
        <row r="3646">
          <cell r="A3646" t="str">
            <v>0699  1  1</v>
          </cell>
        </row>
        <row r="3647">
          <cell r="A3647" t="str">
            <v>0699  1 21</v>
          </cell>
        </row>
        <row r="3648">
          <cell r="A3648" t="str">
            <v>0699  1 31</v>
          </cell>
        </row>
        <row r="3649">
          <cell r="A3649" t="str">
            <v>0699  1 41</v>
          </cell>
        </row>
        <row r="3650">
          <cell r="A3650" t="str">
            <v>0700  1 11</v>
          </cell>
        </row>
        <row r="3651">
          <cell r="A3651" t="str">
            <v>0700  1 12</v>
          </cell>
        </row>
        <row r="3652">
          <cell r="A3652" t="str">
            <v>0700  1 13</v>
          </cell>
        </row>
        <row r="3653">
          <cell r="A3653" t="str">
            <v>0700  1 14</v>
          </cell>
        </row>
        <row r="3654">
          <cell r="A3654" t="str">
            <v>0700  1 18</v>
          </cell>
        </row>
        <row r="3655">
          <cell r="A3655" t="str">
            <v>0700  1 21</v>
          </cell>
        </row>
        <row r="3656">
          <cell r="A3656" t="str">
            <v>0700  1 22</v>
          </cell>
        </row>
        <row r="3657">
          <cell r="A3657" t="str">
            <v>0700  1 23</v>
          </cell>
        </row>
        <row r="3658">
          <cell r="A3658" t="str">
            <v>0700  1 31</v>
          </cell>
        </row>
        <row r="3659">
          <cell r="A3659" t="str">
            <v>0700  1 32</v>
          </cell>
        </row>
        <row r="3660">
          <cell r="A3660" t="str">
            <v>0700  1 33</v>
          </cell>
        </row>
        <row r="3661">
          <cell r="A3661" t="str">
            <v>0700  1 40</v>
          </cell>
        </row>
        <row r="3662">
          <cell r="A3662" t="str">
            <v>0700  1 50</v>
          </cell>
        </row>
        <row r="3663">
          <cell r="A3663" t="str">
            <v>0700  1 60</v>
          </cell>
        </row>
        <row r="3664">
          <cell r="A3664" t="str">
            <v>0700  1 74</v>
          </cell>
        </row>
        <row r="3665">
          <cell r="A3665" t="str">
            <v>0700  1 80</v>
          </cell>
        </row>
        <row r="3666">
          <cell r="A3666" t="str">
            <v>0700  1 87</v>
          </cell>
        </row>
        <row r="3667">
          <cell r="A3667" t="str">
            <v>0700  1100</v>
          </cell>
        </row>
        <row r="3668">
          <cell r="A3668" t="str">
            <v>0700  2 11</v>
          </cell>
        </row>
        <row r="3669">
          <cell r="A3669" t="str">
            <v>0700  2 12</v>
          </cell>
        </row>
        <row r="3670">
          <cell r="A3670" t="str">
            <v>0700  2 13</v>
          </cell>
        </row>
        <row r="3671">
          <cell r="A3671" t="str">
            <v>0700  2 14</v>
          </cell>
        </row>
        <row r="3672">
          <cell r="A3672" t="str">
            <v>0700  2 15</v>
          </cell>
        </row>
        <row r="3673">
          <cell r="A3673" t="str">
            <v>0700  2 16</v>
          </cell>
        </row>
        <row r="3674">
          <cell r="A3674" t="str">
            <v>0700  2 17</v>
          </cell>
        </row>
        <row r="3675">
          <cell r="A3675" t="str">
            <v>0700  2 18</v>
          </cell>
        </row>
        <row r="3676">
          <cell r="A3676" t="str">
            <v>0700  2 40</v>
          </cell>
        </row>
        <row r="3677">
          <cell r="A3677" t="str">
            <v>0700  2 50</v>
          </cell>
        </row>
        <row r="3678">
          <cell r="A3678" t="str">
            <v>0700  2 60</v>
          </cell>
        </row>
        <row r="3679">
          <cell r="A3679" t="str">
            <v>0700  2 80</v>
          </cell>
        </row>
        <row r="3680">
          <cell r="A3680" t="str">
            <v>0700  3101</v>
          </cell>
        </row>
        <row r="3681">
          <cell r="A3681" t="str">
            <v>0700  3102</v>
          </cell>
        </row>
        <row r="3682">
          <cell r="A3682" t="str">
            <v>0700  3103</v>
          </cell>
        </row>
        <row r="3683">
          <cell r="A3683" t="str">
            <v>0700  3104</v>
          </cell>
        </row>
        <row r="3684">
          <cell r="A3684" t="str">
            <v>0700  3105</v>
          </cell>
        </row>
        <row r="3685">
          <cell r="A3685" t="str">
            <v>0700  3106</v>
          </cell>
        </row>
        <row r="3686">
          <cell r="A3686" t="str">
            <v>0700  3107</v>
          </cell>
        </row>
        <row r="3687">
          <cell r="A3687" t="str">
            <v>0700  3108</v>
          </cell>
        </row>
        <row r="3688">
          <cell r="A3688" t="str">
            <v>0700  3109</v>
          </cell>
        </row>
        <row r="3689">
          <cell r="A3689" t="str">
            <v>0700  3201</v>
          </cell>
        </row>
        <row r="3690">
          <cell r="A3690" t="str">
            <v>0700  3202</v>
          </cell>
        </row>
        <row r="3691">
          <cell r="A3691" t="str">
            <v>0700  3203</v>
          </cell>
        </row>
        <row r="3692">
          <cell r="A3692" t="str">
            <v>0700  3204</v>
          </cell>
        </row>
        <row r="3693">
          <cell r="A3693" t="str">
            <v>0700  3205</v>
          </cell>
        </row>
        <row r="3694">
          <cell r="A3694" t="str">
            <v>0700  3206</v>
          </cell>
        </row>
        <row r="3695">
          <cell r="A3695" t="str">
            <v>0700  3207</v>
          </cell>
        </row>
        <row r="3696">
          <cell r="A3696" t="str">
            <v>0700  3208</v>
          </cell>
        </row>
        <row r="3697">
          <cell r="A3697" t="str">
            <v>0700  3209</v>
          </cell>
        </row>
        <row r="3698">
          <cell r="A3698" t="str">
            <v>0700  3210</v>
          </cell>
        </row>
        <row r="3699">
          <cell r="A3699" t="str">
            <v>0700  3211</v>
          </cell>
        </row>
        <row r="3700">
          <cell r="A3700" t="str">
            <v>0700  3224</v>
          </cell>
        </row>
        <row r="3701">
          <cell r="A3701" t="str">
            <v>0700  3225</v>
          </cell>
        </row>
        <row r="3702">
          <cell r="A3702" t="str">
            <v>0700  3226</v>
          </cell>
        </row>
        <row r="3703">
          <cell r="A3703" t="str">
            <v>0700  3227</v>
          </cell>
        </row>
        <row r="3704">
          <cell r="A3704" t="str">
            <v>0700  3228</v>
          </cell>
        </row>
        <row r="3705">
          <cell r="A3705" t="str">
            <v>0700  3229</v>
          </cell>
        </row>
        <row r="3706">
          <cell r="A3706" t="str">
            <v>0700  3231</v>
          </cell>
        </row>
        <row r="3707">
          <cell r="A3707" t="str">
            <v>0700  3236</v>
          </cell>
        </row>
        <row r="3708">
          <cell r="A3708" t="str">
            <v>0700  3237</v>
          </cell>
        </row>
        <row r="3709">
          <cell r="A3709" t="str">
            <v>0700  3238</v>
          </cell>
        </row>
        <row r="3710">
          <cell r="A3710" t="str">
            <v>0700  3239</v>
          </cell>
        </row>
        <row r="3711">
          <cell r="A3711" t="str">
            <v>0700  3240</v>
          </cell>
        </row>
        <row r="3712">
          <cell r="A3712" t="str">
            <v>0700  3241</v>
          </cell>
        </row>
        <row r="3713">
          <cell r="A3713" t="str">
            <v>0700  3242</v>
          </cell>
        </row>
        <row r="3714">
          <cell r="A3714" t="str">
            <v>0700  3243</v>
          </cell>
        </row>
        <row r="3715">
          <cell r="A3715" t="str">
            <v>0700  3244</v>
          </cell>
        </row>
        <row r="3716">
          <cell r="A3716" t="str">
            <v>0700  3245</v>
          </cell>
        </row>
        <row r="3717">
          <cell r="A3717" t="str">
            <v>0700  3246</v>
          </cell>
        </row>
        <row r="3718">
          <cell r="A3718" t="str">
            <v>0700  3247</v>
          </cell>
        </row>
        <row r="3719">
          <cell r="A3719" t="str">
            <v>0700  3248</v>
          </cell>
        </row>
        <row r="3720">
          <cell r="A3720" t="str">
            <v>0700  3301</v>
          </cell>
        </row>
        <row r="3721">
          <cell r="A3721" t="str">
            <v>0700  3302</v>
          </cell>
        </row>
        <row r="3722">
          <cell r="A3722" t="str">
            <v>0700  3303</v>
          </cell>
        </row>
        <row r="3723">
          <cell r="A3723" t="str">
            <v>0700  3304</v>
          </cell>
        </row>
        <row r="3724">
          <cell r="A3724" t="str">
            <v>0700  3401</v>
          </cell>
        </row>
        <row r="3725">
          <cell r="A3725" t="str">
            <v>0700  3402</v>
          </cell>
        </row>
        <row r="3726">
          <cell r="A3726" t="str">
            <v>0700  3403</v>
          </cell>
        </row>
        <row r="3727">
          <cell r="A3727" t="str">
            <v>0700  3404</v>
          </cell>
        </row>
        <row r="3728">
          <cell r="A3728" t="str">
            <v>0700  3405</v>
          </cell>
        </row>
        <row r="3729">
          <cell r="A3729" t="str">
            <v>0700  3406</v>
          </cell>
        </row>
        <row r="3730">
          <cell r="A3730" t="str">
            <v>0700  3407</v>
          </cell>
        </row>
        <row r="3731">
          <cell r="A3731" t="str">
            <v>0700  3408</v>
          </cell>
        </row>
        <row r="3732">
          <cell r="A3732" t="str">
            <v>0700  3409</v>
          </cell>
        </row>
        <row r="3733">
          <cell r="A3733" t="str">
            <v>0700  3410</v>
          </cell>
        </row>
        <row r="3734">
          <cell r="A3734" t="str">
            <v>0700  3501</v>
          </cell>
        </row>
        <row r="3735">
          <cell r="A3735" t="str">
            <v>0700  3502</v>
          </cell>
        </row>
        <row r="3736">
          <cell r="A3736" t="str">
            <v>0700  3503</v>
          </cell>
        </row>
        <row r="3737">
          <cell r="A3737" t="str">
            <v>0700  3504</v>
          </cell>
        </row>
        <row r="3738">
          <cell r="A3738" t="str">
            <v>0700  3505</v>
          </cell>
        </row>
        <row r="3739">
          <cell r="A3739" t="str">
            <v>0700  3506</v>
          </cell>
        </row>
        <row r="3740">
          <cell r="A3740" t="str">
            <v>0700  3507</v>
          </cell>
        </row>
        <row r="3741">
          <cell r="A3741" t="str">
            <v>0700  3508</v>
          </cell>
        </row>
        <row r="3742">
          <cell r="A3742" t="str">
            <v>0700  3509</v>
          </cell>
        </row>
        <row r="3743">
          <cell r="A3743" t="str">
            <v>0700  3511</v>
          </cell>
        </row>
        <row r="3744">
          <cell r="A3744" t="str">
            <v>0700  3526</v>
          </cell>
        </row>
        <row r="3745">
          <cell r="A3745" t="str">
            <v>0700  3527</v>
          </cell>
        </row>
        <row r="3746">
          <cell r="A3746" t="str">
            <v>0700  3530</v>
          </cell>
        </row>
        <row r="3747">
          <cell r="A3747" t="str">
            <v>0700  3536</v>
          </cell>
        </row>
        <row r="3748">
          <cell r="A3748" t="str">
            <v>0700  3537</v>
          </cell>
        </row>
        <row r="3749">
          <cell r="A3749" t="str">
            <v>0700  3542</v>
          </cell>
        </row>
        <row r="3750">
          <cell r="A3750" t="str">
            <v>0700  3543</v>
          </cell>
        </row>
        <row r="3751">
          <cell r="A3751" t="str">
            <v>0700  3601</v>
          </cell>
        </row>
        <row r="3752">
          <cell r="A3752" t="str">
            <v>0700  3602</v>
          </cell>
        </row>
        <row r="3753">
          <cell r="A3753" t="str">
            <v>0700  3603</v>
          </cell>
        </row>
        <row r="3754">
          <cell r="A3754" t="str">
            <v>0700  3604</v>
          </cell>
        </row>
        <row r="3755">
          <cell r="A3755" t="str">
            <v>0700  3605</v>
          </cell>
        </row>
        <row r="3756">
          <cell r="A3756" t="str">
            <v>0700  3606</v>
          </cell>
        </row>
        <row r="3757">
          <cell r="A3757" t="str">
            <v>0700  3607</v>
          </cell>
        </row>
        <row r="3758">
          <cell r="A3758" t="str">
            <v>0700  3608</v>
          </cell>
        </row>
        <row r="3759">
          <cell r="A3759" t="str">
            <v>0700  3609</v>
          </cell>
        </row>
        <row r="3760">
          <cell r="A3760" t="str">
            <v>0700  3610</v>
          </cell>
        </row>
        <row r="3761">
          <cell r="A3761" t="str">
            <v>0700  3611</v>
          </cell>
        </row>
        <row r="3762">
          <cell r="A3762" t="str">
            <v>0700  3624</v>
          </cell>
        </row>
        <row r="3763">
          <cell r="A3763" t="str">
            <v>0700  3625</v>
          </cell>
        </row>
        <row r="3764">
          <cell r="A3764" t="str">
            <v>0700  3626</v>
          </cell>
        </row>
        <row r="3765">
          <cell r="A3765" t="str">
            <v>0700  3627</v>
          </cell>
        </row>
        <row r="3766">
          <cell r="A3766" t="str">
            <v>0700  3628</v>
          </cell>
        </row>
        <row r="3767">
          <cell r="A3767" t="str">
            <v>0700  3629</v>
          </cell>
        </row>
        <row r="3768">
          <cell r="A3768" t="str">
            <v>0700  3630</v>
          </cell>
        </row>
        <row r="3769">
          <cell r="A3769" t="str">
            <v>0700  3631</v>
          </cell>
        </row>
        <row r="3770">
          <cell r="A3770" t="str">
            <v>0700  4111</v>
          </cell>
        </row>
        <row r="3771">
          <cell r="A3771" t="str">
            <v>0700  4112</v>
          </cell>
        </row>
        <row r="3772">
          <cell r="A3772" t="str">
            <v>0700  4113</v>
          </cell>
        </row>
        <row r="3773">
          <cell r="A3773" t="str">
            <v>0700  4114</v>
          </cell>
        </row>
        <row r="3774">
          <cell r="A3774" t="str">
            <v>0700  4121</v>
          </cell>
        </row>
        <row r="3775">
          <cell r="A3775" t="str">
            <v>0700  4122</v>
          </cell>
        </row>
        <row r="3776">
          <cell r="A3776" t="str">
            <v>0700  4123</v>
          </cell>
        </row>
        <row r="3777">
          <cell r="A3777" t="str">
            <v>0700  4124</v>
          </cell>
        </row>
        <row r="3778">
          <cell r="A3778" t="str">
            <v>0700  4125</v>
          </cell>
        </row>
        <row r="3779">
          <cell r="A3779" t="str">
            <v>0700  4126</v>
          </cell>
        </row>
        <row r="3780">
          <cell r="A3780" t="str">
            <v>0700  4127</v>
          </cell>
        </row>
        <row r="3781">
          <cell r="A3781" t="str">
            <v>0700  4128</v>
          </cell>
        </row>
        <row r="3782">
          <cell r="A3782" t="str">
            <v>0700  4132</v>
          </cell>
        </row>
        <row r="3783">
          <cell r="A3783" t="str">
            <v>0700  4140</v>
          </cell>
        </row>
        <row r="3784">
          <cell r="A3784" t="str">
            <v>0700  4511</v>
          </cell>
        </row>
        <row r="3785">
          <cell r="A3785" t="str">
            <v>0700  4512</v>
          </cell>
        </row>
        <row r="3786">
          <cell r="A3786" t="str">
            <v>0700  4514</v>
          </cell>
        </row>
        <row r="3787">
          <cell r="A3787" t="str">
            <v>0700  4610</v>
          </cell>
        </row>
        <row r="3788">
          <cell r="A3788" t="str">
            <v>0700  4620</v>
          </cell>
        </row>
        <row r="3789">
          <cell r="A3789" t="str">
            <v>0700  4630</v>
          </cell>
        </row>
        <row r="3790">
          <cell r="A3790" t="str">
            <v>0700  4633</v>
          </cell>
        </row>
        <row r="3791">
          <cell r="A3791" t="str">
            <v>0700  4635</v>
          </cell>
        </row>
        <row r="3792">
          <cell r="A3792" t="str">
            <v>0700  4640</v>
          </cell>
        </row>
        <row r="3793">
          <cell r="A3793" t="str">
            <v>0700  4810</v>
          </cell>
        </row>
        <row r="3794">
          <cell r="A3794" t="str">
            <v>0700  5 11</v>
          </cell>
        </row>
        <row r="3795">
          <cell r="A3795" t="str">
            <v>0700  5 21</v>
          </cell>
        </row>
        <row r="3796">
          <cell r="A3796" t="str">
            <v>0700  5 22</v>
          </cell>
        </row>
        <row r="3797">
          <cell r="A3797" t="str">
            <v>0700  5 23</v>
          </cell>
        </row>
        <row r="3798">
          <cell r="A3798" t="str">
            <v>0700  5 40</v>
          </cell>
        </row>
        <row r="3799">
          <cell r="A3799" t="str">
            <v>0700  5 50</v>
          </cell>
        </row>
        <row r="3800">
          <cell r="A3800" t="str">
            <v>0700  5 60</v>
          </cell>
        </row>
        <row r="3801">
          <cell r="A3801" t="str">
            <v>0700  6 11</v>
          </cell>
        </row>
        <row r="3802">
          <cell r="A3802" t="str">
            <v>0700  6 12</v>
          </cell>
        </row>
        <row r="3803">
          <cell r="A3803" t="str">
            <v>0700  6 21</v>
          </cell>
        </row>
        <row r="3804">
          <cell r="A3804" t="str">
            <v>0700  6 22</v>
          </cell>
        </row>
        <row r="3805">
          <cell r="A3805" t="str">
            <v>0700  6 40</v>
          </cell>
        </row>
        <row r="3806">
          <cell r="A3806" t="str">
            <v>0700  6 50</v>
          </cell>
        </row>
        <row r="3807">
          <cell r="A3807" t="str">
            <v>0700  6 60</v>
          </cell>
        </row>
        <row r="3808">
          <cell r="A3808" t="str">
            <v>0700  7101</v>
          </cell>
        </row>
        <row r="3809">
          <cell r="A3809" t="str">
            <v>0700  7102</v>
          </cell>
        </row>
        <row r="3810">
          <cell r="A3810" t="str">
            <v>0700  7103</v>
          </cell>
        </row>
        <row r="3811">
          <cell r="A3811" t="str">
            <v>0700  7104</v>
          </cell>
        </row>
        <row r="3812">
          <cell r="A3812" t="str">
            <v>0700  7105</v>
          </cell>
        </row>
        <row r="3813">
          <cell r="A3813" t="str">
            <v>0700  7106</v>
          </cell>
        </row>
        <row r="3814">
          <cell r="A3814" t="str">
            <v>0700  7107</v>
          </cell>
        </row>
        <row r="3815">
          <cell r="A3815" t="str">
            <v>0700  7108</v>
          </cell>
        </row>
        <row r="3816">
          <cell r="A3816" t="str">
            <v>0700  7111</v>
          </cell>
        </row>
        <row r="3817">
          <cell r="A3817" t="str">
            <v>0700  7112</v>
          </cell>
        </row>
        <row r="3818">
          <cell r="A3818" t="str">
            <v>0700  7131</v>
          </cell>
        </row>
        <row r="3819">
          <cell r="A3819" t="str">
            <v>0700  7132</v>
          </cell>
        </row>
        <row r="3820">
          <cell r="A3820" t="str">
            <v>0700  7211</v>
          </cell>
        </row>
        <row r="3821">
          <cell r="A3821" t="str">
            <v>0700  7212</v>
          </cell>
        </row>
        <row r="3822">
          <cell r="A3822" t="str">
            <v>0700  7232</v>
          </cell>
        </row>
        <row r="3823">
          <cell r="A3823" t="str">
            <v>0700  7401</v>
          </cell>
        </row>
        <row r="3824">
          <cell r="A3824" t="str">
            <v>0700  7500</v>
          </cell>
        </row>
        <row r="3825">
          <cell r="A3825" t="str">
            <v>0700  7600</v>
          </cell>
        </row>
        <row r="3826">
          <cell r="A3826" t="str">
            <v>0700  7700</v>
          </cell>
        </row>
        <row r="3827">
          <cell r="A3827" t="str">
            <v>0700  7800</v>
          </cell>
        </row>
        <row r="3828">
          <cell r="A3828" t="str">
            <v>0700  8101</v>
          </cell>
        </row>
        <row r="3829">
          <cell r="A3829" t="str">
            <v>0700  8102</v>
          </cell>
        </row>
        <row r="3830">
          <cell r="A3830" t="str">
            <v>0700  8103</v>
          </cell>
        </row>
        <row r="3831">
          <cell r="A3831" t="str">
            <v>0700  8104</v>
          </cell>
        </row>
        <row r="3832">
          <cell r="A3832" t="str">
            <v>0700  8105</v>
          </cell>
        </row>
        <row r="3833">
          <cell r="A3833" t="str">
            <v>0700  8106</v>
          </cell>
        </row>
        <row r="3834">
          <cell r="A3834" t="str">
            <v>0700  8107</v>
          </cell>
        </row>
        <row r="3835">
          <cell r="A3835" t="str">
            <v>0700  8108</v>
          </cell>
        </row>
        <row r="3836">
          <cell r="A3836" t="str">
            <v>0700  8111</v>
          </cell>
        </row>
        <row r="3837">
          <cell r="A3837" t="str">
            <v>0700  8113</v>
          </cell>
        </row>
        <row r="3838">
          <cell r="A3838" t="str">
            <v>0700  8115</v>
          </cell>
        </row>
        <row r="3839">
          <cell r="A3839" t="str">
            <v>0700  8116</v>
          </cell>
        </row>
        <row r="3840">
          <cell r="A3840" t="str">
            <v>0700  8132</v>
          </cell>
        </row>
        <row r="3841">
          <cell r="A3841" t="str">
            <v>0700  8133</v>
          </cell>
        </row>
        <row r="3842">
          <cell r="A3842" t="str">
            <v>0700  8134</v>
          </cell>
        </row>
        <row r="3843">
          <cell r="A3843" t="str">
            <v>0700  8135</v>
          </cell>
        </row>
        <row r="3844">
          <cell r="A3844" t="str">
            <v>0700  8136</v>
          </cell>
        </row>
        <row r="3845">
          <cell r="A3845" t="str">
            <v>0700  8216</v>
          </cell>
        </row>
        <row r="3846">
          <cell r="A3846" t="str">
            <v>0700  8221</v>
          </cell>
        </row>
        <row r="3847">
          <cell r="A3847" t="str">
            <v>0700  8236</v>
          </cell>
        </row>
        <row r="3848">
          <cell r="A3848" t="str">
            <v>0700  8400</v>
          </cell>
        </row>
        <row r="3849">
          <cell r="A3849" t="str">
            <v>0700  8500</v>
          </cell>
        </row>
        <row r="3850">
          <cell r="A3850" t="str">
            <v>0700  8600</v>
          </cell>
        </row>
        <row r="3851">
          <cell r="A3851" t="str">
            <v>0700  8700</v>
          </cell>
        </row>
        <row r="3852">
          <cell r="A3852" t="str">
            <v>0700  8800</v>
          </cell>
        </row>
        <row r="3853">
          <cell r="A3853" t="str">
            <v>0700  9101</v>
          </cell>
        </row>
        <row r="3854">
          <cell r="A3854" t="str">
            <v>0700  9102</v>
          </cell>
        </row>
        <row r="3855">
          <cell r="A3855" t="str">
            <v>0700  9103</v>
          </cell>
        </row>
        <row r="3856">
          <cell r="A3856" t="str">
            <v>0700  9104</v>
          </cell>
        </row>
        <row r="3857">
          <cell r="A3857" t="str">
            <v>0700  9105</v>
          </cell>
        </row>
        <row r="3858">
          <cell r="A3858" t="str">
            <v>0700  9106</v>
          </cell>
        </row>
        <row r="3859">
          <cell r="A3859" t="str">
            <v>0700  9107</v>
          </cell>
        </row>
        <row r="3860">
          <cell r="A3860" t="str">
            <v>0700  9108</v>
          </cell>
        </row>
        <row r="3861">
          <cell r="A3861" t="str">
            <v>0700  9117</v>
          </cell>
        </row>
        <row r="3862">
          <cell r="A3862" t="str">
            <v>0700  9137</v>
          </cell>
        </row>
        <row r="3863">
          <cell r="A3863" t="str">
            <v>0700  9400</v>
          </cell>
        </row>
        <row r="3864">
          <cell r="A3864" t="str">
            <v>0700  9500</v>
          </cell>
        </row>
        <row r="3865">
          <cell r="A3865" t="str">
            <v>0700  9600</v>
          </cell>
        </row>
        <row r="3866">
          <cell r="A3866" t="str">
            <v>0700  9700</v>
          </cell>
        </row>
        <row r="3867">
          <cell r="A3867" t="str">
            <v>0700  9800</v>
          </cell>
        </row>
        <row r="3868">
          <cell r="A3868" t="str">
            <v>0700 10115</v>
          </cell>
        </row>
        <row r="3869">
          <cell r="A3869" t="str">
            <v>0700 10116</v>
          </cell>
        </row>
        <row r="3870">
          <cell r="A3870" t="str">
            <v>0700 10121</v>
          </cell>
        </row>
        <row r="3871">
          <cell r="A3871" t="str">
            <v>0700 10122</v>
          </cell>
        </row>
        <row r="3872">
          <cell r="A3872" t="str">
            <v>0700 10123</v>
          </cell>
        </row>
        <row r="3873">
          <cell r="A3873" t="str">
            <v>0700 10124</v>
          </cell>
        </row>
        <row r="3874">
          <cell r="A3874" t="str">
            <v>0700 10130</v>
          </cell>
        </row>
        <row r="3875">
          <cell r="A3875" t="str">
            <v>0700 10140</v>
          </cell>
        </row>
        <row r="3876">
          <cell r="A3876" t="str">
            <v>0700 10400</v>
          </cell>
        </row>
        <row r="3877">
          <cell r="A3877" t="str">
            <v>0700 10600</v>
          </cell>
        </row>
        <row r="3878">
          <cell r="A3878" t="str">
            <v>0700 11111</v>
          </cell>
        </row>
        <row r="3879">
          <cell r="A3879" t="str">
            <v>0700 11112</v>
          </cell>
        </row>
        <row r="3880">
          <cell r="A3880" t="str">
            <v>0700 11113</v>
          </cell>
        </row>
        <row r="3881">
          <cell r="A3881" t="str">
            <v>0700 11121</v>
          </cell>
        </row>
        <row r="3882">
          <cell r="A3882" t="str">
            <v>0700 11122</v>
          </cell>
        </row>
        <row r="3883">
          <cell r="A3883" t="str">
            <v>0700 11123</v>
          </cell>
        </row>
        <row r="3884">
          <cell r="A3884" t="str">
            <v>0700 11131</v>
          </cell>
        </row>
        <row r="3885">
          <cell r="A3885" t="str">
            <v>0700 11132</v>
          </cell>
        </row>
        <row r="3886">
          <cell r="A3886" t="str">
            <v>0700 11141</v>
          </cell>
        </row>
        <row r="3887">
          <cell r="A3887" t="str">
            <v>0700 11142</v>
          </cell>
        </row>
        <row r="3888">
          <cell r="A3888" t="str">
            <v>0700 11151</v>
          </cell>
        </row>
        <row r="3889">
          <cell r="A3889" t="str">
            <v>0700 11152</v>
          </cell>
        </row>
        <row r="3890">
          <cell r="A3890" t="str">
            <v>0700 11161</v>
          </cell>
        </row>
        <row r="3891">
          <cell r="A3891" t="str">
            <v>0700 11162</v>
          </cell>
        </row>
        <row r="3892">
          <cell r="A3892" t="str">
            <v>0700 11222</v>
          </cell>
        </row>
        <row r="3893">
          <cell r="A3893" t="str">
            <v>0700 11231</v>
          </cell>
        </row>
        <row r="3894">
          <cell r="A3894" t="str">
            <v>0700 11241</v>
          </cell>
        </row>
        <row r="3895">
          <cell r="A3895" t="str">
            <v>0700 11251</v>
          </cell>
        </row>
        <row r="3896">
          <cell r="A3896" t="str">
            <v>0700 11261</v>
          </cell>
        </row>
        <row r="3897">
          <cell r="A3897" t="str">
            <v>0700 11262</v>
          </cell>
        </row>
        <row r="3898">
          <cell r="A3898" t="str">
            <v>0700 11263</v>
          </cell>
        </row>
        <row r="3899">
          <cell r="A3899" t="str">
            <v>0700 11321</v>
          </cell>
        </row>
        <row r="3900">
          <cell r="A3900" t="str">
            <v>0700 11391</v>
          </cell>
        </row>
        <row r="3901">
          <cell r="A3901" t="str">
            <v>0700 11431</v>
          </cell>
        </row>
        <row r="3902">
          <cell r="A3902" t="str">
            <v>0700 11432</v>
          </cell>
        </row>
        <row r="3903">
          <cell r="A3903" t="str">
            <v>0700 11433</v>
          </cell>
        </row>
        <row r="3904">
          <cell r="A3904" t="str">
            <v>0700 11441</v>
          </cell>
        </row>
        <row r="3905">
          <cell r="A3905" t="str">
            <v>0700 11442</v>
          </cell>
        </row>
        <row r="3906">
          <cell r="A3906" t="str">
            <v>0700 11443</v>
          </cell>
        </row>
        <row r="3907">
          <cell r="A3907" t="str">
            <v>0700 11500</v>
          </cell>
        </row>
        <row r="3908">
          <cell r="A3908" t="str">
            <v>0700 11600</v>
          </cell>
        </row>
        <row r="3909">
          <cell r="A3909" t="str">
            <v>0700 11700</v>
          </cell>
        </row>
        <row r="3910">
          <cell r="A3910" t="str">
            <v>0700 11800</v>
          </cell>
        </row>
        <row r="3911">
          <cell r="A3911" t="str">
            <v>0700 11900</v>
          </cell>
        </row>
        <row r="3912">
          <cell r="A3912" t="str">
            <v>0700 12 11</v>
          </cell>
        </row>
        <row r="3913">
          <cell r="A3913" t="str">
            <v>0700 12 12</v>
          </cell>
        </row>
        <row r="3914">
          <cell r="A3914" t="str">
            <v>0700 12 21</v>
          </cell>
        </row>
        <row r="3915">
          <cell r="A3915" t="str">
            <v>0700 12 22</v>
          </cell>
        </row>
        <row r="3916">
          <cell r="A3916" t="str">
            <v>0700 12 31</v>
          </cell>
        </row>
        <row r="3917">
          <cell r="A3917" t="str">
            <v>0700 12 32</v>
          </cell>
        </row>
        <row r="3918">
          <cell r="A3918" t="str">
            <v>0700 12 50</v>
          </cell>
        </row>
        <row r="3919">
          <cell r="A3919" t="str">
            <v>0700 12 60</v>
          </cell>
        </row>
        <row r="3920">
          <cell r="A3920" t="str">
            <v>0700 12 71</v>
          </cell>
        </row>
        <row r="3921">
          <cell r="A3921" t="str">
            <v>0700 13 10</v>
          </cell>
        </row>
        <row r="3922">
          <cell r="A3922" t="str">
            <v>0700 13 12</v>
          </cell>
        </row>
        <row r="3923">
          <cell r="A3923" t="str">
            <v>0700 13 15</v>
          </cell>
        </row>
        <row r="3924">
          <cell r="A3924" t="str">
            <v>0700 20 11</v>
          </cell>
        </row>
        <row r="3925">
          <cell r="A3925" t="str">
            <v>0700 20 12</v>
          </cell>
        </row>
        <row r="3926">
          <cell r="A3926" t="str">
            <v>0700 20 13</v>
          </cell>
        </row>
        <row r="3927">
          <cell r="A3927" t="str">
            <v>0700 20 14</v>
          </cell>
        </row>
        <row r="3928">
          <cell r="A3928" t="str">
            <v>0700 20 15</v>
          </cell>
        </row>
        <row r="3929">
          <cell r="A3929" t="str">
            <v>0700 20 18</v>
          </cell>
        </row>
        <row r="3930">
          <cell r="A3930" t="str">
            <v>0700 20 19</v>
          </cell>
        </row>
        <row r="3931">
          <cell r="A3931" t="str">
            <v>0700 20 21</v>
          </cell>
        </row>
        <row r="3932">
          <cell r="A3932" t="str">
            <v>0700 20 22</v>
          </cell>
        </row>
        <row r="3933">
          <cell r="A3933" t="str">
            <v>0700 20 24</v>
          </cell>
        </row>
        <row r="3934">
          <cell r="A3934" t="str">
            <v>0700 20 25</v>
          </cell>
        </row>
        <row r="3935">
          <cell r="A3935" t="str">
            <v>0700 20 31</v>
          </cell>
        </row>
        <row r="3936">
          <cell r="A3936" t="str">
            <v>0700 20 32</v>
          </cell>
        </row>
        <row r="3937">
          <cell r="A3937" t="str">
            <v>0700 20 40</v>
          </cell>
        </row>
        <row r="3938">
          <cell r="A3938" t="str">
            <v>0700 20 51</v>
          </cell>
        </row>
        <row r="3939">
          <cell r="A3939" t="str">
            <v>0700 20 52</v>
          </cell>
        </row>
        <row r="3940">
          <cell r="A3940" t="str">
            <v>0700 20 60</v>
          </cell>
        </row>
        <row r="3941">
          <cell r="A3941" t="str">
            <v>0700 20 75</v>
          </cell>
        </row>
        <row r="3942">
          <cell r="A3942" t="str">
            <v>0700 21 11</v>
          </cell>
        </row>
        <row r="3943">
          <cell r="A3943" t="str">
            <v>0700 21 12</v>
          </cell>
        </row>
        <row r="3944">
          <cell r="A3944" t="str">
            <v>0700 21 13</v>
          </cell>
        </row>
        <row r="3945">
          <cell r="A3945" t="str">
            <v>0700 21 14</v>
          </cell>
        </row>
        <row r="3946">
          <cell r="A3946" t="str">
            <v>0700 21 15</v>
          </cell>
        </row>
        <row r="3947">
          <cell r="A3947" t="str">
            <v>0700 21 16</v>
          </cell>
        </row>
        <row r="3948">
          <cell r="A3948" t="str">
            <v>0700 21 17</v>
          </cell>
        </row>
        <row r="3949">
          <cell r="A3949" t="str">
            <v>0700 21 31</v>
          </cell>
        </row>
        <row r="3950">
          <cell r="A3950" t="str">
            <v>0700 21 32</v>
          </cell>
        </row>
        <row r="3951">
          <cell r="A3951" t="str">
            <v>0700 21 33</v>
          </cell>
        </row>
        <row r="3952">
          <cell r="A3952" t="str">
            <v>0700 21 34</v>
          </cell>
        </row>
        <row r="3953">
          <cell r="A3953" t="str">
            <v>0700 21 35</v>
          </cell>
        </row>
        <row r="3954">
          <cell r="A3954" t="str">
            <v>0700 21 36</v>
          </cell>
        </row>
        <row r="3955">
          <cell r="A3955" t="str">
            <v>0700 21 37</v>
          </cell>
        </row>
        <row r="3956">
          <cell r="A3956" t="str">
            <v>0700 21 40</v>
          </cell>
        </row>
        <row r="3957">
          <cell r="A3957" t="str">
            <v>0700 21 60</v>
          </cell>
        </row>
        <row r="3958">
          <cell r="A3958" t="str">
            <v>0700 22111</v>
          </cell>
        </row>
        <row r="3959">
          <cell r="A3959" t="str">
            <v>0700 22121</v>
          </cell>
        </row>
        <row r="3960">
          <cell r="A3960" t="str">
            <v>0700 22122</v>
          </cell>
        </row>
        <row r="3961">
          <cell r="A3961" t="str">
            <v>0700 22123</v>
          </cell>
        </row>
        <row r="3962">
          <cell r="A3962" t="str">
            <v>0700 22124</v>
          </cell>
        </row>
        <row r="3963">
          <cell r="A3963" t="str">
            <v>0700 22131</v>
          </cell>
        </row>
        <row r="3964">
          <cell r="A3964" t="str">
            <v>0700 22132</v>
          </cell>
        </row>
        <row r="3965">
          <cell r="A3965" t="str">
            <v>0700 22133</v>
          </cell>
        </row>
        <row r="3966">
          <cell r="A3966" t="str">
            <v>0700 22134</v>
          </cell>
        </row>
        <row r="3967">
          <cell r="A3967" t="str">
            <v>0700 22141</v>
          </cell>
        </row>
        <row r="3968">
          <cell r="A3968" t="str">
            <v>0700 22142</v>
          </cell>
        </row>
        <row r="3969">
          <cell r="A3969" t="str">
            <v>0700 22143</v>
          </cell>
        </row>
        <row r="3970">
          <cell r="A3970" t="str">
            <v>0700 22144</v>
          </cell>
        </row>
        <row r="3971">
          <cell r="A3971" t="str">
            <v>0700 22151</v>
          </cell>
        </row>
        <row r="3972">
          <cell r="A3972" t="str">
            <v>0700 22152</v>
          </cell>
        </row>
        <row r="3973">
          <cell r="A3973" t="str">
            <v>0700 22153</v>
          </cell>
        </row>
        <row r="3974">
          <cell r="A3974" t="str">
            <v>0700 22154</v>
          </cell>
        </row>
        <row r="3975">
          <cell r="A3975" t="str">
            <v>0700 22220</v>
          </cell>
        </row>
        <row r="3976">
          <cell r="A3976" t="str">
            <v>0700 22250</v>
          </cell>
        </row>
        <row r="3977">
          <cell r="A3977" t="str">
            <v>0700 22400</v>
          </cell>
        </row>
        <row r="3978">
          <cell r="A3978" t="str">
            <v>0700 22500</v>
          </cell>
        </row>
        <row r="3979">
          <cell r="A3979" t="str">
            <v>0700 22600</v>
          </cell>
        </row>
        <row r="3980">
          <cell r="A3980" t="str">
            <v>0700 23111</v>
          </cell>
        </row>
        <row r="3981">
          <cell r="A3981" t="str">
            <v>0700 23112</v>
          </cell>
        </row>
        <row r="3982">
          <cell r="A3982" t="str">
            <v>0700 23113</v>
          </cell>
        </row>
        <row r="3983">
          <cell r="A3983" t="str">
            <v>0700 23114</v>
          </cell>
        </row>
        <row r="3984">
          <cell r="A3984" t="str">
            <v>0700 23121</v>
          </cell>
        </row>
        <row r="3985">
          <cell r="A3985" t="str">
            <v>0700 23122</v>
          </cell>
        </row>
        <row r="3986">
          <cell r="A3986" t="str">
            <v>0700 23123</v>
          </cell>
        </row>
        <row r="3987">
          <cell r="A3987" t="str">
            <v>0700 23124</v>
          </cell>
        </row>
        <row r="3988">
          <cell r="A3988" t="str">
            <v>0700 23131</v>
          </cell>
        </row>
        <row r="3989">
          <cell r="A3989" t="str">
            <v>0700 23132</v>
          </cell>
        </row>
        <row r="3990">
          <cell r="A3990" t="str">
            <v>0700 23133</v>
          </cell>
        </row>
        <row r="3991">
          <cell r="A3991" t="str">
            <v>0700 23134</v>
          </cell>
        </row>
        <row r="3992">
          <cell r="A3992" t="str">
            <v>0700 23141</v>
          </cell>
        </row>
        <row r="3993">
          <cell r="A3993" t="str">
            <v>0700 23142</v>
          </cell>
        </row>
        <row r="3994">
          <cell r="A3994" t="str">
            <v>0700 23143</v>
          </cell>
        </row>
        <row r="3995">
          <cell r="A3995" t="str">
            <v>0700 23144</v>
          </cell>
        </row>
        <row r="3996">
          <cell r="A3996" t="str">
            <v>0700 23210</v>
          </cell>
        </row>
        <row r="3997">
          <cell r="A3997" t="str">
            <v>0700 23220</v>
          </cell>
        </row>
        <row r="3998">
          <cell r="A3998" t="str">
            <v>0700 23300</v>
          </cell>
        </row>
        <row r="3999">
          <cell r="A3999" t="str">
            <v>0700 23400</v>
          </cell>
        </row>
        <row r="4000">
          <cell r="A4000" t="str">
            <v>0700 23500</v>
          </cell>
        </row>
        <row r="4001">
          <cell r="A4001" t="str">
            <v>0700 23600</v>
          </cell>
        </row>
        <row r="4002">
          <cell r="A4002" t="str">
            <v>0700 3245</v>
          </cell>
        </row>
        <row r="4003">
          <cell r="A4003" t="str">
            <v>0700 38024</v>
          </cell>
        </row>
        <row r="4004">
          <cell r="A4004" t="str">
            <v>0700 38033</v>
          </cell>
        </row>
        <row r="4005">
          <cell r="A4005" t="str">
            <v>0700 38034</v>
          </cell>
        </row>
        <row r="4006">
          <cell r="A4006" t="str">
            <v>0700 38036</v>
          </cell>
        </row>
        <row r="4007">
          <cell r="A4007" t="str">
            <v>0700 38043</v>
          </cell>
        </row>
        <row r="4008">
          <cell r="A4008" t="str">
            <v>0700 38044</v>
          </cell>
        </row>
        <row r="4009">
          <cell r="A4009" t="str">
            <v>0700 38045</v>
          </cell>
        </row>
        <row r="4010">
          <cell r="A4010" t="str">
            <v>0700 38053</v>
          </cell>
        </row>
        <row r="4011">
          <cell r="A4011" t="str">
            <v>0700 38054</v>
          </cell>
        </row>
        <row r="4012">
          <cell r="A4012" t="str">
            <v>0700 38055</v>
          </cell>
        </row>
        <row r="4013">
          <cell r="A4013" t="str">
            <v>0700 38056</v>
          </cell>
        </row>
        <row r="4014">
          <cell r="A4014" t="str">
            <v>0700 38057</v>
          </cell>
        </row>
        <row r="4015">
          <cell r="A4015" t="str">
            <v>0700 38058</v>
          </cell>
        </row>
        <row r="4016">
          <cell r="A4016" t="str">
            <v>0700 38063</v>
          </cell>
        </row>
        <row r="4017">
          <cell r="A4017" t="str">
            <v>0700 38064</v>
          </cell>
        </row>
        <row r="4018">
          <cell r="A4018" t="str">
            <v>0700 38065</v>
          </cell>
        </row>
        <row r="4019">
          <cell r="A4019" t="str">
            <v>0700 38066</v>
          </cell>
        </row>
        <row r="4020">
          <cell r="A4020" t="str">
            <v>0700 38067</v>
          </cell>
        </row>
        <row r="4021">
          <cell r="A4021" t="str">
            <v>0700 38068</v>
          </cell>
        </row>
        <row r="4022">
          <cell r="A4022" t="str">
            <v>0700 38075</v>
          </cell>
        </row>
        <row r="4023">
          <cell r="A4023" t="str">
            <v>0700 38083</v>
          </cell>
        </row>
        <row r="4024">
          <cell r="A4024" t="str">
            <v>0700 38086</v>
          </cell>
        </row>
        <row r="4025">
          <cell r="A4025" t="str">
            <v>0700 38094</v>
          </cell>
        </row>
        <row r="4026">
          <cell r="A4026" t="str">
            <v>0700 38097</v>
          </cell>
        </row>
        <row r="4027">
          <cell r="A4027" t="str">
            <v>0700 38107</v>
          </cell>
        </row>
        <row r="4028">
          <cell r="A4028" t="str">
            <v>0700 39 22</v>
          </cell>
        </row>
        <row r="4029">
          <cell r="A4029" t="str">
            <v>0700 39 23</v>
          </cell>
        </row>
        <row r="4030">
          <cell r="A4030" t="str">
            <v>0700 39 24</v>
          </cell>
        </row>
        <row r="4031">
          <cell r="A4031" t="str">
            <v>0700 39 25</v>
          </cell>
        </row>
        <row r="4032">
          <cell r="A4032" t="str">
            <v>0700 39 26</v>
          </cell>
        </row>
        <row r="4033">
          <cell r="A4033" t="str">
            <v>0700 39 27</v>
          </cell>
        </row>
        <row r="4034">
          <cell r="A4034" t="str">
            <v>0700 39 33</v>
          </cell>
        </row>
        <row r="4035">
          <cell r="A4035" t="str">
            <v>0700 39 34</v>
          </cell>
        </row>
        <row r="4036">
          <cell r="A4036" t="str">
            <v>0700 39 35</v>
          </cell>
        </row>
        <row r="4037">
          <cell r="A4037" t="str">
            <v>0700 39 36</v>
          </cell>
        </row>
        <row r="4038">
          <cell r="A4038" t="str">
            <v>0700 39 37</v>
          </cell>
        </row>
        <row r="4039">
          <cell r="A4039" t="str">
            <v>0700 39 43</v>
          </cell>
        </row>
        <row r="4040">
          <cell r="A4040" t="str">
            <v>0700 39 44</v>
          </cell>
        </row>
        <row r="4041">
          <cell r="A4041" t="str">
            <v>0700 39 46</v>
          </cell>
        </row>
        <row r="4042">
          <cell r="A4042" t="str">
            <v>0700 39 47</v>
          </cell>
        </row>
        <row r="4043">
          <cell r="A4043" t="str">
            <v>0700 39 56</v>
          </cell>
        </row>
        <row r="4044">
          <cell r="A4044" t="str">
            <v>0700 39 57</v>
          </cell>
        </row>
        <row r="4045">
          <cell r="A4045" t="str">
            <v>0700 39 67</v>
          </cell>
        </row>
        <row r="4046">
          <cell r="A4046" t="str">
            <v>0700 39 74</v>
          </cell>
        </row>
        <row r="4047">
          <cell r="A4047" t="str">
            <v>0700 40  1</v>
          </cell>
        </row>
        <row r="4048">
          <cell r="A4048" t="str">
            <v>0700 40  2</v>
          </cell>
        </row>
        <row r="4049">
          <cell r="A4049" t="str">
            <v>0700 41 11</v>
          </cell>
        </row>
        <row r="4050">
          <cell r="A4050" t="str">
            <v>0700 44057</v>
          </cell>
        </row>
        <row r="4051">
          <cell r="A4051" t="str">
            <v>0700 44058</v>
          </cell>
        </row>
        <row r="4052">
          <cell r="A4052" t="str">
            <v>0700 46 11</v>
          </cell>
        </row>
        <row r="4053">
          <cell r="A4053" t="str">
            <v>0700 46 12</v>
          </cell>
        </row>
        <row r="4054">
          <cell r="A4054" t="str">
            <v>0700 46 13</v>
          </cell>
        </row>
        <row r="4055">
          <cell r="A4055" t="str">
            <v>0700 46 14</v>
          </cell>
        </row>
        <row r="4056">
          <cell r="A4056" t="str">
            <v>0700 46 15</v>
          </cell>
        </row>
        <row r="4057">
          <cell r="A4057" t="str">
            <v>0700 46 16</v>
          </cell>
        </row>
        <row r="4058">
          <cell r="A4058" t="str">
            <v>0700 46 21</v>
          </cell>
        </row>
        <row r="4059">
          <cell r="A4059" t="str">
            <v>0700 46 22</v>
          </cell>
        </row>
        <row r="4060">
          <cell r="A4060" t="str">
            <v>0700 46 25</v>
          </cell>
        </row>
        <row r="4061">
          <cell r="A4061" t="str">
            <v>0700 46 26</v>
          </cell>
        </row>
        <row r="4062">
          <cell r="A4062" t="str">
            <v>0700 48 12</v>
          </cell>
        </row>
        <row r="4063">
          <cell r="A4063" t="str">
            <v>0700 48 13</v>
          </cell>
        </row>
        <row r="4064">
          <cell r="A4064" t="str">
            <v>0700 48 14</v>
          </cell>
        </row>
        <row r="4065">
          <cell r="A4065" t="str">
            <v>0700 48 15</v>
          </cell>
        </row>
        <row r="4066">
          <cell r="A4066" t="str">
            <v>0700 48 16</v>
          </cell>
        </row>
        <row r="4067">
          <cell r="A4067" t="str">
            <v>0700 48 17</v>
          </cell>
        </row>
        <row r="4068">
          <cell r="A4068" t="str">
            <v>0700 48 18</v>
          </cell>
        </row>
        <row r="4069">
          <cell r="A4069" t="str">
            <v>0700 48 19</v>
          </cell>
        </row>
        <row r="4070">
          <cell r="A4070" t="str">
            <v>0700 48 22</v>
          </cell>
        </row>
        <row r="4071">
          <cell r="A4071" t="str">
            <v>0700 48 28</v>
          </cell>
        </row>
        <row r="4072">
          <cell r="A4072" t="str">
            <v>0700 48 29</v>
          </cell>
        </row>
        <row r="4073">
          <cell r="A4073" t="str">
            <v>0700 48 32</v>
          </cell>
        </row>
        <row r="4074">
          <cell r="A4074" t="str">
            <v>0700 48 33</v>
          </cell>
        </row>
        <row r="4075">
          <cell r="A4075" t="str">
            <v>0700 48 34</v>
          </cell>
        </row>
        <row r="4076">
          <cell r="A4076" t="str">
            <v>0700 48 35</v>
          </cell>
        </row>
        <row r="4077">
          <cell r="A4077" t="str">
            <v>0700 48 38</v>
          </cell>
        </row>
        <row r="4078">
          <cell r="A4078" t="str">
            <v>0700 48 39</v>
          </cell>
        </row>
        <row r="4079">
          <cell r="A4079" t="str">
            <v>0700 48 42</v>
          </cell>
        </row>
        <row r="4080">
          <cell r="A4080" t="str">
            <v>0700 48 43</v>
          </cell>
        </row>
        <row r="4081">
          <cell r="A4081" t="str">
            <v>0700 48 44</v>
          </cell>
        </row>
        <row r="4082">
          <cell r="A4082" t="str">
            <v>0700 48 45</v>
          </cell>
        </row>
        <row r="4083">
          <cell r="A4083" t="str">
            <v>0700 48 46</v>
          </cell>
        </row>
        <row r="4084">
          <cell r="A4084" t="str">
            <v>0700 48 47</v>
          </cell>
        </row>
        <row r="4085">
          <cell r="A4085" t="str">
            <v>0700 48 48</v>
          </cell>
        </row>
        <row r="4086">
          <cell r="A4086" t="str">
            <v>0700 48 49</v>
          </cell>
        </row>
        <row r="4087">
          <cell r="A4087" t="str">
            <v>0700 48 52</v>
          </cell>
        </row>
        <row r="4088">
          <cell r="A4088" t="str">
            <v>0700 48 53</v>
          </cell>
        </row>
        <row r="4089">
          <cell r="A4089" t="str">
            <v>0700 48 54</v>
          </cell>
        </row>
        <row r="4090">
          <cell r="A4090" t="str">
            <v>0700 48 55</v>
          </cell>
        </row>
        <row r="4091">
          <cell r="A4091" t="str">
            <v>0700 48 56</v>
          </cell>
        </row>
        <row r="4092">
          <cell r="A4092" t="str">
            <v>0700 48 57</v>
          </cell>
        </row>
        <row r="4093">
          <cell r="A4093" t="str">
            <v>0700 48 58</v>
          </cell>
        </row>
        <row r="4094">
          <cell r="A4094" t="str">
            <v>0700 48 59</v>
          </cell>
        </row>
        <row r="4095">
          <cell r="A4095" t="str">
            <v>0700 48 60</v>
          </cell>
        </row>
        <row r="4096">
          <cell r="A4096" t="str">
            <v>0700 70</v>
          </cell>
        </row>
        <row r="4097">
          <cell r="A4097" t="str">
            <v>0700 82</v>
          </cell>
        </row>
        <row r="4098">
          <cell r="A4098" t="str">
            <v>0700 83</v>
          </cell>
        </row>
        <row r="4099">
          <cell r="A4099" t="str">
            <v>0700 89111</v>
          </cell>
        </row>
        <row r="4100">
          <cell r="A4100" t="str">
            <v>0700 89113</v>
          </cell>
        </row>
        <row r="4101">
          <cell r="A4101" t="str">
            <v>0700 89121</v>
          </cell>
        </row>
        <row r="4102">
          <cell r="A4102" t="str">
            <v>0700 89123</v>
          </cell>
        </row>
        <row r="4103">
          <cell r="A4103" t="str">
            <v>0700 89131</v>
          </cell>
        </row>
        <row r="4104">
          <cell r="A4104" t="str">
            <v>0700 89141</v>
          </cell>
        </row>
        <row r="4105">
          <cell r="A4105" t="str">
            <v>0700 89143</v>
          </cell>
        </row>
        <row r="4106">
          <cell r="A4106" t="str">
            <v>0700 89343</v>
          </cell>
        </row>
        <row r="4107">
          <cell r="A4107" t="str">
            <v>0700 89420</v>
          </cell>
        </row>
        <row r="4108">
          <cell r="A4108" t="str">
            <v>0700 89800</v>
          </cell>
        </row>
        <row r="4109">
          <cell r="A4109" t="str">
            <v>0700 89900</v>
          </cell>
        </row>
        <row r="4110">
          <cell r="A4110" t="str">
            <v>0700 90 11</v>
          </cell>
        </row>
        <row r="4111">
          <cell r="A4111" t="str">
            <v>0700 90 12</v>
          </cell>
        </row>
        <row r="4112">
          <cell r="A4112" t="str">
            <v>0700 90 13</v>
          </cell>
        </row>
        <row r="4113">
          <cell r="A4113" t="str">
            <v>0700 90 14</v>
          </cell>
        </row>
        <row r="4114">
          <cell r="A4114" t="str">
            <v>0700 90 21</v>
          </cell>
        </row>
        <row r="4115">
          <cell r="A4115" t="str">
            <v>0700 90 31</v>
          </cell>
        </row>
        <row r="4116">
          <cell r="A4116" t="str">
            <v>0700 90 32</v>
          </cell>
        </row>
        <row r="4117">
          <cell r="A4117" t="str">
            <v>0700 90 33</v>
          </cell>
        </row>
        <row r="4118">
          <cell r="A4118" t="str">
            <v>0700 90 34</v>
          </cell>
        </row>
        <row r="4119">
          <cell r="A4119" t="str">
            <v>0700 90 41</v>
          </cell>
        </row>
        <row r="4120">
          <cell r="A4120" t="str">
            <v>0700 90 51</v>
          </cell>
        </row>
        <row r="4121">
          <cell r="A4121" t="str">
            <v>0700 90 71</v>
          </cell>
        </row>
        <row r="4122">
          <cell r="A4122" t="str">
            <v>0700 90 72</v>
          </cell>
        </row>
        <row r="4123">
          <cell r="A4123" t="str">
            <v>0701  1810</v>
          </cell>
        </row>
        <row r="4124">
          <cell r="A4124" t="str">
            <v>0701 11111</v>
          </cell>
        </row>
        <row r="4125">
          <cell r="A4125" t="str">
            <v>0701 11112</v>
          </cell>
        </row>
        <row r="4126">
          <cell r="A4126" t="str">
            <v>0701 11121</v>
          </cell>
        </row>
        <row r="4127">
          <cell r="A4127" t="str">
            <v>0701 11211</v>
          </cell>
        </row>
        <row r="4128">
          <cell r="A4128" t="str">
            <v>0701 11212</v>
          </cell>
        </row>
        <row r="4129">
          <cell r="A4129" t="str">
            <v>0701 11221</v>
          </cell>
        </row>
        <row r="4130">
          <cell r="A4130" t="str">
            <v>0701 15111</v>
          </cell>
        </row>
        <row r="4131">
          <cell r="A4131" t="str">
            <v>0701 15112</v>
          </cell>
        </row>
        <row r="4132">
          <cell r="A4132" t="str">
            <v>0701 15121</v>
          </cell>
        </row>
        <row r="4133">
          <cell r="A4133" t="str">
            <v>0701 15211</v>
          </cell>
        </row>
        <row r="4134">
          <cell r="A4134" t="str">
            <v>0701 15212</v>
          </cell>
        </row>
        <row r="4135">
          <cell r="A4135" t="str">
            <v>0701 15221</v>
          </cell>
        </row>
        <row r="4136">
          <cell r="A4136" t="str">
            <v>0701 16111</v>
          </cell>
        </row>
        <row r="4137">
          <cell r="A4137" t="str">
            <v>0701 16112</v>
          </cell>
        </row>
        <row r="4138">
          <cell r="A4138" t="str">
            <v>0701 16121</v>
          </cell>
        </row>
        <row r="4139">
          <cell r="A4139" t="str">
            <v>0701 16211</v>
          </cell>
        </row>
        <row r="4140">
          <cell r="A4140" t="str">
            <v>0701 16212</v>
          </cell>
        </row>
        <row r="4141">
          <cell r="A4141" t="str">
            <v>0701 16221</v>
          </cell>
        </row>
        <row r="4142">
          <cell r="A4142" t="str">
            <v>0701 17101</v>
          </cell>
        </row>
        <row r="4143">
          <cell r="A4143" t="str">
            <v>0701 17111</v>
          </cell>
        </row>
        <row r="4144">
          <cell r="A4144" t="str">
            <v>0701 17201</v>
          </cell>
        </row>
        <row r="4145">
          <cell r="A4145" t="str">
            <v>0701 17211</v>
          </cell>
        </row>
        <row r="4146">
          <cell r="A4146" t="str">
            <v>0701 17221</v>
          </cell>
        </row>
        <row r="4147">
          <cell r="A4147" t="str">
            <v>0701 18101</v>
          </cell>
        </row>
        <row r="4148">
          <cell r="A4148" t="str">
            <v>0701 18201</v>
          </cell>
        </row>
        <row r="4149">
          <cell r="A4149" t="str">
            <v>0701 18221</v>
          </cell>
        </row>
        <row r="4150">
          <cell r="A4150" t="str">
            <v>0701 19</v>
          </cell>
        </row>
        <row r="4151">
          <cell r="A4151" t="str">
            <v>0702 11111</v>
          </cell>
        </row>
        <row r="4152">
          <cell r="A4152" t="str">
            <v>0702 11121</v>
          </cell>
        </row>
        <row r="4153">
          <cell r="A4153" t="str">
            <v>0702 11211</v>
          </cell>
        </row>
        <row r="4154">
          <cell r="A4154" t="str">
            <v>0702 11221</v>
          </cell>
        </row>
        <row r="4155">
          <cell r="A4155" t="str">
            <v>0702 12111</v>
          </cell>
        </row>
        <row r="4156">
          <cell r="A4156" t="str">
            <v>0702 12121</v>
          </cell>
        </row>
        <row r="4157">
          <cell r="A4157" t="str">
            <v>0702 12211</v>
          </cell>
        </row>
        <row r="4158">
          <cell r="A4158" t="str">
            <v>0702 12221</v>
          </cell>
        </row>
        <row r="4159">
          <cell r="A4159" t="str">
            <v>0705 10  1</v>
          </cell>
        </row>
        <row r="4160">
          <cell r="A4160" t="str">
            <v>0705 10  2</v>
          </cell>
        </row>
        <row r="4161">
          <cell r="A4161" t="str">
            <v>0705 10  3</v>
          </cell>
        </row>
        <row r="4162">
          <cell r="A4162" t="str">
            <v>0705 10  4</v>
          </cell>
        </row>
        <row r="4163">
          <cell r="A4163" t="str">
            <v>0705 10 11</v>
          </cell>
        </row>
        <row r="4164">
          <cell r="A4164" t="str">
            <v>0705 10 13</v>
          </cell>
        </row>
        <row r="4165">
          <cell r="A4165" t="str">
            <v>0705 11  1</v>
          </cell>
        </row>
        <row r="4166">
          <cell r="A4166" t="str">
            <v>0705 11  2</v>
          </cell>
        </row>
        <row r="4167">
          <cell r="A4167" t="str">
            <v>0705 11  3</v>
          </cell>
        </row>
        <row r="4168">
          <cell r="A4168" t="str">
            <v>0705 11  4</v>
          </cell>
        </row>
        <row r="4169">
          <cell r="A4169" t="str">
            <v>0705 11  5</v>
          </cell>
        </row>
        <row r="4170">
          <cell r="A4170" t="str">
            <v>0705 11 10</v>
          </cell>
        </row>
        <row r="4171">
          <cell r="A4171" t="str">
            <v>0705 11 11</v>
          </cell>
        </row>
        <row r="4172">
          <cell r="A4172" t="str">
            <v>0705 11101</v>
          </cell>
        </row>
        <row r="4173">
          <cell r="A4173" t="str">
            <v>0705 71</v>
          </cell>
        </row>
        <row r="4174">
          <cell r="A4174" t="str">
            <v>0706  3</v>
          </cell>
        </row>
        <row r="4175">
          <cell r="A4175" t="str">
            <v>0709 11101</v>
          </cell>
        </row>
        <row r="4176">
          <cell r="A4176" t="str">
            <v>0709 11111</v>
          </cell>
        </row>
        <row r="4177">
          <cell r="A4177" t="str">
            <v>0709 11112</v>
          </cell>
        </row>
        <row r="4178">
          <cell r="A4178" t="str">
            <v>0709 11122</v>
          </cell>
        </row>
        <row r="4179">
          <cell r="A4179" t="str">
            <v>0709 11123</v>
          </cell>
        </row>
        <row r="4180">
          <cell r="A4180" t="str">
            <v>0709 11124</v>
          </cell>
        </row>
        <row r="4181">
          <cell r="A4181" t="str">
            <v>0709 11125</v>
          </cell>
        </row>
        <row r="4182">
          <cell r="A4182" t="str">
            <v>0709 11131</v>
          </cell>
        </row>
        <row r="4183">
          <cell r="A4183" t="str">
            <v>0709 11151</v>
          </cell>
        </row>
        <row r="4184">
          <cell r="A4184" t="str">
            <v>0709 11201</v>
          </cell>
        </row>
        <row r="4185">
          <cell r="A4185" t="str">
            <v>0709 11211</v>
          </cell>
        </row>
        <row r="4186">
          <cell r="A4186" t="str">
            <v>0709 11222</v>
          </cell>
        </row>
        <row r="4187">
          <cell r="A4187" t="str">
            <v>0709 11224</v>
          </cell>
        </row>
        <row r="4188">
          <cell r="A4188" t="str">
            <v>0709 11251</v>
          </cell>
        </row>
        <row r="4189">
          <cell r="A4189" t="str">
            <v>0710  6</v>
          </cell>
        </row>
        <row r="4190">
          <cell r="A4190" t="str">
            <v>0710  7</v>
          </cell>
        </row>
        <row r="4191">
          <cell r="A4191" t="str">
            <v>0710 11101</v>
          </cell>
        </row>
        <row r="4192">
          <cell r="A4192" t="str">
            <v>0710 11102</v>
          </cell>
        </row>
        <row r="4193">
          <cell r="A4193" t="str">
            <v>0710 11103</v>
          </cell>
        </row>
        <row r="4194">
          <cell r="A4194" t="str">
            <v>0710 11111</v>
          </cell>
        </row>
        <row r="4195">
          <cell r="A4195" t="str">
            <v>0710 11112</v>
          </cell>
        </row>
        <row r="4196">
          <cell r="A4196" t="str">
            <v>0710 11122</v>
          </cell>
        </row>
        <row r="4197">
          <cell r="A4197" t="str">
            <v>0710 11123</v>
          </cell>
        </row>
        <row r="4198">
          <cell r="A4198" t="str">
            <v>0710 11124</v>
          </cell>
        </row>
        <row r="4199">
          <cell r="A4199" t="str">
            <v>0710 11125</v>
          </cell>
        </row>
        <row r="4200">
          <cell r="A4200" t="str">
            <v>0710 11131</v>
          </cell>
        </row>
        <row r="4201">
          <cell r="A4201" t="str">
            <v>0710 11132</v>
          </cell>
        </row>
        <row r="4202">
          <cell r="A4202" t="str">
            <v>0710 11133</v>
          </cell>
        </row>
        <row r="4203">
          <cell r="A4203" t="str">
            <v>0710 11141</v>
          </cell>
        </row>
        <row r="4204">
          <cell r="A4204" t="str">
            <v>0710 11142</v>
          </cell>
        </row>
        <row r="4205">
          <cell r="A4205" t="str">
            <v>0710 11151</v>
          </cell>
        </row>
        <row r="4206">
          <cell r="A4206" t="str">
            <v>0710 11153</v>
          </cell>
        </row>
        <row r="4207">
          <cell r="A4207" t="str">
            <v>0710 11160</v>
          </cell>
        </row>
        <row r="4208">
          <cell r="A4208" t="str">
            <v>0710 11170</v>
          </cell>
        </row>
        <row r="4209">
          <cell r="A4209" t="str">
            <v>0710 11180</v>
          </cell>
        </row>
        <row r="4210">
          <cell r="A4210" t="str">
            <v>0710 11190</v>
          </cell>
        </row>
        <row r="4211">
          <cell r="A4211" t="str">
            <v>0710 11201</v>
          </cell>
        </row>
        <row r="4212">
          <cell r="A4212" t="str">
            <v>0710 11202</v>
          </cell>
        </row>
        <row r="4213">
          <cell r="A4213" t="str">
            <v>0710 11203</v>
          </cell>
        </row>
        <row r="4214">
          <cell r="A4214" t="str">
            <v>0710 11211</v>
          </cell>
        </row>
        <row r="4215">
          <cell r="A4215" t="str">
            <v>0710 11212</v>
          </cell>
        </row>
        <row r="4216">
          <cell r="A4216" t="str">
            <v>0710 11222</v>
          </cell>
        </row>
        <row r="4217">
          <cell r="A4217" t="str">
            <v>0710 11223</v>
          </cell>
        </row>
        <row r="4218">
          <cell r="A4218" t="str">
            <v>0710 11224</v>
          </cell>
        </row>
        <row r="4219">
          <cell r="A4219" t="str">
            <v>0710 11225</v>
          </cell>
        </row>
        <row r="4220">
          <cell r="A4220" t="str">
            <v>0710 11231</v>
          </cell>
        </row>
        <row r="4221">
          <cell r="A4221" t="str">
            <v>0710 11241</v>
          </cell>
        </row>
        <row r="4222">
          <cell r="A4222" t="str">
            <v>0710 11251</v>
          </cell>
        </row>
        <row r="4223">
          <cell r="A4223" t="str">
            <v>0710 11260</v>
          </cell>
        </row>
        <row r="4224">
          <cell r="A4224" t="str">
            <v>0710 11290</v>
          </cell>
        </row>
        <row r="4225">
          <cell r="A4225" t="str">
            <v>0710 11311</v>
          </cell>
        </row>
        <row r="4226">
          <cell r="A4226" t="str">
            <v>0710 11331</v>
          </cell>
        </row>
        <row r="4227">
          <cell r="A4227" t="str">
            <v>0710 11333</v>
          </cell>
        </row>
        <row r="4228">
          <cell r="A4228" t="str">
            <v>0710 11341</v>
          </cell>
        </row>
        <row r="4229">
          <cell r="A4229" t="str">
            <v>0710 11342</v>
          </cell>
        </row>
        <row r="4230">
          <cell r="A4230" t="str">
            <v>0710 11351</v>
          </cell>
        </row>
        <row r="4231">
          <cell r="A4231" t="str">
            <v>0710 11421</v>
          </cell>
        </row>
        <row r="4232">
          <cell r="A4232" t="str">
            <v>0710 11460</v>
          </cell>
        </row>
        <row r="4233">
          <cell r="A4233" t="str">
            <v>0710 12101</v>
          </cell>
        </row>
        <row r="4234">
          <cell r="A4234" t="str">
            <v>0710 12102</v>
          </cell>
        </row>
        <row r="4235">
          <cell r="A4235" t="str">
            <v>0710 12123</v>
          </cell>
        </row>
        <row r="4236">
          <cell r="A4236" t="str">
            <v>0710 12124</v>
          </cell>
        </row>
        <row r="4237">
          <cell r="A4237" t="str">
            <v>0710 12125</v>
          </cell>
        </row>
        <row r="4238">
          <cell r="A4238" t="str">
            <v>0710 12131</v>
          </cell>
        </row>
        <row r="4239">
          <cell r="A4239" t="str">
            <v>0710 12160</v>
          </cell>
        </row>
        <row r="4240">
          <cell r="A4240" t="str">
            <v>0710 12201</v>
          </cell>
        </row>
        <row r="4241">
          <cell r="A4241" t="str">
            <v>0710 12231</v>
          </cell>
        </row>
        <row r="4242">
          <cell r="A4242" t="str">
            <v>0710 12421</v>
          </cell>
        </row>
        <row r="4243">
          <cell r="A4243" t="str">
            <v>0710 17</v>
          </cell>
        </row>
        <row r="4244">
          <cell r="A4244" t="str">
            <v>0710 21</v>
          </cell>
        </row>
        <row r="4245">
          <cell r="A4245" t="str">
            <v>0710 23 61</v>
          </cell>
        </row>
        <row r="4246">
          <cell r="A4246" t="str">
            <v>0710 24 61</v>
          </cell>
        </row>
        <row r="4247">
          <cell r="A4247" t="str">
            <v>0710 25181</v>
          </cell>
        </row>
        <row r="4248">
          <cell r="A4248" t="str">
            <v>0710 25241</v>
          </cell>
        </row>
        <row r="4249">
          <cell r="A4249" t="str">
            <v>0710 26 61</v>
          </cell>
        </row>
        <row r="4250">
          <cell r="A4250" t="str">
            <v>0710 27</v>
          </cell>
        </row>
        <row r="4251">
          <cell r="A4251" t="str">
            <v>0710 30</v>
          </cell>
        </row>
        <row r="4252">
          <cell r="A4252" t="str">
            <v>0710 90</v>
          </cell>
        </row>
        <row r="4253">
          <cell r="A4253" t="str">
            <v>0711 11102</v>
          </cell>
        </row>
        <row r="4254">
          <cell r="A4254" t="str">
            <v>0711 11103</v>
          </cell>
        </row>
        <row r="4255">
          <cell r="A4255" t="str">
            <v>0711 11111</v>
          </cell>
        </row>
        <row r="4256">
          <cell r="A4256" t="str">
            <v>0711 11112</v>
          </cell>
        </row>
        <row r="4257">
          <cell r="A4257" t="str">
            <v>0711 11121</v>
          </cell>
        </row>
        <row r="4258">
          <cell r="A4258" t="str">
            <v>0711 11122</v>
          </cell>
        </row>
        <row r="4259">
          <cell r="A4259" t="str">
            <v>0711 11123</v>
          </cell>
        </row>
        <row r="4260">
          <cell r="A4260" t="str">
            <v>0711 11124</v>
          </cell>
        </row>
        <row r="4261">
          <cell r="A4261" t="str">
            <v>0711 11125</v>
          </cell>
        </row>
        <row r="4262">
          <cell r="A4262" t="str">
            <v>0711 11131</v>
          </cell>
        </row>
        <row r="4263">
          <cell r="A4263" t="str">
            <v>0711 11132</v>
          </cell>
        </row>
        <row r="4264">
          <cell r="A4264" t="str">
            <v>0711 11133</v>
          </cell>
        </row>
        <row r="4265">
          <cell r="A4265" t="str">
            <v>0711 11141</v>
          </cell>
        </row>
        <row r="4266">
          <cell r="A4266" t="str">
            <v>0711 11142</v>
          </cell>
        </row>
        <row r="4267">
          <cell r="A4267" t="str">
            <v>0711 11143</v>
          </cell>
        </row>
        <row r="4268">
          <cell r="A4268" t="str">
            <v>0711 11144</v>
          </cell>
        </row>
        <row r="4269">
          <cell r="A4269" t="str">
            <v>0711 11151</v>
          </cell>
        </row>
        <row r="4270">
          <cell r="A4270" t="str">
            <v>0711 11152</v>
          </cell>
        </row>
        <row r="4271">
          <cell r="A4271" t="str">
            <v>0711 11153</v>
          </cell>
        </row>
        <row r="4272">
          <cell r="A4272" t="str">
            <v>0711 11160</v>
          </cell>
        </row>
        <row r="4273">
          <cell r="A4273" t="str">
            <v>0711 11170</v>
          </cell>
        </row>
        <row r="4274">
          <cell r="A4274" t="str">
            <v>0711 11180</v>
          </cell>
        </row>
        <row r="4275">
          <cell r="A4275" t="str">
            <v>0711 11211</v>
          </cell>
        </row>
        <row r="4276">
          <cell r="A4276" t="str">
            <v>0711 11212</v>
          </cell>
        </row>
        <row r="4277">
          <cell r="A4277" t="str">
            <v>0711 11222</v>
          </cell>
        </row>
        <row r="4278">
          <cell r="A4278" t="str">
            <v>0711 11223</v>
          </cell>
        </row>
        <row r="4279">
          <cell r="A4279" t="str">
            <v>0711 11224</v>
          </cell>
        </row>
        <row r="4280">
          <cell r="A4280" t="str">
            <v>0711 11225</v>
          </cell>
        </row>
        <row r="4281">
          <cell r="A4281" t="str">
            <v>0711 11231</v>
          </cell>
        </row>
        <row r="4282">
          <cell r="A4282" t="str">
            <v>0711 11241</v>
          </cell>
        </row>
        <row r="4283">
          <cell r="A4283" t="str">
            <v>0711 11251</v>
          </cell>
        </row>
        <row r="4284">
          <cell r="A4284" t="str">
            <v>0711 11421</v>
          </cell>
        </row>
        <row r="4285">
          <cell r="A4285" t="str">
            <v>0711 11460</v>
          </cell>
        </row>
        <row r="4286">
          <cell r="A4286" t="str">
            <v>0711 12101</v>
          </cell>
        </row>
        <row r="4287">
          <cell r="A4287" t="str">
            <v>0711 12111</v>
          </cell>
        </row>
        <row r="4288">
          <cell r="A4288" t="str">
            <v>0711 12121</v>
          </cell>
        </row>
        <row r="4289">
          <cell r="A4289" t="str">
            <v>0711 12122</v>
          </cell>
        </row>
        <row r="4290">
          <cell r="A4290" t="str">
            <v>0711 12123</v>
          </cell>
        </row>
        <row r="4291">
          <cell r="A4291" t="str">
            <v>0711 12124</v>
          </cell>
        </row>
        <row r="4292">
          <cell r="A4292" t="str">
            <v>0711 12125</v>
          </cell>
        </row>
        <row r="4293">
          <cell r="A4293" t="str">
            <v>0711 12131</v>
          </cell>
        </row>
        <row r="4294">
          <cell r="A4294" t="str">
            <v>0711 12141</v>
          </cell>
        </row>
        <row r="4295">
          <cell r="A4295" t="str">
            <v>0711 12151</v>
          </cell>
        </row>
        <row r="4296">
          <cell r="A4296" t="str">
            <v>0711 12160</v>
          </cell>
        </row>
        <row r="4297">
          <cell r="A4297" t="str">
            <v>0711 12170</v>
          </cell>
        </row>
        <row r="4298">
          <cell r="A4298" t="str">
            <v>0711 12201</v>
          </cell>
        </row>
        <row r="4299">
          <cell r="A4299" t="str">
            <v>0711 12211</v>
          </cell>
        </row>
        <row r="4300">
          <cell r="A4300" t="str">
            <v>0711 12221</v>
          </cell>
        </row>
        <row r="4301">
          <cell r="A4301" t="str">
            <v>0711 12222</v>
          </cell>
        </row>
        <row r="4302">
          <cell r="A4302" t="str">
            <v>0711 12223</v>
          </cell>
        </row>
        <row r="4303">
          <cell r="A4303" t="str">
            <v>0711 12224</v>
          </cell>
        </row>
        <row r="4304">
          <cell r="A4304" t="str">
            <v>0711 12225</v>
          </cell>
        </row>
        <row r="4305">
          <cell r="A4305" t="str">
            <v>0711 12231</v>
          </cell>
        </row>
        <row r="4306">
          <cell r="A4306" t="str">
            <v>0711 12241</v>
          </cell>
        </row>
        <row r="4307">
          <cell r="A4307" t="str">
            <v>0711 12251</v>
          </cell>
        </row>
        <row r="4308">
          <cell r="A4308" t="str">
            <v>0711 13111</v>
          </cell>
        </row>
        <row r="4309">
          <cell r="A4309" t="str">
            <v>0711 13122</v>
          </cell>
        </row>
        <row r="4310">
          <cell r="A4310" t="str">
            <v>0711 13123</v>
          </cell>
        </row>
        <row r="4311">
          <cell r="A4311" t="str">
            <v>0711 13124</v>
          </cell>
        </row>
        <row r="4312">
          <cell r="A4312" t="str">
            <v>0711 13125</v>
          </cell>
        </row>
        <row r="4313">
          <cell r="A4313" t="str">
            <v>0711 13131</v>
          </cell>
        </row>
        <row r="4314">
          <cell r="A4314" t="str">
            <v>0711 13151</v>
          </cell>
        </row>
        <row r="4315">
          <cell r="A4315" t="str">
            <v>0711 13160</v>
          </cell>
        </row>
        <row r="4316">
          <cell r="A4316" t="str">
            <v>0711 13170</v>
          </cell>
        </row>
        <row r="4317">
          <cell r="A4317" t="str">
            <v>0711 13211</v>
          </cell>
        </row>
        <row r="4318">
          <cell r="A4318" t="str">
            <v>0711 13222</v>
          </cell>
        </row>
        <row r="4319">
          <cell r="A4319" t="str">
            <v>0711 13223</v>
          </cell>
        </row>
        <row r="4320">
          <cell r="A4320" t="str">
            <v>0711 13224</v>
          </cell>
        </row>
        <row r="4321">
          <cell r="A4321" t="str">
            <v>0711 13225</v>
          </cell>
        </row>
        <row r="4322">
          <cell r="A4322" t="str">
            <v>0711 13231</v>
          </cell>
        </row>
        <row r="4323">
          <cell r="A4323" t="str">
            <v>0711 13251</v>
          </cell>
        </row>
        <row r="4324">
          <cell r="A4324" t="str">
            <v>0711 14122</v>
          </cell>
        </row>
        <row r="4325">
          <cell r="A4325" t="str">
            <v>0711 14123</v>
          </cell>
        </row>
        <row r="4326">
          <cell r="A4326" t="str">
            <v>0711 14124</v>
          </cell>
        </row>
        <row r="4327">
          <cell r="A4327" t="str">
            <v>0711 14125</v>
          </cell>
        </row>
        <row r="4328">
          <cell r="A4328" t="str">
            <v>0711 14131</v>
          </cell>
        </row>
        <row r="4329">
          <cell r="A4329" t="str">
            <v>0711 14141</v>
          </cell>
        </row>
        <row r="4330">
          <cell r="A4330" t="str">
            <v>0711 14160</v>
          </cell>
        </row>
        <row r="4331">
          <cell r="A4331" t="str">
            <v>0711 14170</v>
          </cell>
        </row>
        <row r="4332">
          <cell r="A4332" t="str">
            <v>0711 14190</v>
          </cell>
        </row>
        <row r="4333">
          <cell r="A4333" t="str">
            <v>0711 14222</v>
          </cell>
        </row>
        <row r="4334">
          <cell r="A4334" t="str">
            <v>0711 14224</v>
          </cell>
        </row>
        <row r="4335">
          <cell r="A4335" t="str">
            <v>0711 14241</v>
          </cell>
        </row>
        <row r="4336">
          <cell r="A4336" t="str">
            <v>0711 14341</v>
          </cell>
        </row>
        <row r="4337">
          <cell r="A4337" t="str">
            <v>0711 14560</v>
          </cell>
        </row>
        <row r="4338">
          <cell r="A4338" t="str">
            <v>0711 14570</v>
          </cell>
        </row>
        <row r="4339">
          <cell r="A4339" t="str">
            <v>0711 14660</v>
          </cell>
        </row>
        <row r="4340">
          <cell r="A4340" t="str">
            <v>0711 15101</v>
          </cell>
        </row>
        <row r="4341">
          <cell r="A4341" t="str">
            <v>0711 15102</v>
          </cell>
        </row>
        <row r="4342">
          <cell r="A4342" t="str">
            <v>0711 15111</v>
          </cell>
        </row>
        <row r="4343">
          <cell r="A4343" t="str">
            <v>0711 15112</v>
          </cell>
        </row>
        <row r="4344">
          <cell r="A4344" t="str">
            <v>0711 15131</v>
          </cell>
        </row>
        <row r="4345">
          <cell r="A4345" t="str">
            <v>0711 15133</v>
          </cell>
        </row>
        <row r="4346">
          <cell r="A4346" t="str">
            <v>0711 15201</v>
          </cell>
        </row>
        <row r="4347">
          <cell r="A4347" t="str">
            <v>0711 15202</v>
          </cell>
        </row>
        <row r="4348">
          <cell r="A4348" t="str">
            <v>0711 15211</v>
          </cell>
        </row>
        <row r="4349">
          <cell r="A4349" t="str">
            <v>0711 15212</v>
          </cell>
        </row>
        <row r="4350">
          <cell r="A4350" t="str">
            <v>0711 15231</v>
          </cell>
        </row>
        <row r="4351">
          <cell r="A4351" t="str">
            <v>0711 16101</v>
          </cell>
        </row>
        <row r="4352">
          <cell r="A4352" t="str">
            <v>0711 16102</v>
          </cell>
        </row>
        <row r="4353">
          <cell r="A4353" t="str">
            <v>0711 16111</v>
          </cell>
        </row>
        <row r="4354">
          <cell r="A4354" t="str">
            <v>0711 16112</v>
          </cell>
        </row>
        <row r="4355">
          <cell r="A4355" t="str">
            <v>0711 16131</v>
          </cell>
        </row>
        <row r="4356">
          <cell r="A4356" t="str">
            <v>0711 16133</v>
          </cell>
        </row>
        <row r="4357">
          <cell r="A4357" t="str">
            <v>0711 16201</v>
          </cell>
        </row>
        <row r="4358">
          <cell r="A4358" t="str">
            <v>0711 16202</v>
          </cell>
        </row>
        <row r="4359">
          <cell r="A4359" t="str">
            <v>0711 16211</v>
          </cell>
        </row>
        <row r="4360">
          <cell r="A4360" t="str">
            <v>0711 16212</v>
          </cell>
        </row>
        <row r="4361">
          <cell r="A4361" t="str">
            <v>0711 16231</v>
          </cell>
        </row>
        <row r="4362">
          <cell r="A4362" t="str">
            <v>0711 17</v>
          </cell>
        </row>
        <row r="4363">
          <cell r="A4363" t="str">
            <v>0711 18101</v>
          </cell>
        </row>
        <row r="4364">
          <cell r="A4364" t="str">
            <v>0713100  1</v>
          </cell>
        </row>
        <row r="4365">
          <cell r="A4365" t="str">
            <v>0713100  2</v>
          </cell>
        </row>
        <row r="4366">
          <cell r="A4366" t="str">
            <v>0713100  3</v>
          </cell>
        </row>
        <row r="4367">
          <cell r="A4367" t="str">
            <v>0713101111</v>
          </cell>
        </row>
        <row r="4368">
          <cell r="A4368" t="str">
            <v>0713101112</v>
          </cell>
        </row>
        <row r="4369">
          <cell r="A4369" t="str">
            <v>0713101122</v>
          </cell>
        </row>
        <row r="4370">
          <cell r="A4370" t="str">
            <v>0713101124</v>
          </cell>
        </row>
        <row r="4371">
          <cell r="A4371" t="str">
            <v>0713101125</v>
          </cell>
        </row>
        <row r="4372">
          <cell r="A4372" t="str">
            <v>0713101126</v>
          </cell>
        </row>
        <row r="4373">
          <cell r="A4373" t="str">
            <v>0713101151</v>
          </cell>
        </row>
        <row r="4374">
          <cell r="A4374" t="str">
            <v>0713101160</v>
          </cell>
        </row>
        <row r="4375">
          <cell r="A4375" t="str">
            <v>0713101170</v>
          </cell>
        </row>
        <row r="4376">
          <cell r="A4376" t="str">
            <v>0713101180</v>
          </cell>
        </row>
        <row r="4377">
          <cell r="A4377" t="str">
            <v>0713101211</v>
          </cell>
        </row>
        <row r="4378">
          <cell r="A4378" t="str">
            <v>0713101222</v>
          </cell>
        </row>
        <row r="4379">
          <cell r="A4379" t="str">
            <v>0713101225</v>
          </cell>
        </row>
        <row r="4380">
          <cell r="A4380" t="str">
            <v>0713101251</v>
          </cell>
        </row>
        <row r="4381">
          <cell r="A4381" t="str">
            <v>0713101560</v>
          </cell>
        </row>
        <row r="4382">
          <cell r="A4382" t="str">
            <v>0713101570</v>
          </cell>
        </row>
        <row r="4383">
          <cell r="A4383" t="str">
            <v>0713101580</v>
          </cell>
        </row>
        <row r="4384">
          <cell r="A4384" t="str">
            <v>0713102111</v>
          </cell>
        </row>
        <row r="4385">
          <cell r="A4385" t="str">
            <v>0713102122</v>
          </cell>
        </row>
        <row r="4386">
          <cell r="A4386" t="str">
            <v>0713102124</v>
          </cell>
        </row>
        <row r="4387">
          <cell r="A4387" t="str">
            <v>0713102125</v>
          </cell>
        </row>
        <row r="4388">
          <cell r="A4388" t="str">
            <v>0713102126</v>
          </cell>
        </row>
        <row r="4389">
          <cell r="A4389" t="str">
            <v>0713102131</v>
          </cell>
        </row>
        <row r="4390">
          <cell r="A4390" t="str">
            <v>0713102134</v>
          </cell>
        </row>
        <row r="4391">
          <cell r="A4391" t="str">
            <v>0713102151</v>
          </cell>
        </row>
        <row r="4392">
          <cell r="A4392" t="str">
            <v>0713102211</v>
          </cell>
        </row>
        <row r="4393">
          <cell r="A4393" t="str">
            <v>0713102222</v>
          </cell>
        </row>
        <row r="4394">
          <cell r="A4394" t="str">
            <v>0713102225</v>
          </cell>
        </row>
        <row r="4395">
          <cell r="A4395" t="str">
            <v>0713102231</v>
          </cell>
        </row>
        <row r="4396">
          <cell r="A4396" t="str">
            <v>0713102251</v>
          </cell>
        </row>
        <row r="4397">
          <cell r="A4397" t="str">
            <v>0713102331</v>
          </cell>
        </row>
        <row r="4398">
          <cell r="A4398" t="str">
            <v>0713102513</v>
          </cell>
        </row>
        <row r="4399">
          <cell r="A4399" t="str">
            <v>0713102531</v>
          </cell>
        </row>
        <row r="4400">
          <cell r="A4400" t="str">
            <v>0713102533</v>
          </cell>
        </row>
        <row r="4401">
          <cell r="A4401" t="str">
            <v>0713102538</v>
          </cell>
        </row>
        <row r="4402">
          <cell r="A4402" t="str">
            <v>0713102547</v>
          </cell>
        </row>
        <row r="4403">
          <cell r="A4403" t="str">
            <v>0713102553</v>
          </cell>
        </row>
        <row r="4404">
          <cell r="A4404" t="str">
            <v>0713102560</v>
          </cell>
        </row>
        <row r="4405">
          <cell r="A4405" t="str">
            <v>0713103101</v>
          </cell>
        </row>
        <row r="4406">
          <cell r="A4406" t="str">
            <v>0713103102</v>
          </cell>
        </row>
        <row r="4407">
          <cell r="A4407" t="str">
            <v>0713103103</v>
          </cell>
        </row>
        <row r="4408">
          <cell r="A4408" t="str">
            <v>0713103111</v>
          </cell>
        </row>
        <row r="4409">
          <cell r="A4409" t="str">
            <v>0713103131</v>
          </cell>
        </row>
        <row r="4410">
          <cell r="A4410" t="str">
            <v>0713103133</v>
          </cell>
        </row>
        <row r="4411">
          <cell r="A4411" t="str">
            <v>0713103134</v>
          </cell>
        </row>
        <row r="4412">
          <cell r="A4412" t="str">
            <v>0713103141</v>
          </cell>
        </row>
        <row r="4413">
          <cell r="A4413" t="str">
            <v>0713103201</v>
          </cell>
        </row>
        <row r="4414">
          <cell r="A4414" t="str">
            <v>0713103211</v>
          </cell>
        </row>
        <row r="4415">
          <cell r="A4415" t="str">
            <v>0713103231</v>
          </cell>
        </row>
        <row r="4416">
          <cell r="A4416" t="str">
            <v>0713103331</v>
          </cell>
        </row>
        <row r="4417">
          <cell r="A4417" t="str">
            <v>0713103333</v>
          </cell>
        </row>
        <row r="4418">
          <cell r="A4418" t="str">
            <v>0713103341</v>
          </cell>
        </row>
        <row r="4419">
          <cell r="A4419" t="str">
            <v>0713107</v>
          </cell>
        </row>
        <row r="4420">
          <cell r="A4420" t="str">
            <v>0714  1121</v>
          </cell>
        </row>
        <row r="4421">
          <cell r="A4421" t="str">
            <v>0714  1123</v>
          </cell>
        </row>
        <row r="4422">
          <cell r="A4422" t="str">
            <v>0714  1300</v>
          </cell>
        </row>
        <row r="4423">
          <cell r="A4423" t="str">
            <v>0714  1400</v>
          </cell>
        </row>
        <row r="4424">
          <cell r="A4424" t="str">
            <v>0714  1500</v>
          </cell>
        </row>
        <row r="4425">
          <cell r="A4425" t="str">
            <v>0714  1600</v>
          </cell>
        </row>
        <row r="4426">
          <cell r="A4426" t="str">
            <v>0715  1 11</v>
          </cell>
        </row>
        <row r="4427">
          <cell r="A4427" t="str">
            <v>0715  1 12</v>
          </cell>
        </row>
        <row r="4428">
          <cell r="A4428" t="str">
            <v>0715  1 13</v>
          </cell>
        </row>
        <row r="4429">
          <cell r="A4429" t="str">
            <v>0715  1 14</v>
          </cell>
        </row>
        <row r="4430">
          <cell r="A4430" t="str">
            <v>0715  1 15</v>
          </cell>
        </row>
        <row r="4431">
          <cell r="A4431" t="str">
            <v>0715  1 16</v>
          </cell>
        </row>
        <row r="4432">
          <cell r="A4432" t="str">
            <v>0715  1 20</v>
          </cell>
        </row>
        <row r="4433">
          <cell r="A4433" t="str">
            <v>0715  1 40</v>
          </cell>
        </row>
        <row r="4434">
          <cell r="A4434" t="str">
            <v>0715  1 50</v>
          </cell>
        </row>
        <row r="4435">
          <cell r="A4435" t="str">
            <v>0715  1 60</v>
          </cell>
        </row>
        <row r="4436">
          <cell r="A4436" t="str">
            <v>0715  1 70</v>
          </cell>
        </row>
        <row r="4437">
          <cell r="A4437" t="str">
            <v>0715  1 80</v>
          </cell>
        </row>
        <row r="4438">
          <cell r="A4438" t="str">
            <v>0715  1111</v>
          </cell>
        </row>
        <row r="4439">
          <cell r="A4439" t="str">
            <v>0715  1112</v>
          </cell>
        </row>
        <row r="4440">
          <cell r="A4440" t="str">
            <v>0715  1113</v>
          </cell>
        </row>
        <row r="4441">
          <cell r="A4441" t="str">
            <v>0715  1114</v>
          </cell>
        </row>
        <row r="4442">
          <cell r="A4442" t="str">
            <v>0715  1115</v>
          </cell>
        </row>
        <row r="4443">
          <cell r="A4443" t="str">
            <v>0715  1116</v>
          </cell>
        </row>
        <row r="4444">
          <cell r="A4444" t="str">
            <v>0715  2 11</v>
          </cell>
        </row>
        <row r="4445">
          <cell r="A4445" t="str">
            <v>0715  2 12</v>
          </cell>
        </row>
        <row r="4446">
          <cell r="A4446" t="str">
            <v>0715  2 13</v>
          </cell>
        </row>
        <row r="4447">
          <cell r="A4447" t="str">
            <v>0715  2112</v>
          </cell>
        </row>
        <row r="4448">
          <cell r="A4448" t="str">
            <v>0715  2113</v>
          </cell>
        </row>
        <row r="4449">
          <cell r="A4449" t="str">
            <v>0715  2115</v>
          </cell>
        </row>
        <row r="4450">
          <cell r="A4450" t="str">
            <v>0715  2122</v>
          </cell>
        </row>
        <row r="4451">
          <cell r="A4451" t="str">
            <v>0715  2135</v>
          </cell>
        </row>
        <row r="4452">
          <cell r="A4452" t="str">
            <v>0715  2142</v>
          </cell>
        </row>
        <row r="4453">
          <cell r="A4453" t="str">
            <v>0715  2215</v>
          </cell>
        </row>
        <row r="4454">
          <cell r="A4454" t="str">
            <v>0715  2322</v>
          </cell>
        </row>
        <row r="4455">
          <cell r="A4455" t="str">
            <v>0715  2332</v>
          </cell>
        </row>
        <row r="4456">
          <cell r="A4456" t="str">
            <v>0715  4 11</v>
          </cell>
        </row>
        <row r="4457">
          <cell r="A4457" t="str">
            <v>0715  4 12</v>
          </cell>
        </row>
        <row r="4458">
          <cell r="A4458" t="str">
            <v>0715  4 13</v>
          </cell>
        </row>
        <row r="4459">
          <cell r="A4459" t="str">
            <v>0715  4 14</v>
          </cell>
        </row>
        <row r="4460">
          <cell r="A4460" t="str">
            <v>0715  4 15</v>
          </cell>
        </row>
        <row r="4461">
          <cell r="A4461" t="str">
            <v>0715  4 21</v>
          </cell>
        </row>
        <row r="4462">
          <cell r="A4462" t="str">
            <v>0715  4 22</v>
          </cell>
        </row>
        <row r="4463">
          <cell r="A4463" t="str">
            <v>0715  4 23</v>
          </cell>
        </row>
        <row r="4464">
          <cell r="A4464" t="str">
            <v>0715  4 24</v>
          </cell>
        </row>
        <row r="4465">
          <cell r="A4465" t="str">
            <v>0715  4 25</v>
          </cell>
        </row>
        <row r="4466">
          <cell r="A4466" t="str">
            <v>0715  4 31</v>
          </cell>
        </row>
        <row r="4467">
          <cell r="A4467" t="str">
            <v>0715  4 32</v>
          </cell>
        </row>
        <row r="4468">
          <cell r="A4468" t="str">
            <v>0715  4 33</v>
          </cell>
        </row>
        <row r="4469">
          <cell r="A4469" t="str">
            <v>0715  4 41</v>
          </cell>
        </row>
        <row r="4470">
          <cell r="A4470" t="str">
            <v>0715  4 42</v>
          </cell>
        </row>
        <row r="4471">
          <cell r="A4471" t="str">
            <v>0715  4 43</v>
          </cell>
        </row>
        <row r="4472">
          <cell r="A4472" t="str">
            <v>0715  4 50</v>
          </cell>
        </row>
        <row r="4473">
          <cell r="A4473" t="str">
            <v>0715  4 60</v>
          </cell>
        </row>
        <row r="4474">
          <cell r="A4474" t="str">
            <v>0715  4 70</v>
          </cell>
        </row>
        <row r="4475">
          <cell r="A4475" t="str">
            <v>0715  4 71</v>
          </cell>
        </row>
        <row r="4476">
          <cell r="A4476" t="str">
            <v>0715  4011</v>
          </cell>
        </row>
        <row r="4477">
          <cell r="A4477" t="str">
            <v>0715  4012</v>
          </cell>
        </row>
        <row r="4478">
          <cell r="A4478" t="str">
            <v>0715  4013</v>
          </cell>
        </row>
        <row r="4479">
          <cell r="A4479" t="str">
            <v>0715  4019</v>
          </cell>
        </row>
        <row r="4480">
          <cell r="A4480" t="str">
            <v>0715  4021</v>
          </cell>
        </row>
        <row r="4481">
          <cell r="A4481" t="str">
            <v>0715  4022</v>
          </cell>
        </row>
        <row r="4482">
          <cell r="A4482" t="str">
            <v>0715  4023</v>
          </cell>
        </row>
        <row r="4483">
          <cell r="A4483" t="str">
            <v>0715  4029</v>
          </cell>
        </row>
        <row r="4484">
          <cell r="A4484" t="str">
            <v>0715  4031</v>
          </cell>
        </row>
        <row r="4485">
          <cell r="A4485" t="str">
            <v>0715  4032</v>
          </cell>
        </row>
        <row r="4486">
          <cell r="A4486" t="str">
            <v>0715  4033</v>
          </cell>
        </row>
        <row r="4487">
          <cell r="A4487" t="str">
            <v>0715  4111</v>
          </cell>
        </row>
        <row r="4488">
          <cell r="A4488" t="str">
            <v>0715  4112</v>
          </cell>
        </row>
        <row r="4489">
          <cell r="A4489" t="str">
            <v>0715  4113</v>
          </cell>
        </row>
        <row r="4490">
          <cell r="A4490" t="str">
            <v>0715  4119</v>
          </cell>
        </row>
        <row r="4491">
          <cell r="A4491" t="str">
            <v>0715  4121</v>
          </cell>
        </row>
        <row r="4492">
          <cell r="A4492" t="str">
            <v>0715  4122</v>
          </cell>
        </row>
        <row r="4493">
          <cell r="A4493" t="str">
            <v>0715  4123</v>
          </cell>
        </row>
        <row r="4494">
          <cell r="A4494" t="str">
            <v>0715  4129</v>
          </cell>
        </row>
        <row r="4495">
          <cell r="A4495" t="str">
            <v>0715  4131</v>
          </cell>
        </row>
        <row r="4496">
          <cell r="A4496" t="str">
            <v>0715  4132</v>
          </cell>
        </row>
        <row r="4497">
          <cell r="A4497" t="str">
            <v>0715  4133</v>
          </cell>
        </row>
        <row r="4498">
          <cell r="A4498" t="str">
            <v>0715  4139</v>
          </cell>
        </row>
        <row r="4499">
          <cell r="A4499" t="str">
            <v>0715  4300</v>
          </cell>
        </row>
        <row r="4500">
          <cell r="A4500" t="str">
            <v>0715  4400</v>
          </cell>
        </row>
        <row r="4501">
          <cell r="A4501" t="str">
            <v>0715  4600</v>
          </cell>
        </row>
        <row r="4502">
          <cell r="A4502" t="str">
            <v>0715  4801</v>
          </cell>
        </row>
        <row r="4503">
          <cell r="A4503" t="str">
            <v>0715  5 11</v>
          </cell>
        </row>
        <row r="4504">
          <cell r="A4504" t="str">
            <v>0715  5 12</v>
          </cell>
        </row>
        <row r="4505">
          <cell r="A4505" t="str">
            <v>0715  5 13</v>
          </cell>
        </row>
        <row r="4506">
          <cell r="A4506" t="str">
            <v>0715  5 21</v>
          </cell>
        </row>
        <row r="4507">
          <cell r="A4507" t="str">
            <v>0715  5 30</v>
          </cell>
        </row>
        <row r="4508">
          <cell r="A4508" t="str">
            <v>0715  5 31</v>
          </cell>
        </row>
        <row r="4509">
          <cell r="A4509" t="str">
            <v>0715  5 32</v>
          </cell>
        </row>
        <row r="4510">
          <cell r="A4510" t="str">
            <v>0715  5 50</v>
          </cell>
        </row>
        <row r="4511">
          <cell r="A4511" t="str">
            <v>0715  5 51</v>
          </cell>
        </row>
        <row r="4512">
          <cell r="A4512" t="str">
            <v>0715  7 11</v>
          </cell>
        </row>
        <row r="4513">
          <cell r="A4513" t="str">
            <v>0715  7 12</v>
          </cell>
        </row>
        <row r="4514">
          <cell r="A4514" t="str">
            <v>0715  7 21</v>
          </cell>
        </row>
        <row r="4515">
          <cell r="A4515" t="str">
            <v>0715  7 31</v>
          </cell>
        </row>
        <row r="4516">
          <cell r="A4516" t="str">
            <v>0715  7 32</v>
          </cell>
        </row>
        <row r="4517">
          <cell r="A4517" t="str">
            <v>0715  7 41</v>
          </cell>
        </row>
        <row r="4518">
          <cell r="A4518" t="str">
            <v>0715  7 42</v>
          </cell>
        </row>
        <row r="4519">
          <cell r="A4519" t="str">
            <v>0715 10  2</v>
          </cell>
        </row>
        <row r="4520">
          <cell r="A4520" t="str">
            <v>0715 10  3</v>
          </cell>
        </row>
        <row r="4521">
          <cell r="A4521" t="str">
            <v>0715 10  4</v>
          </cell>
        </row>
        <row r="4522">
          <cell r="A4522" t="str">
            <v>0715 10  5</v>
          </cell>
        </row>
        <row r="4523">
          <cell r="A4523" t="str">
            <v>0715 10  6</v>
          </cell>
        </row>
        <row r="4524">
          <cell r="A4524" t="str">
            <v>0715 10  8</v>
          </cell>
        </row>
        <row r="4525">
          <cell r="A4525" t="str">
            <v>0715 11  1</v>
          </cell>
        </row>
        <row r="4526">
          <cell r="A4526" t="str">
            <v>0715 11  2</v>
          </cell>
        </row>
        <row r="4527">
          <cell r="A4527" t="str">
            <v>0715 11  3</v>
          </cell>
        </row>
        <row r="4528">
          <cell r="A4528" t="str">
            <v>0715 11  4</v>
          </cell>
        </row>
        <row r="4529">
          <cell r="A4529" t="str">
            <v>0715 11  5</v>
          </cell>
        </row>
        <row r="4530">
          <cell r="A4530" t="str">
            <v>0715 11  6</v>
          </cell>
        </row>
        <row r="4531">
          <cell r="A4531" t="str">
            <v>0715 11  7</v>
          </cell>
        </row>
        <row r="4532">
          <cell r="A4532" t="str">
            <v>0715 11  8</v>
          </cell>
        </row>
        <row r="4533">
          <cell r="A4533" t="str">
            <v>0715 11  9</v>
          </cell>
        </row>
        <row r="4534">
          <cell r="A4534" t="str">
            <v>0715 11 10</v>
          </cell>
        </row>
        <row r="4535">
          <cell r="A4535" t="str">
            <v>0715 11 11</v>
          </cell>
        </row>
        <row r="4536">
          <cell r="A4536" t="str">
            <v>0715 11 12</v>
          </cell>
        </row>
        <row r="4537">
          <cell r="A4537" t="str">
            <v>0715 11 13</v>
          </cell>
        </row>
        <row r="4538">
          <cell r="A4538" t="str">
            <v>0715 11 14</v>
          </cell>
        </row>
        <row r="4539">
          <cell r="A4539" t="str">
            <v>0715 11 15</v>
          </cell>
        </row>
        <row r="4540">
          <cell r="A4540" t="str">
            <v>0715 11 16</v>
          </cell>
        </row>
        <row r="4541">
          <cell r="A4541" t="str">
            <v>0715 11111</v>
          </cell>
        </row>
        <row r="4542">
          <cell r="A4542" t="str">
            <v>0715 11112</v>
          </cell>
        </row>
        <row r="4543">
          <cell r="A4543" t="str">
            <v>0715 11113</v>
          </cell>
        </row>
        <row r="4544">
          <cell r="A4544" t="str">
            <v>0715 11114</v>
          </cell>
        </row>
        <row r="4545">
          <cell r="A4545" t="str">
            <v>0715 11115</v>
          </cell>
        </row>
        <row r="4546">
          <cell r="A4546" t="str">
            <v>0715 11116</v>
          </cell>
        </row>
        <row r="4547">
          <cell r="A4547" t="str">
            <v>0715 11118</v>
          </cell>
        </row>
        <row r="4548">
          <cell r="A4548" t="str">
            <v>0715 11119</v>
          </cell>
        </row>
        <row r="4549">
          <cell r="A4549" t="str">
            <v>0715 11125</v>
          </cell>
        </row>
        <row r="4550">
          <cell r="A4550" t="str">
            <v>0715 11126</v>
          </cell>
        </row>
        <row r="4551">
          <cell r="A4551" t="str">
            <v>0715 11127</v>
          </cell>
        </row>
        <row r="4552">
          <cell r="A4552" t="str">
            <v>0715 11128</v>
          </cell>
        </row>
        <row r="4553">
          <cell r="A4553" t="str">
            <v>0715 11129</v>
          </cell>
        </row>
        <row r="4554">
          <cell r="A4554" t="str">
            <v>0715 11136</v>
          </cell>
        </row>
        <row r="4555">
          <cell r="A4555" t="str">
            <v>0715 11137</v>
          </cell>
        </row>
        <row r="4556">
          <cell r="A4556" t="str">
            <v>0715 11138</v>
          </cell>
        </row>
        <row r="4557">
          <cell r="A4557" t="str">
            <v>0715 11139</v>
          </cell>
        </row>
        <row r="4558">
          <cell r="A4558" t="str">
            <v>0715 11211</v>
          </cell>
        </row>
        <row r="4559">
          <cell r="A4559" t="str">
            <v>0715 11213</v>
          </cell>
        </row>
        <row r="4560">
          <cell r="A4560" t="str">
            <v>0715 11214</v>
          </cell>
        </row>
        <row r="4561">
          <cell r="A4561" t="str">
            <v>0715 11216</v>
          </cell>
        </row>
        <row r="4562">
          <cell r="A4562" t="str">
            <v>0715 11311</v>
          </cell>
        </row>
        <row r="4563">
          <cell r="A4563" t="str">
            <v>0715 11400</v>
          </cell>
        </row>
        <row r="4564">
          <cell r="A4564" t="str">
            <v>0715 11500</v>
          </cell>
        </row>
        <row r="4565">
          <cell r="A4565" t="str">
            <v>0715 11526</v>
          </cell>
        </row>
        <row r="4566">
          <cell r="A4566" t="str">
            <v>0715 11600</v>
          </cell>
        </row>
        <row r="4567">
          <cell r="A4567" t="str">
            <v>0715 11611</v>
          </cell>
        </row>
        <row r="4568">
          <cell r="A4568" t="str">
            <v>0715 11612</v>
          </cell>
        </row>
        <row r="4569">
          <cell r="A4569" t="str">
            <v>0715 11637</v>
          </cell>
        </row>
        <row r="4570">
          <cell r="A4570" t="str">
            <v>0715 14 11</v>
          </cell>
        </row>
        <row r="4571">
          <cell r="A4571" t="str">
            <v>0715 14 12</v>
          </cell>
        </row>
        <row r="4572">
          <cell r="A4572" t="str">
            <v>0715 14 13</v>
          </cell>
        </row>
        <row r="4573">
          <cell r="A4573" t="str">
            <v>0715 14 14</v>
          </cell>
        </row>
        <row r="4574">
          <cell r="A4574" t="str">
            <v>0715 14 41</v>
          </cell>
        </row>
        <row r="4575">
          <cell r="A4575" t="str">
            <v>0715 14 42</v>
          </cell>
        </row>
        <row r="4576">
          <cell r="A4576" t="str">
            <v>0715 14 51</v>
          </cell>
        </row>
        <row r="4577">
          <cell r="A4577" t="str">
            <v>0715 14 52</v>
          </cell>
        </row>
        <row r="4578">
          <cell r="A4578" t="str">
            <v>0715 14 54</v>
          </cell>
        </row>
        <row r="4579">
          <cell r="A4579" t="str">
            <v>0715 14 61</v>
          </cell>
        </row>
        <row r="4580">
          <cell r="A4580" t="str">
            <v>0715 14 62</v>
          </cell>
        </row>
        <row r="4581">
          <cell r="A4581" t="str">
            <v>0715 14 64</v>
          </cell>
        </row>
        <row r="4582">
          <cell r="A4582" t="str">
            <v>0715 14 71</v>
          </cell>
        </row>
        <row r="4583">
          <cell r="A4583" t="str">
            <v>0715 16  5</v>
          </cell>
        </row>
        <row r="4584">
          <cell r="A4584" t="str">
            <v>0715 17 52</v>
          </cell>
        </row>
        <row r="4585">
          <cell r="A4585" t="str">
            <v>0715 17 53</v>
          </cell>
        </row>
        <row r="4586">
          <cell r="A4586" t="str">
            <v>0715 17 55</v>
          </cell>
        </row>
        <row r="4587">
          <cell r="A4587" t="str">
            <v>0715 19  1</v>
          </cell>
        </row>
        <row r="4588">
          <cell r="A4588" t="str">
            <v>0715 19  3</v>
          </cell>
        </row>
        <row r="4589">
          <cell r="A4589" t="str">
            <v>0715 19 11</v>
          </cell>
        </row>
        <row r="4590">
          <cell r="A4590" t="str">
            <v>0715 19 12</v>
          </cell>
        </row>
        <row r="4591">
          <cell r="A4591" t="str">
            <v>0715 19 13</v>
          </cell>
        </row>
        <row r="4592">
          <cell r="A4592" t="str">
            <v>0715 19 43</v>
          </cell>
        </row>
        <row r="4593">
          <cell r="A4593" t="str">
            <v>0715 19 51</v>
          </cell>
        </row>
        <row r="4594">
          <cell r="A4594" t="str">
            <v>0715 19 60</v>
          </cell>
        </row>
        <row r="4595">
          <cell r="A4595" t="str">
            <v>0715 19 61</v>
          </cell>
        </row>
        <row r="4596">
          <cell r="A4596" t="str">
            <v>0715 19111</v>
          </cell>
        </row>
        <row r="4597">
          <cell r="A4597" t="str">
            <v>0715 19112</v>
          </cell>
        </row>
        <row r="4598">
          <cell r="A4598" t="str">
            <v>0715 19113</v>
          </cell>
        </row>
        <row r="4599">
          <cell r="A4599" t="str">
            <v>0715 19119</v>
          </cell>
        </row>
        <row r="4600">
          <cell r="A4600" t="str">
            <v>0715 19121</v>
          </cell>
        </row>
        <row r="4601">
          <cell r="A4601" t="str">
            <v>0715 19122</v>
          </cell>
        </row>
        <row r="4602">
          <cell r="A4602" t="str">
            <v>0715 19123</v>
          </cell>
        </row>
        <row r="4603">
          <cell r="A4603" t="str">
            <v>0715 19129</v>
          </cell>
        </row>
        <row r="4604">
          <cell r="A4604" t="str">
            <v>0715 19131</v>
          </cell>
        </row>
        <row r="4605">
          <cell r="A4605" t="str">
            <v>0715 19132</v>
          </cell>
        </row>
        <row r="4606">
          <cell r="A4606" t="str">
            <v>0715 19133</v>
          </cell>
        </row>
        <row r="4607">
          <cell r="A4607" t="str">
            <v>0715 19300</v>
          </cell>
        </row>
        <row r="4608">
          <cell r="A4608" t="str">
            <v>0715 19600</v>
          </cell>
        </row>
        <row r="4609">
          <cell r="A4609" t="str">
            <v>0715 20  4</v>
          </cell>
        </row>
        <row r="4610">
          <cell r="A4610" t="str">
            <v>0715 21  1</v>
          </cell>
        </row>
        <row r="4611">
          <cell r="A4611" t="str">
            <v>0715 21  2</v>
          </cell>
        </row>
        <row r="4612">
          <cell r="A4612" t="str">
            <v>0715 21  3</v>
          </cell>
        </row>
        <row r="4613">
          <cell r="A4613" t="str">
            <v>0715 22</v>
          </cell>
        </row>
        <row r="4614">
          <cell r="A4614" t="str">
            <v>0715 24  5</v>
          </cell>
        </row>
        <row r="4615">
          <cell r="A4615" t="str">
            <v>0715 26  1</v>
          </cell>
        </row>
        <row r="4616">
          <cell r="A4616" t="str">
            <v>0715 26  2</v>
          </cell>
        </row>
        <row r="4617">
          <cell r="A4617" t="str">
            <v>0715 30  2</v>
          </cell>
        </row>
        <row r="4618">
          <cell r="A4618" t="str">
            <v>0715 30  5</v>
          </cell>
        </row>
        <row r="4619">
          <cell r="A4619" t="str">
            <v>0715 31  1</v>
          </cell>
        </row>
        <row r="4620">
          <cell r="A4620" t="str">
            <v>0715 31  6</v>
          </cell>
        </row>
        <row r="4621">
          <cell r="A4621" t="str">
            <v>0715 32</v>
          </cell>
        </row>
        <row r="4622">
          <cell r="A4622" t="str">
            <v>0715 35  1</v>
          </cell>
        </row>
        <row r="4623">
          <cell r="A4623" t="str">
            <v>0715 35  4</v>
          </cell>
        </row>
        <row r="4624">
          <cell r="A4624" t="str">
            <v>0715 36 11</v>
          </cell>
        </row>
        <row r="4625">
          <cell r="A4625" t="str">
            <v>0715 36 12</v>
          </cell>
        </row>
        <row r="4626">
          <cell r="A4626" t="str">
            <v>0715 36 13</v>
          </cell>
        </row>
        <row r="4627">
          <cell r="A4627" t="str">
            <v>0715 36 14</v>
          </cell>
        </row>
        <row r="4628">
          <cell r="A4628" t="str">
            <v>0715 36 32</v>
          </cell>
        </row>
        <row r="4629">
          <cell r="A4629" t="str">
            <v>0715 36 42</v>
          </cell>
        </row>
        <row r="4630">
          <cell r="A4630" t="str">
            <v>0715 37  1</v>
          </cell>
        </row>
        <row r="4631">
          <cell r="A4631" t="str">
            <v>0715 40  1</v>
          </cell>
        </row>
        <row r="4632">
          <cell r="A4632" t="str">
            <v>0715 50</v>
          </cell>
        </row>
        <row r="4633">
          <cell r="A4633" t="str">
            <v>0715 51</v>
          </cell>
        </row>
        <row r="4634">
          <cell r="A4634" t="str">
            <v>0715 52</v>
          </cell>
        </row>
        <row r="4635">
          <cell r="A4635" t="str">
            <v>0715 52  1</v>
          </cell>
        </row>
        <row r="4636">
          <cell r="A4636" t="str">
            <v>0715 52  2</v>
          </cell>
        </row>
        <row r="4637">
          <cell r="A4637" t="str">
            <v>0715 52-</v>
          </cell>
        </row>
        <row r="4638">
          <cell r="A4638" t="str">
            <v>0715500  1</v>
          </cell>
        </row>
        <row r="4639">
          <cell r="A4639" t="str">
            <v>0715500  2</v>
          </cell>
        </row>
        <row r="4640">
          <cell r="A4640" t="str">
            <v>0715500  3</v>
          </cell>
        </row>
        <row r="4641">
          <cell r="A4641" t="str">
            <v>0715500 30</v>
          </cell>
        </row>
        <row r="4642">
          <cell r="A4642" t="str">
            <v>0715511115</v>
          </cell>
        </row>
        <row r="4643">
          <cell r="A4643" t="str">
            <v>0715511120</v>
          </cell>
        </row>
        <row r="4644">
          <cell r="A4644" t="str">
            <v>0715511125</v>
          </cell>
        </row>
        <row r="4645">
          <cell r="A4645" t="str">
            <v>0715511130</v>
          </cell>
        </row>
        <row r="4646">
          <cell r="A4646" t="str">
            <v>0715511135</v>
          </cell>
        </row>
        <row r="4647">
          <cell r="A4647" t="str">
            <v>0715511140</v>
          </cell>
        </row>
        <row r="4648">
          <cell r="A4648" t="str">
            <v>0715511145</v>
          </cell>
        </row>
        <row r="4649">
          <cell r="A4649" t="str">
            <v>0715511150</v>
          </cell>
        </row>
        <row r="4650">
          <cell r="A4650" t="str">
            <v>0715511230</v>
          </cell>
        </row>
        <row r="4651">
          <cell r="A4651" t="str">
            <v>0715511240</v>
          </cell>
        </row>
        <row r="4652">
          <cell r="A4652" t="str">
            <v>0715511245</v>
          </cell>
        </row>
        <row r="4653">
          <cell r="A4653" t="str">
            <v>0715511250</v>
          </cell>
        </row>
        <row r="4654">
          <cell r="A4654" t="str">
            <v>0715511315</v>
          </cell>
        </row>
        <row r="4655">
          <cell r="A4655" t="str">
            <v>0715511320</v>
          </cell>
        </row>
        <row r="4656">
          <cell r="A4656" t="str">
            <v>0715511325</v>
          </cell>
        </row>
        <row r="4657">
          <cell r="A4657" t="str">
            <v>0715511330</v>
          </cell>
        </row>
        <row r="4658">
          <cell r="A4658" t="str">
            <v>0715511335</v>
          </cell>
        </row>
        <row r="4659">
          <cell r="A4659" t="str">
            <v>0715511340</v>
          </cell>
        </row>
        <row r="4660">
          <cell r="A4660" t="str">
            <v>0715511345</v>
          </cell>
        </row>
        <row r="4661">
          <cell r="A4661" t="str">
            <v>0715511350</v>
          </cell>
        </row>
        <row r="4662">
          <cell r="A4662" t="str">
            <v>0715511540</v>
          </cell>
        </row>
        <row r="4663">
          <cell r="A4663" t="str">
            <v>0715511550</v>
          </cell>
        </row>
        <row r="4664">
          <cell r="A4664" t="str">
            <v>0715511735</v>
          </cell>
        </row>
        <row r="4665">
          <cell r="A4665" t="str">
            <v>0715511740</v>
          </cell>
        </row>
        <row r="4666">
          <cell r="A4666" t="str">
            <v>0715512115</v>
          </cell>
        </row>
        <row r="4667">
          <cell r="A4667" t="str">
            <v>0715512125</v>
          </cell>
        </row>
        <row r="4668">
          <cell r="A4668" t="str">
            <v>0715512130</v>
          </cell>
        </row>
        <row r="4669">
          <cell r="A4669" t="str">
            <v>0715512135</v>
          </cell>
        </row>
        <row r="4670">
          <cell r="A4670" t="str">
            <v>0715512140</v>
          </cell>
        </row>
        <row r="4671">
          <cell r="A4671" t="str">
            <v>0715512145</v>
          </cell>
        </row>
        <row r="4672">
          <cell r="A4672" t="str">
            <v>0715512150</v>
          </cell>
        </row>
        <row r="4673">
          <cell r="A4673" t="str">
            <v>0715512155</v>
          </cell>
        </row>
        <row r="4674">
          <cell r="A4674" t="str">
            <v>0715512160</v>
          </cell>
        </row>
        <row r="4675">
          <cell r="A4675" t="str">
            <v>0715512315</v>
          </cell>
        </row>
        <row r="4676">
          <cell r="A4676" t="str">
            <v>0715512320</v>
          </cell>
        </row>
        <row r="4677">
          <cell r="A4677" t="str">
            <v>0715512325</v>
          </cell>
        </row>
        <row r="4678">
          <cell r="A4678" t="str">
            <v>0715512330</v>
          </cell>
        </row>
        <row r="4679">
          <cell r="A4679" t="str">
            <v>0715512335</v>
          </cell>
        </row>
        <row r="4680">
          <cell r="A4680" t="str">
            <v>0715512340</v>
          </cell>
        </row>
        <row r="4681">
          <cell r="A4681" t="str">
            <v>0715512615</v>
          </cell>
        </row>
        <row r="4682">
          <cell r="A4682" t="str">
            <v>0715512940</v>
          </cell>
        </row>
        <row r="4683">
          <cell r="A4683" t="str">
            <v>0715513115</v>
          </cell>
        </row>
        <row r="4684">
          <cell r="A4684" t="str">
            <v>0715513125</v>
          </cell>
        </row>
        <row r="4685">
          <cell r="A4685" t="str">
            <v>0715513130</v>
          </cell>
        </row>
        <row r="4686">
          <cell r="A4686" t="str">
            <v>0715513135</v>
          </cell>
        </row>
        <row r="4687">
          <cell r="A4687" t="str">
            <v>0715513140</v>
          </cell>
        </row>
        <row r="4688">
          <cell r="A4688" t="str">
            <v>0715513145</v>
          </cell>
        </row>
        <row r="4689">
          <cell r="A4689" t="str">
            <v>0715513150</v>
          </cell>
        </row>
        <row r="4690">
          <cell r="A4690" t="str">
            <v>0715513215</v>
          </cell>
        </row>
        <row r="4691">
          <cell r="A4691" t="str">
            <v>0715513240</v>
          </cell>
        </row>
        <row r="4692">
          <cell r="A4692" t="str">
            <v>0715513245</v>
          </cell>
        </row>
        <row r="4693">
          <cell r="A4693" t="str">
            <v>0715513250</v>
          </cell>
        </row>
        <row r="4694">
          <cell r="A4694" t="str">
            <v>0715513330</v>
          </cell>
        </row>
        <row r="4695">
          <cell r="A4695" t="str">
            <v>0715514115</v>
          </cell>
        </row>
        <row r="4696">
          <cell r="A4696" t="str">
            <v>0715514120</v>
          </cell>
        </row>
        <row r="4697">
          <cell r="A4697" t="str">
            <v>0715514125</v>
          </cell>
        </row>
        <row r="4698">
          <cell r="A4698" t="str">
            <v>0715514130</v>
          </cell>
        </row>
        <row r="4699">
          <cell r="A4699" t="str">
            <v>0715514135</v>
          </cell>
        </row>
        <row r="4700">
          <cell r="A4700" t="str">
            <v>0715514140</v>
          </cell>
        </row>
        <row r="4701">
          <cell r="A4701" t="str">
            <v>0715514145</v>
          </cell>
        </row>
        <row r="4702">
          <cell r="A4702" t="str">
            <v>0715514150</v>
          </cell>
        </row>
        <row r="4703">
          <cell r="A4703" t="str">
            <v>0715514325</v>
          </cell>
        </row>
        <row r="4704">
          <cell r="A4704" t="str">
            <v>0715515115</v>
          </cell>
        </row>
        <row r="4705">
          <cell r="A4705" t="str">
            <v>0715515120</v>
          </cell>
        </row>
        <row r="4706">
          <cell r="A4706" t="str">
            <v>0715515125</v>
          </cell>
        </row>
        <row r="4707">
          <cell r="A4707" t="str">
            <v>0715515130</v>
          </cell>
        </row>
        <row r="4708">
          <cell r="A4708" t="str">
            <v>0715515135</v>
          </cell>
        </row>
        <row r="4709">
          <cell r="A4709" t="str">
            <v>0715515140</v>
          </cell>
        </row>
        <row r="4710">
          <cell r="A4710" t="str">
            <v>0715515145</v>
          </cell>
        </row>
        <row r="4711">
          <cell r="A4711" t="str">
            <v>0715515150</v>
          </cell>
        </row>
        <row r="4712">
          <cell r="A4712" t="str">
            <v>0715515225</v>
          </cell>
        </row>
        <row r="4713">
          <cell r="A4713" t="str">
            <v>0715515230</v>
          </cell>
        </row>
        <row r="4714">
          <cell r="A4714" t="str">
            <v>0715515235</v>
          </cell>
        </row>
        <row r="4715">
          <cell r="A4715" t="str">
            <v>0715515240</v>
          </cell>
        </row>
        <row r="4716">
          <cell r="A4716" t="str">
            <v>0715515245</v>
          </cell>
        </row>
        <row r="4717">
          <cell r="A4717" t="str">
            <v>0715515250</v>
          </cell>
        </row>
        <row r="4718">
          <cell r="A4718" t="str">
            <v>0715516115</v>
          </cell>
        </row>
        <row r="4719">
          <cell r="A4719" t="str">
            <v>0715516120</v>
          </cell>
        </row>
        <row r="4720">
          <cell r="A4720" t="str">
            <v>0715516125</v>
          </cell>
        </row>
        <row r="4721">
          <cell r="A4721" t="str">
            <v>0715516130</v>
          </cell>
        </row>
        <row r="4722">
          <cell r="A4722" t="str">
            <v>0715516135</v>
          </cell>
        </row>
        <row r="4723">
          <cell r="A4723" t="str">
            <v>0715516140</v>
          </cell>
        </row>
        <row r="4724">
          <cell r="A4724" t="str">
            <v>0715516145</v>
          </cell>
        </row>
        <row r="4725">
          <cell r="A4725" t="str">
            <v>0715516150</v>
          </cell>
        </row>
        <row r="4726">
          <cell r="A4726" t="str">
            <v>0715516210</v>
          </cell>
        </row>
        <row r="4727">
          <cell r="A4727" t="str">
            <v>0715516315</v>
          </cell>
        </row>
        <row r="4728">
          <cell r="A4728" t="str">
            <v>0715516320</v>
          </cell>
        </row>
        <row r="4729">
          <cell r="A4729" t="str">
            <v>0715516330</v>
          </cell>
        </row>
        <row r="4730">
          <cell r="A4730" t="str">
            <v>0715516615</v>
          </cell>
        </row>
        <row r="4731">
          <cell r="A4731" t="str">
            <v>0715517110</v>
          </cell>
        </row>
        <row r="4732">
          <cell r="A4732" t="str">
            <v>0715517125</v>
          </cell>
        </row>
        <row r="4733">
          <cell r="A4733" t="str">
            <v>0715517135</v>
          </cell>
        </row>
        <row r="4734">
          <cell r="A4734" t="str">
            <v>0715517140</v>
          </cell>
        </row>
        <row r="4735">
          <cell r="A4735" t="str">
            <v>0715517145</v>
          </cell>
        </row>
        <row r="4736">
          <cell r="A4736" t="str">
            <v>0715517150</v>
          </cell>
        </row>
        <row r="4737">
          <cell r="A4737" t="str">
            <v>0715517325</v>
          </cell>
        </row>
        <row r="4738">
          <cell r="A4738" t="str">
            <v>0715518115</v>
          </cell>
        </row>
        <row r="4739">
          <cell r="A4739" t="str">
            <v>0715518120</v>
          </cell>
        </row>
        <row r="4740">
          <cell r="A4740" t="str">
            <v>0715518125</v>
          </cell>
        </row>
        <row r="4741">
          <cell r="A4741" t="str">
            <v>0715518130</v>
          </cell>
        </row>
        <row r="4742">
          <cell r="A4742" t="str">
            <v>0715518140</v>
          </cell>
        </row>
        <row r="4743">
          <cell r="A4743" t="str">
            <v>0715518145</v>
          </cell>
        </row>
        <row r="4744">
          <cell r="A4744" t="str">
            <v>0715518150</v>
          </cell>
        </row>
        <row r="4745">
          <cell r="A4745" t="str">
            <v>0715518315</v>
          </cell>
        </row>
        <row r="4746">
          <cell r="A4746" t="str">
            <v>0715521135</v>
          </cell>
        </row>
        <row r="4747">
          <cell r="A4747" t="str">
            <v>0715521140</v>
          </cell>
        </row>
        <row r="4748">
          <cell r="A4748" t="str">
            <v>0715521330</v>
          </cell>
        </row>
        <row r="4749">
          <cell r="A4749" t="str">
            <v>0715522315</v>
          </cell>
        </row>
        <row r="4750">
          <cell r="A4750" t="str">
            <v>0715522330</v>
          </cell>
        </row>
        <row r="4751">
          <cell r="A4751" t="str">
            <v>0715530</v>
          </cell>
        </row>
        <row r="4752">
          <cell r="A4752" t="str">
            <v>0715530100</v>
          </cell>
        </row>
        <row r="4753">
          <cell r="A4753" t="str">
            <v>0715530101</v>
          </cell>
        </row>
        <row r="4754">
          <cell r="A4754" t="str">
            <v>0715530102</v>
          </cell>
        </row>
        <row r="4755">
          <cell r="A4755" t="str">
            <v>0715530103</v>
          </cell>
        </row>
        <row r="4756">
          <cell r="A4756" t="str">
            <v>0715530104</v>
          </cell>
        </row>
        <row r="4757">
          <cell r="A4757" t="str">
            <v>0715530105</v>
          </cell>
        </row>
        <row r="4758">
          <cell r="A4758" t="str">
            <v>0715531130</v>
          </cell>
        </row>
        <row r="4759">
          <cell r="A4759" t="str">
            <v>0715531140</v>
          </cell>
        </row>
        <row r="4760">
          <cell r="A4760" t="str">
            <v>0715531145</v>
          </cell>
        </row>
        <row r="4761">
          <cell r="A4761" t="str">
            <v>0715534150</v>
          </cell>
        </row>
        <row r="4762">
          <cell r="A4762" t="str">
            <v>0715536115</v>
          </cell>
        </row>
        <row r="4763">
          <cell r="A4763" t="str">
            <v>0715536215</v>
          </cell>
        </row>
        <row r="4764">
          <cell r="A4764" t="str">
            <v>0715540000</v>
          </cell>
        </row>
        <row r="4765">
          <cell r="A4765" t="str">
            <v>0715550000</v>
          </cell>
        </row>
        <row r="4766">
          <cell r="A4766" t="str">
            <v>0715560000</v>
          </cell>
        </row>
        <row r="4767">
          <cell r="A4767" t="str">
            <v>0715561130</v>
          </cell>
        </row>
        <row r="4768">
          <cell r="A4768" t="str">
            <v>0715561140</v>
          </cell>
        </row>
        <row r="4769">
          <cell r="A4769" t="str">
            <v>0715571145</v>
          </cell>
        </row>
        <row r="4770">
          <cell r="A4770" t="str">
            <v>0715573135</v>
          </cell>
        </row>
        <row r="4771">
          <cell r="A4771" t="str">
            <v>0715573145</v>
          </cell>
        </row>
        <row r="4772">
          <cell r="A4772" t="str">
            <v>0715575135</v>
          </cell>
        </row>
        <row r="4773">
          <cell r="A4773" t="str">
            <v>0715575140</v>
          </cell>
        </row>
        <row r="4774">
          <cell r="A4774" t="str">
            <v>0715575145</v>
          </cell>
        </row>
        <row r="4775">
          <cell r="A4775" t="str">
            <v>0715575150</v>
          </cell>
        </row>
        <row r="4776">
          <cell r="A4776" t="str">
            <v>0715577150</v>
          </cell>
        </row>
        <row r="4777">
          <cell r="A4777" t="str">
            <v>0721 70 11</v>
          </cell>
        </row>
        <row r="4778">
          <cell r="A4778" t="str">
            <v>0721 74  1</v>
          </cell>
        </row>
        <row r="4779">
          <cell r="A4779" t="str">
            <v>0721 75  1</v>
          </cell>
        </row>
        <row r="4780">
          <cell r="A4780" t="str">
            <v>0721 77</v>
          </cell>
        </row>
        <row r="4781">
          <cell r="A4781" t="str">
            <v>0721 80</v>
          </cell>
        </row>
        <row r="4782">
          <cell r="A4782" t="str">
            <v>0730 76101</v>
          </cell>
        </row>
        <row r="4783">
          <cell r="A4783" t="str">
            <v>0730 76103</v>
          </cell>
        </row>
        <row r="4784">
          <cell r="A4784" t="str">
            <v>0730 76104</v>
          </cell>
        </row>
        <row r="4785">
          <cell r="A4785" t="str">
            <v>0730 76105</v>
          </cell>
        </row>
        <row r="4786">
          <cell r="A4786" t="str">
            <v>0730 76107</v>
          </cell>
        </row>
        <row r="4787">
          <cell r="A4787" t="str">
            <v>0730 76108</v>
          </cell>
        </row>
        <row r="4788">
          <cell r="A4788" t="str">
            <v>0730 76109</v>
          </cell>
        </row>
        <row r="4789">
          <cell r="A4789" t="str">
            <v>0730 76110</v>
          </cell>
        </row>
        <row r="4790">
          <cell r="A4790" t="str">
            <v>0730 76111</v>
          </cell>
        </row>
        <row r="4791">
          <cell r="A4791" t="str">
            <v>0730 76113</v>
          </cell>
        </row>
        <row r="4792">
          <cell r="A4792" t="str">
            <v>0730 76115</v>
          </cell>
        </row>
        <row r="4793">
          <cell r="A4793" t="str">
            <v>0730 76116</v>
          </cell>
        </row>
        <row r="4794">
          <cell r="A4794" t="str">
            <v>0730 76118</v>
          </cell>
        </row>
        <row r="4795">
          <cell r="A4795" t="str">
            <v>0730 76119</v>
          </cell>
        </row>
        <row r="4796">
          <cell r="A4796" t="str">
            <v>0730 76121</v>
          </cell>
        </row>
        <row r="4797">
          <cell r="A4797" t="str">
            <v>0730 76122</v>
          </cell>
        </row>
        <row r="4798">
          <cell r="A4798" t="str">
            <v>0730 76123</v>
          </cell>
        </row>
        <row r="4799">
          <cell r="A4799" t="str">
            <v>0730 76124</v>
          </cell>
        </row>
        <row r="4800">
          <cell r="A4800" t="str">
            <v>0730 76126</v>
          </cell>
        </row>
        <row r="4801">
          <cell r="A4801" t="str">
            <v>0730 76130</v>
          </cell>
        </row>
        <row r="4802">
          <cell r="A4802" t="str">
            <v>0730 77  1</v>
          </cell>
        </row>
        <row r="4803">
          <cell r="A4803" t="str">
            <v>0730 83  4</v>
          </cell>
        </row>
        <row r="4804">
          <cell r="A4804" t="str">
            <v>0730 83  6</v>
          </cell>
        </row>
        <row r="4805">
          <cell r="A4805" t="str">
            <v>0730 88</v>
          </cell>
        </row>
        <row r="4806">
          <cell r="A4806" t="str">
            <v>0735 74</v>
          </cell>
        </row>
        <row r="4807">
          <cell r="A4807" t="str">
            <v>0735 74  1</v>
          </cell>
        </row>
        <row r="4808">
          <cell r="A4808" t="str">
            <v>0735 74  2</v>
          </cell>
        </row>
        <row r="4809">
          <cell r="A4809" t="str">
            <v>0735 74  3</v>
          </cell>
        </row>
        <row r="4810">
          <cell r="A4810" t="str">
            <v>0735 74  4</v>
          </cell>
        </row>
        <row r="4811">
          <cell r="A4811" t="str">
            <v>0735 74  5</v>
          </cell>
        </row>
        <row r="4812">
          <cell r="A4812" t="str">
            <v>0735 74  6</v>
          </cell>
        </row>
        <row r="4813">
          <cell r="A4813" t="str">
            <v>0735 74  7</v>
          </cell>
        </row>
        <row r="4814">
          <cell r="A4814" t="str">
            <v>0735 74  8</v>
          </cell>
        </row>
        <row r="4815">
          <cell r="A4815" t="str">
            <v>0735 74  9</v>
          </cell>
        </row>
        <row r="4816">
          <cell r="A4816" t="str">
            <v>0735 74 10</v>
          </cell>
        </row>
        <row r="4817">
          <cell r="A4817" t="str">
            <v>0735 74 11</v>
          </cell>
        </row>
        <row r="4818">
          <cell r="A4818" t="str">
            <v>0735 74 12</v>
          </cell>
        </row>
        <row r="4819">
          <cell r="A4819" t="str">
            <v>0735 74 13</v>
          </cell>
        </row>
        <row r="4820">
          <cell r="A4820" t="str">
            <v>0735 74 14</v>
          </cell>
        </row>
        <row r="4821">
          <cell r="A4821" t="str">
            <v>0735 79</v>
          </cell>
        </row>
        <row r="4822">
          <cell r="A4822" t="str">
            <v>0735 84  3</v>
          </cell>
        </row>
        <row r="4823">
          <cell r="A4823" t="str">
            <v>0735 88</v>
          </cell>
        </row>
        <row r="4824">
          <cell r="A4824" t="str">
            <v>0735 88  1</v>
          </cell>
        </row>
        <row r="4825">
          <cell r="A4825" t="str">
            <v>0735 88  2</v>
          </cell>
        </row>
        <row r="4826">
          <cell r="A4826" t="str">
            <v>0737 70  1</v>
          </cell>
        </row>
        <row r="4827">
          <cell r="A4827" t="str">
            <v>0740 71500</v>
          </cell>
        </row>
        <row r="4828">
          <cell r="A4828" t="str">
            <v>0741  1 11</v>
          </cell>
        </row>
        <row r="4829">
          <cell r="A4829" t="str">
            <v>0741  1 12</v>
          </cell>
        </row>
        <row r="4830">
          <cell r="A4830" t="str">
            <v>0741 70111</v>
          </cell>
        </row>
        <row r="4831">
          <cell r="A4831" t="str">
            <v>0742  1  1</v>
          </cell>
        </row>
        <row r="4832">
          <cell r="A4832" t="str">
            <v>0742  2 11</v>
          </cell>
        </row>
        <row r="4833">
          <cell r="A4833" t="str">
            <v>0742  2 12</v>
          </cell>
        </row>
        <row r="4834">
          <cell r="A4834" t="str">
            <v>0743 70 11</v>
          </cell>
        </row>
        <row r="4835">
          <cell r="A4835" t="str">
            <v>0744 70 11</v>
          </cell>
        </row>
        <row r="4836">
          <cell r="A4836" t="str">
            <v>0744 70 12</v>
          </cell>
        </row>
        <row r="4837">
          <cell r="A4837" t="str">
            <v>0744 70 42</v>
          </cell>
        </row>
        <row r="4838">
          <cell r="A4838" t="str">
            <v>0745 70 11</v>
          </cell>
        </row>
        <row r="4839">
          <cell r="A4839" t="str">
            <v>0745 70 12</v>
          </cell>
        </row>
        <row r="4840">
          <cell r="A4840" t="str">
            <v>0746 71111</v>
          </cell>
        </row>
        <row r="4841">
          <cell r="A4841" t="str">
            <v>0746 71112</v>
          </cell>
        </row>
        <row r="4842">
          <cell r="A4842" t="str">
            <v>0746 71121</v>
          </cell>
        </row>
        <row r="4843">
          <cell r="A4843" t="str">
            <v>0746 71122</v>
          </cell>
        </row>
        <row r="4844">
          <cell r="A4844" t="str">
            <v>0746 71131</v>
          </cell>
        </row>
        <row r="4845">
          <cell r="A4845" t="str">
            <v>0746 71132</v>
          </cell>
        </row>
        <row r="4846">
          <cell r="A4846" t="str">
            <v>0746 71133</v>
          </cell>
        </row>
        <row r="4847">
          <cell r="A4847" t="str">
            <v>0746 71211</v>
          </cell>
        </row>
        <row r="4848">
          <cell r="A4848" t="str">
            <v>0746 71212</v>
          </cell>
        </row>
        <row r="4849">
          <cell r="A4849" t="str">
            <v>0746 71221</v>
          </cell>
        </row>
        <row r="4850">
          <cell r="A4850" t="str">
            <v>0746 71222</v>
          </cell>
        </row>
        <row r="4851">
          <cell r="A4851" t="str">
            <v>0746 71311</v>
          </cell>
        </row>
        <row r="4852">
          <cell r="A4852" t="str">
            <v>0746 71312</v>
          </cell>
        </row>
        <row r="4853">
          <cell r="A4853" t="str">
            <v>0746 71423</v>
          </cell>
        </row>
        <row r="4854">
          <cell r="A4854" t="str">
            <v>0746 73</v>
          </cell>
        </row>
        <row r="4855">
          <cell r="A4855" t="str">
            <v>0746 74</v>
          </cell>
        </row>
        <row r="4856">
          <cell r="A4856" t="str">
            <v>0746 75</v>
          </cell>
        </row>
        <row r="4857">
          <cell r="A4857" t="str">
            <v>0746 76</v>
          </cell>
        </row>
        <row r="4858">
          <cell r="A4858" t="str">
            <v>0747 70 11</v>
          </cell>
        </row>
        <row r="4859">
          <cell r="A4859" t="str">
            <v>0747 70 31</v>
          </cell>
        </row>
        <row r="4860">
          <cell r="A4860" t="str">
            <v>0750  1 11</v>
          </cell>
        </row>
        <row r="4861">
          <cell r="A4861" t="str">
            <v>0750  1 13</v>
          </cell>
        </row>
        <row r="4862">
          <cell r="A4862" t="str">
            <v>0750  1 15</v>
          </cell>
        </row>
        <row r="4863">
          <cell r="A4863" t="str">
            <v>0750  1 17</v>
          </cell>
        </row>
        <row r="4864">
          <cell r="A4864" t="str">
            <v>0750  1 18</v>
          </cell>
        </row>
        <row r="4865">
          <cell r="A4865" t="str">
            <v>0750  1 19</v>
          </cell>
        </row>
        <row r="4866">
          <cell r="A4866" t="str">
            <v>0750  1 51</v>
          </cell>
        </row>
        <row r="4867">
          <cell r="A4867" t="str">
            <v>0750  1 53</v>
          </cell>
        </row>
        <row r="4868">
          <cell r="A4868" t="str">
            <v>0750  1 55</v>
          </cell>
        </row>
        <row r="4869">
          <cell r="A4869" t="str">
            <v>0750  1 59</v>
          </cell>
        </row>
        <row r="4870">
          <cell r="A4870" t="str">
            <v>0750  1 60</v>
          </cell>
        </row>
        <row r="4871">
          <cell r="A4871" t="str">
            <v>0750 71</v>
          </cell>
        </row>
        <row r="4872">
          <cell r="A4872" t="str">
            <v>0750 79</v>
          </cell>
        </row>
        <row r="4873">
          <cell r="A4873" t="str">
            <v>0751  2</v>
          </cell>
        </row>
        <row r="4874">
          <cell r="A4874" t="str">
            <v>0751  3</v>
          </cell>
        </row>
        <row r="4875">
          <cell r="A4875" t="str">
            <v>0751  4</v>
          </cell>
        </row>
        <row r="4876">
          <cell r="A4876" t="str">
            <v>0751  5</v>
          </cell>
        </row>
        <row r="4877">
          <cell r="A4877" t="str">
            <v>0751  6</v>
          </cell>
        </row>
        <row r="4878">
          <cell r="A4878" t="str">
            <v>0751  7</v>
          </cell>
        </row>
        <row r="4879">
          <cell r="A4879" t="str">
            <v>0751 11  1</v>
          </cell>
        </row>
        <row r="4880">
          <cell r="A4880" t="str">
            <v>0751 11  2</v>
          </cell>
        </row>
        <row r="4881">
          <cell r="A4881" t="str">
            <v>0751 11  3</v>
          </cell>
        </row>
        <row r="4882">
          <cell r="A4882" t="str">
            <v>0751 11  4</v>
          </cell>
        </row>
        <row r="4883">
          <cell r="A4883" t="str">
            <v>0751 11  5</v>
          </cell>
        </row>
        <row r="4884">
          <cell r="A4884" t="str">
            <v>0751 11  6</v>
          </cell>
        </row>
        <row r="4885">
          <cell r="A4885" t="str">
            <v>0751 11  7</v>
          </cell>
        </row>
        <row r="4886">
          <cell r="A4886" t="str">
            <v>0751 11 10</v>
          </cell>
        </row>
        <row r="4887">
          <cell r="A4887" t="str">
            <v>0751 20  1</v>
          </cell>
        </row>
        <row r="4888">
          <cell r="A4888" t="str">
            <v>0751 20  3</v>
          </cell>
        </row>
        <row r="4889">
          <cell r="A4889" t="str">
            <v>0751 30  1</v>
          </cell>
        </row>
        <row r="4890">
          <cell r="A4890" t="str">
            <v>0751 31 11</v>
          </cell>
        </row>
        <row r="4891">
          <cell r="A4891" t="str">
            <v>0751 32 11</v>
          </cell>
        </row>
        <row r="4892">
          <cell r="A4892" t="str">
            <v>0751 32 12</v>
          </cell>
        </row>
        <row r="4893">
          <cell r="A4893" t="str">
            <v>0751 32 13</v>
          </cell>
        </row>
        <row r="4894">
          <cell r="A4894" t="str">
            <v>0751 32 14</v>
          </cell>
        </row>
        <row r="4895">
          <cell r="A4895" t="str">
            <v>0751 32 15</v>
          </cell>
        </row>
        <row r="4896">
          <cell r="A4896" t="str">
            <v>0751 35 11</v>
          </cell>
        </row>
        <row r="4897">
          <cell r="A4897" t="str">
            <v>0751 35 12</v>
          </cell>
        </row>
        <row r="4898">
          <cell r="A4898" t="str">
            <v>0751 35 13</v>
          </cell>
        </row>
        <row r="4899">
          <cell r="A4899" t="str">
            <v>0751 35 42</v>
          </cell>
        </row>
        <row r="4900">
          <cell r="A4900" t="str">
            <v>0751 35 43</v>
          </cell>
        </row>
        <row r="4901">
          <cell r="A4901" t="str">
            <v>0751 36 11</v>
          </cell>
        </row>
        <row r="4902">
          <cell r="A4902" t="str">
            <v>0751 36 12</v>
          </cell>
        </row>
        <row r="4903">
          <cell r="A4903" t="str">
            <v>0751 36 13</v>
          </cell>
        </row>
        <row r="4904">
          <cell r="A4904" t="str">
            <v>0751 36 14</v>
          </cell>
        </row>
        <row r="4905">
          <cell r="A4905" t="str">
            <v>0751 37</v>
          </cell>
        </row>
        <row r="4906">
          <cell r="A4906" t="str">
            <v>0751 38 11</v>
          </cell>
        </row>
        <row r="4907">
          <cell r="A4907" t="str">
            <v>0751 38 13</v>
          </cell>
        </row>
        <row r="4908">
          <cell r="A4908" t="str">
            <v>0751 38 14</v>
          </cell>
        </row>
        <row r="4909">
          <cell r="A4909" t="str">
            <v>0751 40  1</v>
          </cell>
        </row>
        <row r="4910">
          <cell r="A4910" t="str">
            <v>0751 40  2</v>
          </cell>
        </row>
        <row r="4911">
          <cell r="A4911" t="str">
            <v>0751 41</v>
          </cell>
        </row>
        <row r="4912">
          <cell r="A4912" t="str">
            <v>0751 42</v>
          </cell>
        </row>
        <row r="4913">
          <cell r="A4913" t="str">
            <v>0751 42  1</v>
          </cell>
        </row>
        <row r="4914">
          <cell r="A4914" t="str">
            <v>0751 43  1</v>
          </cell>
        </row>
        <row r="4915">
          <cell r="A4915" t="str">
            <v>0751 49</v>
          </cell>
        </row>
        <row r="4916">
          <cell r="A4916" t="str">
            <v>0751 50  1</v>
          </cell>
        </row>
        <row r="4917">
          <cell r="A4917" t="str">
            <v>0751 51  1</v>
          </cell>
        </row>
        <row r="4918">
          <cell r="A4918" t="str">
            <v>0751 51  2</v>
          </cell>
        </row>
        <row r="4919">
          <cell r="A4919" t="str">
            <v>0751 52  1</v>
          </cell>
        </row>
        <row r="4920">
          <cell r="A4920" t="str">
            <v>0751 60  1</v>
          </cell>
        </row>
        <row r="4921">
          <cell r="A4921" t="str">
            <v>0770 76</v>
          </cell>
        </row>
        <row r="4922">
          <cell r="A4922" t="str">
            <v>0770 76100</v>
          </cell>
        </row>
        <row r="4923">
          <cell r="A4923" t="str">
            <v>0770 76101</v>
          </cell>
        </row>
        <row r="4924">
          <cell r="A4924" t="str">
            <v>0770 77</v>
          </cell>
        </row>
        <row r="4925">
          <cell r="A4925" t="str">
            <v>0770 78</v>
          </cell>
        </row>
        <row r="4926">
          <cell r="A4926" t="str">
            <v>0770 79</v>
          </cell>
        </row>
        <row r="4927">
          <cell r="A4927" t="str">
            <v>0780  1 11</v>
          </cell>
        </row>
        <row r="4928">
          <cell r="A4928" t="str">
            <v>0780  1 12</v>
          </cell>
        </row>
        <row r="4929">
          <cell r="A4929" t="str">
            <v>0780  1 13</v>
          </cell>
        </row>
        <row r="4930">
          <cell r="A4930" t="str">
            <v>0780  1 42</v>
          </cell>
        </row>
        <row r="4931">
          <cell r="A4931" t="str">
            <v>0780  1 62</v>
          </cell>
        </row>
        <row r="4932">
          <cell r="A4932" t="str">
            <v>0781  2 11</v>
          </cell>
        </row>
        <row r="4933">
          <cell r="A4933" t="str">
            <v>0781  2 12</v>
          </cell>
        </row>
        <row r="4934">
          <cell r="A4934" t="str">
            <v>0781  2 41</v>
          </cell>
        </row>
        <row r="4935">
          <cell r="A4935" t="str">
            <v>0781  2 42</v>
          </cell>
        </row>
        <row r="4936">
          <cell r="A4936" t="str">
            <v>0781  2 52</v>
          </cell>
        </row>
        <row r="4937">
          <cell r="A4937" t="str">
            <v>0781  2 80</v>
          </cell>
        </row>
        <row r="4938">
          <cell r="A4938" t="str">
            <v>0781  2 90</v>
          </cell>
        </row>
        <row r="4939">
          <cell r="A4939" t="str">
            <v>0781  2601</v>
          </cell>
        </row>
        <row r="4940">
          <cell r="A4940" t="str">
            <v>0781  2602</v>
          </cell>
        </row>
        <row r="4941">
          <cell r="A4941" t="str">
            <v>0781  2603</v>
          </cell>
        </row>
        <row r="4942">
          <cell r="A4942" t="str">
            <v>0781  2604</v>
          </cell>
        </row>
        <row r="4943">
          <cell r="A4943" t="str">
            <v>0781  2605</v>
          </cell>
        </row>
        <row r="4944">
          <cell r="A4944" t="str">
            <v>0781  2606</v>
          </cell>
        </row>
        <row r="4945">
          <cell r="A4945" t="str">
            <v>0781  2607</v>
          </cell>
        </row>
        <row r="4946">
          <cell r="A4946" t="str">
            <v>0781  2608</v>
          </cell>
        </row>
        <row r="4947">
          <cell r="A4947" t="str">
            <v>0781  2701</v>
          </cell>
        </row>
        <row r="4948">
          <cell r="A4948" t="str">
            <v>0781  2702</v>
          </cell>
        </row>
        <row r="4949">
          <cell r="A4949" t="str">
            <v>0781  2706</v>
          </cell>
        </row>
        <row r="4950">
          <cell r="A4950" t="str">
            <v>0781  2707</v>
          </cell>
        </row>
        <row r="4951">
          <cell r="A4951" t="str">
            <v>0781  2708</v>
          </cell>
        </row>
        <row r="4952">
          <cell r="A4952" t="str">
            <v>0781  3111</v>
          </cell>
        </row>
        <row r="4953">
          <cell r="A4953" t="str">
            <v>0781  3112</v>
          </cell>
        </row>
        <row r="4954">
          <cell r="A4954" t="str">
            <v>0781  3121</v>
          </cell>
        </row>
        <row r="4955">
          <cell r="A4955" t="str">
            <v>0781  3300</v>
          </cell>
        </row>
        <row r="4956">
          <cell r="A4956" t="str">
            <v>0781  5113</v>
          </cell>
        </row>
        <row r="4957">
          <cell r="A4957" t="str">
            <v>0781  5114</v>
          </cell>
        </row>
        <row r="4958">
          <cell r="A4958" t="str">
            <v>0781  5121</v>
          </cell>
        </row>
        <row r="4959">
          <cell r="A4959" t="str">
            <v>0781  5122</v>
          </cell>
        </row>
        <row r="4960">
          <cell r="A4960" t="str">
            <v>0781  5123</v>
          </cell>
        </row>
        <row r="4961">
          <cell r="A4961" t="str">
            <v>0781  5141</v>
          </cell>
        </row>
        <row r="4962">
          <cell r="A4962" t="str">
            <v>0781  5400</v>
          </cell>
        </row>
        <row r="4963">
          <cell r="A4963" t="str">
            <v>0781  5600</v>
          </cell>
        </row>
        <row r="4964">
          <cell r="A4964" t="str">
            <v>0781  6 12</v>
          </cell>
        </row>
        <row r="4965">
          <cell r="A4965" t="str">
            <v>0781 11231</v>
          </cell>
        </row>
        <row r="4966">
          <cell r="A4966" t="str">
            <v>0781 11232</v>
          </cell>
        </row>
        <row r="4967">
          <cell r="A4967" t="str">
            <v>0781 11233</v>
          </cell>
        </row>
        <row r="4968">
          <cell r="A4968" t="str">
            <v>0781 11240</v>
          </cell>
        </row>
        <row r="4969">
          <cell r="A4969" t="str">
            <v>0781 13213</v>
          </cell>
        </row>
        <row r="4970">
          <cell r="A4970" t="str">
            <v>0781 19214</v>
          </cell>
        </row>
        <row r="4971">
          <cell r="A4971" t="str">
            <v>0781 19232</v>
          </cell>
        </row>
        <row r="4972">
          <cell r="A4972" t="str">
            <v>0781 20 51</v>
          </cell>
        </row>
        <row r="4973">
          <cell r="A4973" t="str">
            <v>0781 20 62</v>
          </cell>
        </row>
        <row r="4974">
          <cell r="A4974" t="str">
            <v>0781 20 80</v>
          </cell>
        </row>
        <row r="4975">
          <cell r="A4975" t="str">
            <v>0781 20 90</v>
          </cell>
        </row>
        <row r="4976">
          <cell r="A4976" t="str">
            <v>0781 40501</v>
          </cell>
        </row>
        <row r="4977">
          <cell r="A4977" t="str">
            <v>0781 40502</v>
          </cell>
        </row>
        <row r="4978">
          <cell r="A4978" t="str">
            <v>0781 40503</v>
          </cell>
        </row>
        <row r="4979">
          <cell r="A4979" t="str">
            <v>0781 40509</v>
          </cell>
        </row>
        <row r="4980">
          <cell r="A4980" t="str">
            <v>0781 40601</v>
          </cell>
        </row>
        <row r="4981">
          <cell r="A4981" t="str">
            <v>0781 40602</v>
          </cell>
        </row>
        <row r="4982">
          <cell r="A4982" t="str">
            <v>0781 40603</v>
          </cell>
        </row>
        <row r="4983">
          <cell r="A4983" t="str">
            <v>0781 40609</v>
          </cell>
        </row>
        <row r="4984">
          <cell r="A4984" t="str">
            <v>0781 41111</v>
          </cell>
        </row>
        <row r="4985">
          <cell r="A4985" t="str">
            <v>0781 41112</v>
          </cell>
        </row>
        <row r="4986">
          <cell r="A4986" t="str">
            <v>0781 41113</v>
          </cell>
        </row>
        <row r="4987">
          <cell r="A4987" t="str">
            <v>0781 41132</v>
          </cell>
        </row>
        <row r="4988">
          <cell r="A4988" t="str">
            <v>0781 41133</v>
          </cell>
        </row>
        <row r="4989">
          <cell r="A4989" t="str">
            <v>0781 41214</v>
          </cell>
        </row>
        <row r="4990">
          <cell r="A4990" t="str">
            <v>0781 41215</v>
          </cell>
        </row>
        <row r="4991">
          <cell r="A4991" t="str">
            <v>0781 41235</v>
          </cell>
        </row>
        <row r="4992">
          <cell r="A4992" t="str">
            <v>0781 41311</v>
          </cell>
        </row>
        <row r="4993">
          <cell r="A4993" t="str">
            <v>0781 41312</v>
          </cell>
        </row>
        <row r="4994">
          <cell r="A4994" t="str">
            <v>0781 42111</v>
          </cell>
        </row>
        <row r="4995">
          <cell r="A4995" t="str">
            <v>0781 42114</v>
          </cell>
        </row>
        <row r="4996">
          <cell r="A4996" t="str">
            <v>0781 42121</v>
          </cell>
        </row>
        <row r="4997">
          <cell r="A4997" t="str">
            <v>0781 42133</v>
          </cell>
        </row>
        <row r="4998">
          <cell r="A4998" t="str">
            <v>0781 42215</v>
          </cell>
        </row>
        <row r="4999">
          <cell r="A4999" t="str">
            <v>0781 42235</v>
          </cell>
        </row>
        <row r="5000">
          <cell r="A5000" t="str">
            <v>0781 42605</v>
          </cell>
        </row>
        <row r="5001">
          <cell r="A5001" t="str">
            <v>0781 43113</v>
          </cell>
        </row>
        <row r="5002">
          <cell r="A5002" t="str">
            <v>0781 43234</v>
          </cell>
        </row>
        <row r="5003">
          <cell r="A5003" t="str">
            <v>0781 44001</v>
          </cell>
        </row>
        <row r="5004">
          <cell r="A5004" t="str">
            <v>0781 44002</v>
          </cell>
        </row>
        <row r="5005">
          <cell r="A5005" t="str">
            <v>0781 44003</v>
          </cell>
        </row>
        <row r="5006">
          <cell r="A5006" t="str">
            <v>0781 44005</v>
          </cell>
        </row>
        <row r="5007">
          <cell r="A5007" t="str">
            <v>0781 46</v>
          </cell>
        </row>
        <row r="5008">
          <cell r="A5008" t="str">
            <v>0781 46001</v>
          </cell>
        </row>
        <row r="5009">
          <cell r="A5009" t="str">
            <v>0782  1 11</v>
          </cell>
        </row>
        <row r="5010">
          <cell r="A5010" t="str">
            <v>0782  1 12</v>
          </cell>
        </row>
        <row r="5011">
          <cell r="A5011" t="str">
            <v>0782  1 13</v>
          </cell>
        </row>
        <row r="5012">
          <cell r="A5012" t="str">
            <v>0782  1 14</v>
          </cell>
        </row>
        <row r="5013">
          <cell r="A5013" t="str">
            <v>0782  1 30</v>
          </cell>
        </row>
        <row r="5014">
          <cell r="A5014" t="str">
            <v>0782  1 40</v>
          </cell>
        </row>
        <row r="5015">
          <cell r="A5015" t="str">
            <v>0782  1 41</v>
          </cell>
        </row>
        <row r="5016">
          <cell r="A5016" t="str">
            <v>0782  1 50</v>
          </cell>
        </row>
        <row r="5017">
          <cell r="A5017" t="str">
            <v>0782  1 60</v>
          </cell>
        </row>
        <row r="5018">
          <cell r="A5018" t="str">
            <v>0782  1 70</v>
          </cell>
        </row>
        <row r="5019">
          <cell r="A5019" t="str">
            <v>0782  2121</v>
          </cell>
        </row>
        <row r="5020">
          <cell r="A5020" t="str">
            <v>0782  2131</v>
          </cell>
        </row>
        <row r="5021">
          <cell r="A5021" t="str">
            <v>0782  2140</v>
          </cell>
        </row>
        <row r="5022">
          <cell r="A5022" t="str">
            <v>0782  3  1</v>
          </cell>
        </row>
        <row r="5023">
          <cell r="A5023" t="str">
            <v>0782  4 50</v>
          </cell>
        </row>
        <row r="5024">
          <cell r="A5024" t="str">
            <v>0782  4 51</v>
          </cell>
        </row>
        <row r="5025">
          <cell r="A5025" t="str">
            <v>0782  4 52</v>
          </cell>
        </row>
        <row r="5026">
          <cell r="A5026" t="str">
            <v>0782  4 53</v>
          </cell>
        </row>
        <row r="5027">
          <cell r="A5027" t="str">
            <v>0782  4 60</v>
          </cell>
        </row>
        <row r="5028">
          <cell r="A5028" t="str">
            <v>0782  4 80</v>
          </cell>
        </row>
        <row r="5029">
          <cell r="A5029" t="str">
            <v>0782  4 90</v>
          </cell>
        </row>
        <row r="5030">
          <cell r="A5030" t="str">
            <v>0783  1111</v>
          </cell>
        </row>
        <row r="5031">
          <cell r="A5031" t="str">
            <v>0783  1112</v>
          </cell>
        </row>
        <row r="5032">
          <cell r="A5032" t="str">
            <v>0783  1113</v>
          </cell>
        </row>
        <row r="5033">
          <cell r="A5033" t="str">
            <v>0783  1121</v>
          </cell>
        </row>
        <row r="5034">
          <cell r="A5034" t="str">
            <v>0783  1122</v>
          </cell>
        </row>
        <row r="5035">
          <cell r="A5035" t="str">
            <v>0783  1123</v>
          </cell>
        </row>
        <row r="5036">
          <cell r="A5036" t="str">
            <v>0783  1124</v>
          </cell>
        </row>
        <row r="5037">
          <cell r="A5037" t="str">
            <v>0783  1221</v>
          </cell>
        </row>
        <row r="5038">
          <cell r="A5038" t="str">
            <v>0783  1222</v>
          </cell>
        </row>
        <row r="5039">
          <cell r="A5039" t="str">
            <v>0783  1223</v>
          </cell>
        </row>
        <row r="5040">
          <cell r="A5040" t="str">
            <v>0783  1224</v>
          </cell>
        </row>
        <row r="5041">
          <cell r="A5041" t="str">
            <v>0783  1321</v>
          </cell>
        </row>
        <row r="5042">
          <cell r="A5042" t="str">
            <v>0783  1322</v>
          </cell>
        </row>
        <row r="5043">
          <cell r="A5043" t="str">
            <v>0783  1323</v>
          </cell>
        </row>
        <row r="5044">
          <cell r="A5044" t="str">
            <v>0783  1410</v>
          </cell>
        </row>
        <row r="5045">
          <cell r="A5045" t="str">
            <v>0783  1420</v>
          </cell>
        </row>
        <row r="5046">
          <cell r="A5046" t="str">
            <v>0783  1510</v>
          </cell>
        </row>
        <row r="5047">
          <cell r="A5047" t="str">
            <v>0783  1520</v>
          </cell>
        </row>
        <row r="5048">
          <cell r="A5048" t="str">
            <v>0783  1600</v>
          </cell>
        </row>
        <row r="5049">
          <cell r="A5049" t="str">
            <v>0783  1700</v>
          </cell>
        </row>
        <row r="5050">
          <cell r="A5050" t="str">
            <v>0783  2 31</v>
          </cell>
        </row>
        <row r="5051">
          <cell r="A5051" t="str">
            <v>0783  2 32</v>
          </cell>
        </row>
        <row r="5052">
          <cell r="A5052" t="str">
            <v>0783  2 41</v>
          </cell>
        </row>
        <row r="5053">
          <cell r="A5053" t="str">
            <v>0783  2 42</v>
          </cell>
        </row>
        <row r="5054">
          <cell r="A5054" t="str">
            <v>0783  2 51</v>
          </cell>
        </row>
        <row r="5055">
          <cell r="A5055" t="str">
            <v>0783  2 52</v>
          </cell>
        </row>
        <row r="5056">
          <cell r="A5056" t="str">
            <v>0783  3 11</v>
          </cell>
        </row>
        <row r="5057">
          <cell r="A5057" t="str">
            <v>0783  3 12</v>
          </cell>
        </row>
        <row r="5058">
          <cell r="A5058" t="str">
            <v>0783  3 13</v>
          </cell>
        </row>
        <row r="5059">
          <cell r="A5059" t="str">
            <v>0783  3 14</v>
          </cell>
        </row>
        <row r="5060">
          <cell r="A5060" t="str">
            <v>0783  3 15</v>
          </cell>
        </row>
        <row r="5061">
          <cell r="A5061" t="str">
            <v>0783  3 16</v>
          </cell>
        </row>
        <row r="5062">
          <cell r="A5062" t="str">
            <v>0783  3 17</v>
          </cell>
        </row>
        <row r="5063">
          <cell r="A5063" t="str">
            <v>0783  3 21</v>
          </cell>
        </row>
        <row r="5064">
          <cell r="A5064" t="str">
            <v>0783  3 32</v>
          </cell>
        </row>
        <row r="5065">
          <cell r="A5065" t="str">
            <v>0783  3 41</v>
          </cell>
        </row>
        <row r="5066">
          <cell r="A5066" t="str">
            <v>0783  3 42</v>
          </cell>
        </row>
        <row r="5067">
          <cell r="A5067" t="str">
            <v>0783  3 43</v>
          </cell>
        </row>
        <row r="5068">
          <cell r="A5068" t="str">
            <v>0783  3 45</v>
          </cell>
        </row>
        <row r="5069">
          <cell r="A5069" t="str">
            <v>0783  3 46</v>
          </cell>
        </row>
        <row r="5070">
          <cell r="A5070" t="str">
            <v>0783  3 47</v>
          </cell>
        </row>
        <row r="5071">
          <cell r="A5071" t="str">
            <v>0783  3 51</v>
          </cell>
        </row>
        <row r="5072">
          <cell r="A5072" t="str">
            <v>0783  3 52</v>
          </cell>
        </row>
        <row r="5073">
          <cell r="A5073" t="str">
            <v>0783  3 55</v>
          </cell>
        </row>
        <row r="5074">
          <cell r="A5074" t="str">
            <v>0783  3 56</v>
          </cell>
        </row>
        <row r="5075">
          <cell r="A5075" t="str">
            <v>0783  4 11</v>
          </cell>
        </row>
        <row r="5076">
          <cell r="A5076" t="str">
            <v>0783  4 12</v>
          </cell>
        </row>
        <row r="5077">
          <cell r="A5077" t="str">
            <v>0783  4 13</v>
          </cell>
        </row>
        <row r="5078">
          <cell r="A5078" t="str">
            <v>0783  4 32</v>
          </cell>
        </row>
        <row r="5079">
          <cell r="A5079" t="str">
            <v>0783  4 42</v>
          </cell>
        </row>
        <row r="5080">
          <cell r="A5080" t="str">
            <v>0783  4 52</v>
          </cell>
        </row>
        <row r="5081">
          <cell r="A5081" t="str">
            <v>0783  4 60</v>
          </cell>
        </row>
        <row r="5082">
          <cell r="A5082" t="str">
            <v>0783  4111</v>
          </cell>
        </row>
        <row r="5083">
          <cell r="A5083" t="str">
            <v>0783  4112</v>
          </cell>
        </row>
        <row r="5084">
          <cell r="A5084" t="str">
            <v>0783  4113</v>
          </cell>
        </row>
        <row r="5085">
          <cell r="A5085" t="str">
            <v>0783  4132</v>
          </cell>
        </row>
        <row r="5086">
          <cell r="A5086" t="str">
            <v>0783  4133</v>
          </cell>
        </row>
        <row r="5087">
          <cell r="A5087" t="str">
            <v>0783  4141</v>
          </cell>
        </row>
        <row r="5088">
          <cell r="A5088" t="str">
            <v>0783  4142</v>
          </cell>
        </row>
        <row r="5089">
          <cell r="A5089" t="str">
            <v>0783  4152</v>
          </cell>
        </row>
        <row r="5090">
          <cell r="A5090" t="str">
            <v>0783  4160</v>
          </cell>
        </row>
        <row r="5091">
          <cell r="A5091" t="str">
            <v>0783  5  1</v>
          </cell>
        </row>
        <row r="5092">
          <cell r="A5092" t="str">
            <v>0783  5  4</v>
          </cell>
        </row>
        <row r="5093">
          <cell r="A5093" t="str">
            <v>0783  5  5</v>
          </cell>
        </row>
        <row r="5094">
          <cell r="A5094" t="str">
            <v>0783  6  1</v>
          </cell>
        </row>
        <row r="5095">
          <cell r="A5095" t="str">
            <v>0783  6  3</v>
          </cell>
        </row>
        <row r="5096">
          <cell r="A5096" t="str">
            <v>0783  6  4</v>
          </cell>
        </row>
        <row r="5097">
          <cell r="A5097" t="str">
            <v>0783  6  5</v>
          </cell>
        </row>
        <row r="5098">
          <cell r="A5098" t="str">
            <v>0783  6  6</v>
          </cell>
        </row>
        <row r="5099">
          <cell r="A5099" t="str">
            <v>0783  6  7</v>
          </cell>
        </row>
        <row r="5100">
          <cell r="A5100" t="str">
            <v>0783  7  1</v>
          </cell>
        </row>
        <row r="5101">
          <cell r="A5101" t="str">
            <v>0783  7  3</v>
          </cell>
        </row>
        <row r="5102">
          <cell r="A5102" t="str">
            <v>0783  7  4</v>
          </cell>
        </row>
        <row r="5103">
          <cell r="A5103" t="str">
            <v>0783  7  5</v>
          </cell>
        </row>
        <row r="5104">
          <cell r="A5104" t="str">
            <v>0783  7  7</v>
          </cell>
        </row>
        <row r="5105">
          <cell r="A5105" t="str">
            <v>0783  8  1</v>
          </cell>
        </row>
        <row r="5106">
          <cell r="A5106" t="str">
            <v>0783  8  3</v>
          </cell>
        </row>
        <row r="5107">
          <cell r="A5107" t="str">
            <v>0783  8  4</v>
          </cell>
        </row>
        <row r="5108">
          <cell r="A5108" t="str">
            <v>0783  8  5</v>
          </cell>
        </row>
        <row r="5109">
          <cell r="A5109" t="str">
            <v>0783  9 11</v>
          </cell>
        </row>
        <row r="5110">
          <cell r="A5110" t="str">
            <v>0783  9 12</v>
          </cell>
        </row>
        <row r="5111">
          <cell r="A5111" t="str">
            <v>0783  9 13</v>
          </cell>
        </row>
        <row r="5112">
          <cell r="A5112" t="str">
            <v>0784  1  1</v>
          </cell>
        </row>
        <row r="5113">
          <cell r="A5113" t="str">
            <v>0784  1  3</v>
          </cell>
        </row>
        <row r="5114">
          <cell r="A5114" t="str">
            <v>0784  1  4</v>
          </cell>
        </row>
        <row r="5115">
          <cell r="A5115" t="str">
            <v>0784  1  5</v>
          </cell>
        </row>
        <row r="5116">
          <cell r="A5116" t="str">
            <v>0784  1  6</v>
          </cell>
        </row>
        <row r="5117">
          <cell r="A5117" t="str">
            <v>0784  1  7</v>
          </cell>
        </row>
        <row r="5118">
          <cell r="A5118" t="str">
            <v>0784  1  8</v>
          </cell>
        </row>
        <row r="5119">
          <cell r="A5119" t="str">
            <v>0784  2  1</v>
          </cell>
        </row>
        <row r="5120">
          <cell r="A5120" t="str">
            <v>0784  2  2</v>
          </cell>
        </row>
        <row r="5121">
          <cell r="A5121" t="str">
            <v>0784  2  3</v>
          </cell>
        </row>
        <row r="5122">
          <cell r="A5122" t="str">
            <v>0784  2  4</v>
          </cell>
        </row>
        <row r="5123">
          <cell r="A5123" t="str">
            <v>0784  2  5</v>
          </cell>
        </row>
        <row r="5124">
          <cell r="A5124" t="str">
            <v>0784  2  7</v>
          </cell>
        </row>
        <row r="5125">
          <cell r="A5125" t="str">
            <v>0784  3 11</v>
          </cell>
        </row>
        <row r="5126">
          <cell r="A5126" t="str">
            <v>0784  3 20</v>
          </cell>
        </row>
        <row r="5127">
          <cell r="A5127" t="str">
            <v>0784  3 30</v>
          </cell>
        </row>
        <row r="5128">
          <cell r="A5128" t="str">
            <v>0784  3 40</v>
          </cell>
        </row>
        <row r="5129">
          <cell r="A5129" t="str">
            <v>0784  3 50</v>
          </cell>
        </row>
        <row r="5130">
          <cell r="A5130" t="str">
            <v>0784  3 60</v>
          </cell>
        </row>
        <row r="5131">
          <cell r="A5131" t="str">
            <v>0784  3 90</v>
          </cell>
        </row>
        <row r="5132">
          <cell r="A5132" t="str">
            <v>0784  5 11</v>
          </cell>
        </row>
        <row r="5133">
          <cell r="A5133" t="str">
            <v>0784  5 12</v>
          </cell>
        </row>
        <row r="5134">
          <cell r="A5134" t="str">
            <v>0784  5 30</v>
          </cell>
        </row>
        <row r="5135">
          <cell r="A5135" t="str">
            <v>0784  5 51</v>
          </cell>
        </row>
        <row r="5136">
          <cell r="A5136" t="str">
            <v>0784  6 11</v>
          </cell>
        </row>
        <row r="5137">
          <cell r="A5137" t="str">
            <v>0784  6 12</v>
          </cell>
        </row>
        <row r="5138">
          <cell r="A5138" t="str">
            <v>0784  6 30</v>
          </cell>
        </row>
        <row r="5139">
          <cell r="A5139" t="str">
            <v>0784  6 40</v>
          </cell>
        </row>
        <row r="5140">
          <cell r="A5140" t="str">
            <v>0784  6 60</v>
          </cell>
        </row>
        <row r="5141">
          <cell r="A5141" t="str">
            <v>0784  6 90</v>
          </cell>
        </row>
        <row r="5142">
          <cell r="A5142" t="str">
            <v>0784 10 51</v>
          </cell>
        </row>
        <row r="5143">
          <cell r="A5143" t="str">
            <v>0784 10 52</v>
          </cell>
        </row>
        <row r="5144">
          <cell r="A5144" t="str">
            <v>0785  1 11</v>
          </cell>
        </row>
        <row r="5145">
          <cell r="A5145" t="str">
            <v>0785  1 12</v>
          </cell>
        </row>
        <row r="5146">
          <cell r="A5146" t="str">
            <v>0785  1 13</v>
          </cell>
        </row>
        <row r="5147">
          <cell r="A5147" t="str">
            <v>0785  1 14</v>
          </cell>
        </row>
        <row r="5148">
          <cell r="A5148" t="str">
            <v>0785  1 23</v>
          </cell>
        </row>
        <row r="5149">
          <cell r="A5149" t="str">
            <v>0785  1 40</v>
          </cell>
        </row>
        <row r="5150">
          <cell r="A5150" t="str">
            <v>0785  1 60</v>
          </cell>
        </row>
        <row r="5151">
          <cell r="A5151" t="str">
            <v>0785  2 12</v>
          </cell>
        </row>
        <row r="5152">
          <cell r="A5152" t="str">
            <v>0785  2111</v>
          </cell>
        </row>
        <row r="5153">
          <cell r="A5153" t="str">
            <v>0785  2112</v>
          </cell>
        </row>
        <row r="5154">
          <cell r="A5154" t="str">
            <v>0785  2121</v>
          </cell>
        </row>
        <row r="5155">
          <cell r="A5155" t="str">
            <v>0785  2122</v>
          </cell>
        </row>
        <row r="5156">
          <cell r="A5156" t="str">
            <v>0785  2131</v>
          </cell>
        </row>
        <row r="5157">
          <cell r="A5157" t="str">
            <v>0785  2132</v>
          </cell>
        </row>
        <row r="5158">
          <cell r="A5158" t="str">
            <v>0785  2141</v>
          </cell>
        </row>
        <row r="5159">
          <cell r="A5159" t="str">
            <v>0785  2142</v>
          </cell>
        </row>
        <row r="5160">
          <cell r="A5160" t="str">
            <v>0785  2161</v>
          </cell>
        </row>
        <row r="5161">
          <cell r="A5161" t="str">
            <v>0785  2162</v>
          </cell>
        </row>
        <row r="5162">
          <cell r="A5162" t="str">
            <v>0785  2191</v>
          </cell>
        </row>
        <row r="5163">
          <cell r="A5163" t="str">
            <v>0785  2192</v>
          </cell>
        </row>
        <row r="5164">
          <cell r="A5164" t="str">
            <v>0785  2300</v>
          </cell>
        </row>
        <row r="5165">
          <cell r="A5165" t="str">
            <v>0785  2400</v>
          </cell>
        </row>
        <row r="5166">
          <cell r="A5166" t="str">
            <v>0785  2500</v>
          </cell>
        </row>
        <row r="5167">
          <cell r="A5167" t="str">
            <v>0785  2600</v>
          </cell>
        </row>
        <row r="5168">
          <cell r="A5168" t="str">
            <v>0785  3111</v>
          </cell>
        </row>
        <row r="5169">
          <cell r="A5169" t="str">
            <v>0785  3112</v>
          </cell>
        </row>
        <row r="5170">
          <cell r="A5170" t="str">
            <v>0785  3142</v>
          </cell>
        </row>
        <row r="5171">
          <cell r="A5171" t="str">
            <v>0785  3900</v>
          </cell>
        </row>
        <row r="5172">
          <cell r="A5172" t="str">
            <v>0786  1 11</v>
          </cell>
        </row>
        <row r="5173">
          <cell r="A5173" t="str">
            <v>0786  1 12</v>
          </cell>
        </row>
        <row r="5174">
          <cell r="A5174" t="str">
            <v>0786  1 13</v>
          </cell>
        </row>
        <row r="5175">
          <cell r="A5175" t="str">
            <v>0786  1 19</v>
          </cell>
        </row>
        <row r="5176">
          <cell r="A5176" t="str">
            <v>0786  1 30</v>
          </cell>
        </row>
        <row r="5177">
          <cell r="A5177" t="str">
            <v>0786  1 40</v>
          </cell>
        </row>
        <row r="5178">
          <cell r="A5178" t="str">
            <v>0786  1 41</v>
          </cell>
        </row>
        <row r="5179">
          <cell r="A5179" t="str">
            <v>0786  1 50</v>
          </cell>
        </row>
        <row r="5180">
          <cell r="A5180" t="str">
            <v>0786  1 61</v>
          </cell>
        </row>
        <row r="5181">
          <cell r="A5181" t="str">
            <v>0818712  3</v>
          </cell>
        </row>
        <row r="5182">
          <cell r="A5182" t="str">
            <v>0823 11  6</v>
          </cell>
        </row>
        <row r="5183">
          <cell r="A5183" t="str">
            <v>0823 11  8</v>
          </cell>
        </row>
        <row r="5184">
          <cell r="A5184" t="str">
            <v>0823 11 12</v>
          </cell>
        </row>
        <row r="5185">
          <cell r="A5185" t="str">
            <v>0825112110</v>
          </cell>
        </row>
        <row r="5186">
          <cell r="A5186" t="str">
            <v>0825112130</v>
          </cell>
        </row>
        <row r="5187">
          <cell r="A5187" t="str">
            <v>0825114111</v>
          </cell>
        </row>
        <row r="5188">
          <cell r="A5188" t="str">
            <v>0825116110</v>
          </cell>
        </row>
        <row r="5189">
          <cell r="A5189" t="str">
            <v>0825116120</v>
          </cell>
        </row>
        <row r="5190">
          <cell r="A5190" t="str">
            <v>0825144111</v>
          </cell>
        </row>
        <row r="5191">
          <cell r="A5191" t="str">
            <v>0825152110</v>
          </cell>
        </row>
        <row r="5192">
          <cell r="A5192" t="str">
            <v>0825154111</v>
          </cell>
        </row>
        <row r="5193">
          <cell r="A5193" t="str">
            <v>0825162110</v>
          </cell>
        </row>
        <row r="5194">
          <cell r="A5194" t="str">
            <v>0825164111</v>
          </cell>
        </row>
        <row r="5195">
          <cell r="A5195" t="str">
            <v>0825166120</v>
          </cell>
        </row>
        <row r="5196">
          <cell r="A5196" t="str">
            <v>0825311  5</v>
          </cell>
        </row>
        <row r="5197">
          <cell r="A5197" t="str">
            <v>0825441  1</v>
          </cell>
        </row>
        <row r="5198">
          <cell r="A5198" t="str">
            <v>0825461  2</v>
          </cell>
        </row>
        <row r="5199">
          <cell r="A5199" t="str">
            <v>0825512113</v>
          </cell>
        </row>
        <row r="5200">
          <cell r="A5200" t="str">
            <v>0825512213</v>
          </cell>
        </row>
        <row r="5201">
          <cell r="A5201" t="str">
            <v>0825514121</v>
          </cell>
        </row>
        <row r="5202">
          <cell r="A5202" t="str">
            <v>0825516152</v>
          </cell>
        </row>
        <row r="5203">
          <cell r="A5203" t="str">
            <v>0825612123</v>
          </cell>
        </row>
        <row r="5204">
          <cell r="A5204" t="str">
            <v>0825711</v>
          </cell>
        </row>
        <row r="5205">
          <cell r="A5205" t="str">
            <v>0825712</v>
          </cell>
        </row>
        <row r="5206">
          <cell r="A5206" t="str">
            <v>0825811</v>
          </cell>
        </row>
        <row r="5207">
          <cell r="A5207" t="str">
            <v>0827  1141</v>
          </cell>
        </row>
        <row r="5208">
          <cell r="A5208" t="str">
            <v>0830110211</v>
          </cell>
        </row>
        <row r="5209">
          <cell r="A5209" t="str">
            <v>0830110611</v>
          </cell>
        </row>
        <row r="5210">
          <cell r="A5210" t="str">
            <v>0830111411</v>
          </cell>
        </row>
        <row r="5211">
          <cell r="A5211" t="str">
            <v>0830111611</v>
          </cell>
        </row>
        <row r="5212">
          <cell r="A5212" t="str">
            <v>0830117212</v>
          </cell>
        </row>
        <row r="5213">
          <cell r="A5213" t="str">
            <v>0830140211</v>
          </cell>
        </row>
        <row r="5214">
          <cell r="A5214" t="str">
            <v>0832  2  2</v>
          </cell>
        </row>
        <row r="5215">
          <cell r="A5215" t="str">
            <v>0832  2  4</v>
          </cell>
        </row>
        <row r="5216">
          <cell r="A5216" t="str">
            <v>0832  2  6</v>
          </cell>
        </row>
        <row r="5217">
          <cell r="A5217" t="str">
            <v>0836111411</v>
          </cell>
        </row>
        <row r="5218">
          <cell r="A5218" t="str">
            <v>0836111612</v>
          </cell>
        </row>
        <row r="5219">
          <cell r="A5219" t="str">
            <v>0837  1  1</v>
          </cell>
        </row>
        <row r="5220">
          <cell r="A5220" t="str">
            <v>0850  4283</v>
          </cell>
        </row>
        <row r="5221">
          <cell r="A5221" t="str">
            <v>0904439  2</v>
          </cell>
        </row>
        <row r="5222">
          <cell r="A5222" t="str">
            <v>0904540  2</v>
          </cell>
        </row>
        <row r="5223">
          <cell r="A5223" t="str">
            <v>0904540  4</v>
          </cell>
        </row>
        <row r="5224">
          <cell r="A5224" t="str">
            <v>0904540  5</v>
          </cell>
        </row>
        <row r="5225">
          <cell r="A5225" t="str">
            <v>0904540  6</v>
          </cell>
        </row>
        <row r="5226">
          <cell r="A5226" t="str">
            <v>0904540  7</v>
          </cell>
        </row>
        <row r="5227">
          <cell r="A5227" t="str">
            <v>0904540 10</v>
          </cell>
        </row>
        <row r="5228">
          <cell r="A5228" t="str">
            <v>0904540 11</v>
          </cell>
        </row>
        <row r="5229">
          <cell r="A5229" t="str">
            <v>0904540 13</v>
          </cell>
        </row>
        <row r="5230">
          <cell r="A5230" t="str">
            <v>0904540 14</v>
          </cell>
        </row>
        <row r="5231">
          <cell r="A5231" t="str">
            <v>0904540 15</v>
          </cell>
        </row>
        <row r="5232">
          <cell r="A5232" t="str">
            <v>0904540 16</v>
          </cell>
        </row>
        <row r="5233">
          <cell r="A5233" t="str">
            <v>0904550 13</v>
          </cell>
        </row>
        <row r="5234">
          <cell r="A5234" t="str">
            <v>0905324  1</v>
          </cell>
        </row>
        <row r="5235">
          <cell r="A5235" t="str">
            <v>0906173  2</v>
          </cell>
        </row>
        <row r="5236">
          <cell r="A5236" t="str">
            <v>0906173  3</v>
          </cell>
        </row>
        <row r="5237">
          <cell r="A5237" t="str">
            <v>0906173  4</v>
          </cell>
        </row>
        <row r="5238">
          <cell r="A5238" t="str">
            <v>0906173  5</v>
          </cell>
        </row>
        <row r="5239">
          <cell r="A5239" t="str">
            <v>0906173  6</v>
          </cell>
        </row>
        <row r="5240">
          <cell r="A5240" t="str">
            <v>0906173  7</v>
          </cell>
        </row>
        <row r="5241">
          <cell r="A5241" t="str">
            <v>0906173  8</v>
          </cell>
        </row>
        <row r="5242">
          <cell r="A5242" t="str">
            <v>0906173  9</v>
          </cell>
        </row>
        <row r="5243">
          <cell r="A5243" t="str">
            <v>0906173 10</v>
          </cell>
        </row>
        <row r="5244">
          <cell r="A5244" t="str">
            <v>0906280  1</v>
          </cell>
        </row>
        <row r="5245">
          <cell r="A5245" t="str">
            <v>0906280  2</v>
          </cell>
        </row>
        <row r="5246">
          <cell r="A5246" t="str">
            <v>0906548  2</v>
          </cell>
        </row>
        <row r="5247">
          <cell r="A5247" t="str">
            <v>0908104  1</v>
          </cell>
        </row>
        <row r="5248">
          <cell r="A5248" t="str">
            <v>0908170  1</v>
          </cell>
        </row>
        <row r="5249">
          <cell r="A5249" t="str">
            <v>0908333  1</v>
          </cell>
        </row>
        <row r="5250">
          <cell r="A5250" t="str">
            <v>0908333  2</v>
          </cell>
        </row>
        <row r="5251">
          <cell r="A5251" t="str">
            <v>0908333  3</v>
          </cell>
        </row>
        <row r="5252">
          <cell r="A5252" t="str">
            <v>0908560  2</v>
          </cell>
        </row>
        <row r="5253">
          <cell r="A5253" t="str">
            <v>0909335  1</v>
          </cell>
        </row>
        <row r="5254">
          <cell r="A5254" t="str">
            <v>0909335  2</v>
          </cell>
        </row>
        <row r="5255">
          <cell r="A5255" t="str">
            <v>0909335  3</v>
          </cell>
        </row>
        <row r="5256">
          <cell r="A5256" t="str">
            <v>0911325  1</v>
          </cell>
        </row>
        <row r="5257">
          <cell r="A5257" t="str">
            <v>0913438  7</v>
          </cell>
        </row>
        <row r="5258">
          <cell r="A5258" t="str">
            <v>0913548  1</v>
          </cell>
        </row>
        <row r="5259">
          <cell r="A5259" t="str">
            <v>0914108  1</v>
          </cell>
        </row>
        <row r="5260">
          <cell r="A5260" t="str">
            <v>0914108  2</v>
          </cell>
        </row>
        <row r="5261">
          <cell r="A5261" t="str">
            <v>0914108  3</v>
          </cell>
        </row>
        <row r="5262">
          <cell r="A5262" t="str">
            <v>0914334  1</v>
          </cell>
        </row>
        <row r="5263">
          <cell r="A5263" t="str">
            <v>0914334  2</v>
          </cell>
        </row>
        <row r="5264">
          <cell r="A5264" t="str">
            <v>0914334  3</v>
          </cell>
        </row>
        <row r="5265">
          <cell r="A5265" t="str">
            <v>0914334  4</v>
          </cell>
        </row>
        <row r="5266">
          <cell r="A5266" t="str">
            <v>0914337  1</v>
          </cell>
        </row>
        <row r="5267">
          <cell r="A5267" t="str">
            <v>0914337  2</v>
          </cell>
        </row>
        <row r="5268">
          <cell r="A5268" t="str">
            <v>0914337  3</v>
          </cell>
        </row>
        <row r="5269">
          <cell r="A5269" t="str">
            <v>0914337  4</v>
          </cell>
        </row>
        <row r="5270">
          <cell r="A5270" t="str">
            <v>0914337  5</v>
          </cell>
        </row>
        <row r="5271">
          <cell r="A5271" t="str">
            <v>0914337  6</v>
          </cell>
        </row>
        <row r="5272">
          <cell r="A5272" t="str">
            <v>0914337  7</v>
          </cell>
        </row>
        <row r="5273">
          <cell r="A5273" t="str">
            <v>0914415103</v>
          </cell>
        </row>
        <row r="5274">
          <cell r="A5274" t="str">
            <v>0914415104</v>
          </cell>
        </row>
        <row r="5275">
          <cell r="A5275" t="str">
            <v>0914415105</v>
          </cell>
        </row>
        <row r="5276">
          <cell r="A5276" t="str">
            <v>0914415106</v>
          </cell>
        </row>
        <row r="5277">
          <cell r="A5277" t="str">
            <v>0914415107</v>
          </cell>
        </row>
        <row r="5278">
          <cell r="A5278" t="str">
            <v>0914415108</v>
          </cell>
        </row>
        <row r="5279">
          <cell r="A5279" t="str">
            <v>0914415109</v>
          </cell>
        </row>
        <row r="5280">
          <cell r="A5280" t="str">
            <v>0914415110</v>
          </cell>
        </row>
        <row r="5281">
          <cell r="A5281" t="str">
            <v>0914415204</v>
          </cell>
        </row>
        <row r="5282">
          <cell r="A5282" t="str">
            <v>0914415205</v>
          </cell>
        </row>
        <row r="5283">
          <cell r="A5283" t="str">
            <v>0914415206</v>
          </cell>
        </row>
        <row r="5284">
          <cell r="A5284" t="str">
            <v>0914415302</v>
          </cell>
        </row>
        <row r="5285">
          <cell r="A5285" t="str">
            <v>0914415303</v>
          </cell>
        </row>
        <row r="5286">
          <cell r="A5286" t="str">
            <v>0914415304</v>
          </cell>
        </row>
        <row r="5287">
          <cell r="A5287" t="str">
            <v>0914415305</v>
          </cell>
        </row>
        <row r="5288">
          <cell r="A5288" t="str">
            <v>0914415306</v>
          </cell>
        </row>
        <row r="5289">
          <cell r="A5289" t="str">
            <v>0914550  1</v>
          </cell>
        </row>
        <row r="5290">
          <cell r="A5290" t="str">
            <v>0914550  3</v>
          </cell>
        </row>
        <row r="5291">
          <cell r="A5291" t="str">
            <v>0914550 10</v>
          </cell>
        </row>
        <row r="5292">
          <cell r="A5292" t="str">
            <v>0914550 11</v>
          </cell>
        </row>
        <row r="5293">
          <cell r="A5293" t="str">
            <v>0914550 12</v>
          </cell>
        </row>
        <row r="5294">
          <cell r="A5294" t="str">
            <v>0914550 13</v>
          </cell>
        </row>
        <row r="5295">
          <cell r="A5295" t="str">
            <v>0914660  1</v>
          </cell>
        </row>
        <row r="5296">
          <cell r="A5296" t="str">
            <v>0915322  2</v>
          </cell>
        </row>
        <row r="5297">
          <cell r="A5297" t="str">
            <v>0915332  1</v>
          </cell>
        </row>
        <row r="5298">
          <cell r="A5298" t="str">
            <v>0915332  2</v>
          </cell>
        </row>
        <row r="5299">
          <cell r="A5299" t="str">
            <v>0915450 21</v>
          </cell>
        </row>
        <row r="5300">
          <cell r="A5300" t="str">
            <v>0915450 22</v>
          </cell>
        </row>
        <row r="5301">
          <cell r="A5301" t="str">
            <v>0916400  1</v>
          </cell>
        </row>
        <row r="5302">
          <cell r="A5302" t="str">
            <v>0916438  0</v>
          </cell>
        </row>
        <row r="5303">
          <cell r="A5303" t="str">
            <v>0916438  1</v>
          </cell>
        </row>
        <row r="5304">
          <cell r="A5304" t="str">
            <v>0916438  2</v>
          </cell>
        </row>
        <row r="5305">
          <cell r="A5305" t="str">
            <v>0916438  3</v>
          </cell>
        </row>
        <row r="5306">
          <cell r="A5306" t="str">
            <v>0916438  4</v>
          </cell>
        </row>
        <row r="5307">
          <cell r="A5307" t="str">
            <v>0916438  5</v>
          </cell>
        </row>
        <row r="5308">
          <cell r="A5308" t="str">
            <v>0916438  6</v>
          </cell>
        </row>
        <row r="5309">
          <cell r="A5309" t="str">
            <v>0916438  7</v>
          </cell>
        </row>
        <row r="5310">
          <cell r="A5310" t="str">
            <v>0916455  1</v>
          </cell>
        </row>
        <row r="5311">
          <cell r="A5311" t="str">
            <v>0916455  2</v>
          </cell>
        </row>
        <row r="5312">
          <cell r="A5312" t="str">
            <v>0916455 10</v>
          </cell>
        </row>
        <row r="5313">
          <cell r="A5313" t="str">
            <v>0916521  1</v>
          </cell>
        </row>
        <row r="5314">
          <cell r="A5314" t="str">
            <v>0916530  1</v>
          </cell>
        </row>
        <row r="5315">
          <cell r="A5315" t="str">
            <v>0916530  2</v>
          </cell>
        </row>
        <row r="5316">
          <cell r="A5316" t="str">
            <v>0916530  3</v>
          </cell>
        </row>
        <row r="5317">
          <cell r="A5317" t="str">
            <v>0916530  4</v>
          </cell>
        </row>
        <row r="5318">
          <cell r="A5318" t="str">
            <v>0916530  5</v>
          </cell>
        </row>
        <row r="5319">
          <cell r="A5319" t="str">
            <v>0916530  6</v>
          </cell>
        </row>
        <row r="5320">
          <cell r="A5320" t="str">
            <v>0916705  1</v>
          </cell>
        </row>
        <row r="5321">
          <cell r="A5321" t="str">
            <v>0916707  1</v>
          </cell>
        </row>
        <row r="5322">
          <cell r="A5322" t="str">
            <v>0916707  2</v>
          </cell>
        </row>
        <row r="5323">
          <cell r="A5323" t="str">
            <v>0917335  2</v>
          </cell>
        </row>
        <row r="5324">
          <cell r="A5324" t="str">
            <v>0917335  3</v>
          </cell>
        </row>
        <row r="5325">
          <cell r="A5325" t="str">
            <v>0917532  1</v>
          </cell>
        </row>
        <row r="5326">
          <cell r="A5326" t="str">
            <v>0917532  2</v>
          </cell>
        </row>
        <row r="5327">
          <cell r="A5327" t="str">
            <v>0918712  1</v>
          </cell>
        </row>
        <row r="5328">
          <cell r="A5328" t="str">
            <v>0918712  2</v>
          </cell>
        </row>
        <row r="5329">
          <cell r="A5329" t="str">
            <v>0918712  3</v>
          </cell>
        </row>
        <row r="5330">
          <cell r="A5330" t="str">
            <v>0999  2</v>
          </cell>
        </row>
        <row r="5331">
          <cell r="A5331" t="str">
            <v>0999 16</v>
          </cell>
        </row>
        <row r="5332">
          <cell r="A5332" t="str">
            <v>0999 20</v>
          </cell>
        </row>
        <row r="5333">
          <cell r="A5333" t="str">
            <v>0999 20  1</v>
          </cell>
        </row>
        <row r="5334">
          <cell r="A5334" t="str">
            <v>0999 20  2</v>
          </cell>
        </row>
        <row r="5335">
          <cell r="A5335" t="str">
            <v>0999 25</v>
          </cell>
        </row>
        <row r="5336">
          <cell r="A5336" t="str">
            <v>0999 30</v>
          </cell>
        </row>
        <row r="5337">
          <cell r="A5337" t="str">
            <v>0999 40</v>
          </cell>
        </row>
        <row r="5338">
          <cell r="A5338" t="str">
            <v>0999 50</v>
          </cell>
        </row>
        <row r="5339">
          <cell r="A5339" t="str">
            <v>0999102  1</v>
          </cell>
        </row>
        <row r="5340">
          <cell r="A5340" t="str">
            <v>0999102  2</v>
          </cell>
        </row>
        <row r="5341">
          <cell r="A5341" t="str">
            <v>1000  5</v>
          </cell>
        </row>
        <row r="5342">
          <cell r="A5342" t="str">
            <v>1000  6</v>
          </cell>
        </row>
        <row r="5343">
          <cell r="A5343" t="str">
            <v>1000  7</v>
          </cell>
        </row>
        <row r="5344">
          <cell r="A5344" t="str">
            <v>1000  8</v>
          </cell>
        </row>
        <row r="5345">
          <cell r="A5345" t="str">
            <v>102107</v>
          </cell>
        </row>
        <row r="5346">
          <cell r="A5346" t="str">
            <v>1050 11124</v>
          </cell>
        </row>
        <row r="5347">
          <cell r="A5347" t="str">
            <v>1050 11125</v>
          </cell>
        </row>
        <row r="5348">
          <cell r="A5348" t="str">
            <v>1050 11211</v>
          </cell>
        </row>
        <row r="5349">
          <cell r="A5349" t="str">
            <v>1050 11212</v>
          </cell>
        </row>
        <row r="5350">
          <cell r="A5350" t="str">
            <v>1050 11213</v>
          </cell>
        </row>
        <row r="5351">
          <cell r="A5351" t="str">
            <v>1050 11214</v>
          </cell>
        </row>
        <row r="5352">
          <cell r="A5352" t="str">
            <v>1050 11215</v>
          </cell>
        </row>
        <row r="5353">
          <cell r="A5353" t="str">
            <v>1050 11221</v>
          </cell>
        </row>
        <row r="5354">
          <cell r="A5354" t="str">
            <v>1050 11222</v>
          </cell>
        </row>
        <row r="5355">
          <cell r="A5355" t="str">
            <v>1050 11223</v>
          </cell>
        </row>
        <row r="5356">
          <cell r="A5356" t="str">
            <v>1050 11224</v>
          </cell>
        </row>
        <row r="5357">
          <cell r="A5357" t="str">
            <v>1050 11225</v>
          </cell>
        </row>
        <row r="5358">
          <cell r="A5358" t="str">
            <v>1050 11311</v>
          </cell>
        </row>
        <row r="5359">
          <cell r="A5359" t="str">
            <v>1050 11312</v>
          </cell>
        </row>
        <row r="5360">
          <cell r="A5360" t="str">
            <v>1050 11313</v>
          </cell>
        </row>
        <row r="5361">
          <cell r="A5361" t="str">
            <v>1050 11314</v>
          </cell>
        </row>
        <row r="5362">
          <cell r="A5362" t="str">
            <v>1050 11321</v>
          </cell>
        </row>
        <row r="5363">
          <cell r="A5363" t="str">
            <v>1050 11322</v>
          </cell>
        </row>
        <row r="5364">
          <cell r="A5364" t="str">
            <v>1050 11323</v>
          </cell>
        </row>
        <row r="5365">
          <cell r="A5365" t="str">
            <v>1050 11324</v>
          </cell>
        </row>
        <row r="5366">
          <cell r="A5366" t="str">
            <v>1050 11325</v>
          </cell>
        </row>
        <row r="5367">
          <cell r="A5367" t="str">
            <v>1050 11332</v>
          </cell>
        </row>
        <row r="5368">
          <cell r="A5368" t="str">
            <v>1050 11412</v>
          </cell>
        </row>
        <row r="5369">
          <cell r="A5369" t="str">
            <v>1050 11414</v>
          </cell>
        </row>
        <row r="5370">
          <cell r="A5370" t="str">
            <v>1050 11415</v>
          </cell>
        </row>
        <row r="5371">
          <cell r="A5371" t="str">
            <v>1050 11422</v>
          </cell>
        </row>
        <row r="5372">
          <cell r="A5372" t="str">
            <v>1050 11423</v>
          </cell>
        </row>
        <row r="5373">
          <cell r="A5373" t="str">
            <v>1050 11424</v>
          </cell>
        </row>
        <row r="5374">
          <cell r="A5374" t="str">
            <v>1050 11425</v>
          </cell>
        </row>
        <row r="5375">
          <cell r="A5375" t="str">
            <v>1050 11426</v>
          </cell>
        </row>
        <row r="5376">
          <cell r="A5376" t="str">
            <v>1050 11432</v>
          </cell>
        </row>
        <row r="5377">
          <cell r="A5377" t="str">
            <v>1050 11433</v>
          </cell>
        </row>
        <row r="5378">
          <cell r="A5378" t="str">
            <v>1050 11434</v>
          </cell>
        </row>
        <row r="5379">
          <cell r="A5379" t="str">
            <v>1050 11512</v>
          </cell>
        </row>
        <row r="5380">
          <cell r="A5380" t="str">
            <v>1050 11513</v>
          </cell>
        </row>
        <row r="5381">
          <cell r="A5381" t="str">
            <v>1050 11514</v>
          </cell>
        </row>
        <row r="5382">
          <cell r="A5382" t="str">
            <v>1050 11515</v>
          </cell>
        </row>
        <row r="5383">
          <cell r="A5383" t="str">
            <v>1050 11516</v>
          </cell>
        </row>
        <row r="5384">
          <cell r="A5384" t="str">
            <v>1050 11520</v>
          </cell>
        </row>
        <row r="5385">
          <cell r="A5385" t="str">
            <v>1050 11524</v>
          </cell>
        </row>
        <row r="5386">
          <cell r="A5386" t="str">
            <v>1050 11525</v>
          </cell>
        </row>
        <row r="5387">
          <cell r="A5387" t="str">
            <v>1050 11621</v>
          </cell>
        </row>
        <row r="5388">
          <cell r="A5388" t="str">
            <v>1050 11622</v>
          </cell>
        </row>
        <row r="5389">
          <cell r="A5389" t="str">
            <v>1050 11925</v>
          </cell>
        </row>
        <row r="5390">
          <cell r="A5390" t="str">
            <v>1050 12225</v>
          </cell>
        </row>
        <row r="5391">
          <cell r="A5391" t="str">
            <v>1050 12423</v>
          </cell>
        </row>
        <row r="5392">
          <cell r="A5392" t="str">
            <v>1050 12424</v>
          </cell>
        </row>
        <row r="5393">
          <cell r="A5393" t="str">
            <v>1050 13001</v>
          </cell>
        </row>
        <row r="5394">
          <cell r="A5394" t="str">
            <v>1050 13002</v>
          </cell>
        </row>
        <row r="5395">
          <cell r="A5395" t="str">
            <v>1050 13003</v>
          </cell>
        </row>
        <row r="5396">
          <cell r="A5396" t="str">
            <v>1050 13004</v>
          </cell>
        </row>
        <row r="5397">
          <cell r="A5397" t="str">
            <v>1050 13005</v>
          </cell>
        </row>
        <row r="5398">
          <cell r="A5398" t="str">
            <v>1050 14001</v>
          </cell>
        </row>
        <row r="5399">
          <cell r="A5399" t="str">
            <v>1050 14002</v>
          </cell>
        </row>
        <row r="5400">
          <cell r="A5400" t="str">
            <v>1050 14004</v>
          </cell>
        </row>
        <row r="5401">
          <cell r="A5401" t="str">
            <v>1050 15001</v>
          </cell>
        </row>
        <row r="5402">
          <cell r="A5402" t="str">
            <v>1050 15002</v>
          </cell>
        </row>
        <row r="5403">
          <cell r="A5403" t="str">
            <v>1050 15003</v>
          </cell>
        </row>
        <row r="5404">
          <cell r="A5404" t="str">
            <v>1050 15004</v>
          </cell>
        </row>
        <row r="5405">
          <cell r="A5405" t="str">
            <v>1050 15005</v>
          </cell>
        </row>
        <row r="5406">
          <cell r="A5406" t="str">
            <v>1050 16001</v>
          </cell>
        </row>
        <row r="5407">
          <cell r="A5407" t="str">
            <v>1050 16002</v>
          </cell>
        </row>
        <row r="5408">
          <cell r="A5408" t="str">
            <v>1050 16003</v>
          </cell>
        </row>
        <row r="5409">
          <cell r="A5409" t="str">
            <v>1050 16004</v>
          </cell>
        </row>
        <row r="5410">
          <cell r="A5410" t="str">
            <v>1050 16005</v>
          </cell>
        </row>
        <row r="5411">
          <cell r="A5411" t="str">
            <v>1050 16006</v>
          </cell>
        </row>
        <row r="5412">
          <cell r="A5412" t="str">
            <v>1050 17004</v>
          </cell>
        </row>
        <row r="5413">
          <cell r="A5413" t="str">
            <v>1050 17005</v>
          </cell>
        </row>
        <row r="5414">
          <cell r="A5414" t="str">
            <v>1050 18000</v>
          </cell>
        </row>
        <row r="5415">
          <cell r="A5415" t="str">
            <v>1050 18001</v>
          </cell>
        </row>
        <row r="5416">
          <cell r="A5416" t="str">
            <v>1050 18002</v>
          </cell>
        </row>
        <row r="5417">
          <cell r="A5417" t="str">
            <v>1050 18003</v>
          </cell>
        </row>
        <row r="5418">
          <cell r="A5418" t="str">
            <v>1050 18004</v>
          </cell>
        </row>
        <row r="5419">
          <cell r="A5419" t="str">
            <v>1050 18005</v>
          </cell>
        </row>
        <row r="5420">
          <cell r="A5420" t="str">
            <v>1050 19212</v>
          </cell>
        </row>
        <row r="5421">
          <cell r="A5421" t="str">
            <v>1050 19222</v>
          </cell>
        </row>
        <row r="5422">
          <cell r="A5422" t="str">
            <v>1050 19223</v>
          </cell>
        </row>
        <row r="5423">
          <cell r="A5423" t="str">
            <v>1050 19224</v>
          </cell>
        </row>
        <row r="5424">
          <cell r="A5424" t="str">
            <v>1050 19321</v>
          </cell>
        </row>
        <row r="5425">
          <cell r="A5425" t="str">
            <v>1050 19322</v>
          </cell>
        </row>
        <row r="5426">
          <cell r="A5426" t="str">
            <v>1050 19323</v>
          </cell>
        </row>
        <row r="5427">
          <cell r="A5427" t="str">
            <v>1050 19324</v>
          </cell>
        </row>
        <row r="5428">
          <cell r="A5428" t="str">
            <v>1050 19325</v>
          </cell>
        </row>
        <row r="5429">
          <cell r="A5429" t="str">
            <v>1050 19425</v>
          </cell>
        </row>
        <row r="5430">
          <cell r="A5430" t="str">
            <v>1050 31104</v>
          </cell>
        </row>
        <row r="5431">
          <cell r="A5431" t="str">
            <v>1050 31201</v>
          </cell>
        </row>
        <row r="5432">
          <cell r="A5432" t="str">
            <v>1050 31202</v>
          </cell>
        </row>
        <row r="5433">
          <cell r="A5433" t="str">
            <v>1050 31203</v>
          </cell>
        </row>
        <row r="5434">
          <cell r="A5434" t="str">
            <v>1050 31204</v>
          </cell>
        </row>
        <row r="5435">
          <cell r="A5435" t="str">
            <v>1050 31206</v>
          </cell>
        </row>
        <row r="5436">
          <cell r="A5436" t="str">
            <v>1050 31208</v>
          </cell>
        </row>
        <row r="5437">
          <cell r="A5437" t="str">
            <v>1050 31210</v>
          </cell>
        </row>
        <row r="5438">
          <cell r="A5438" t="str">
            <v>1050 31212</v>
          </cell>
        </row>
        <row r="5439">
          <cell r="A5439" t="str">
            <v>1050 31214</v>
          </cell>
        </row>
        <row r="5440">
          <cell r="A5440" t="str">
            <v>1050 31216</v>
          </cell>
        </row>
        <row r="5441">
          <cell r="A5441" t="str">
            <v>1050 31218</v>
          </cell>
        </row>
        <row r="5442">
          <cell r="A5442" t="str">
            <v>1050 31220</v>
          </cell>
        </row>
        <row r="5443">
          <cell r="A5443" t="str">
            <v>1050 31224</v>
          </cell>
        </row>
        <row r="5444">
          <cell r="A5444" t="str">
            <v>1050 31230</v>
          </cell>
        </row>
        <row r="5445">
          <cell r="A5445" t="str">
            <v>1050 41201</v>
          </cell>
        </row>
        <row r="5446">
          <cell r="A5446" t="str">
            <v>1050 41202</v>
          </cell>
        </row>
        <row r="5447">
          <cell r="A5447" t="str">
            <v>1050 41212</v>
          </cell>
        </row>
        <row r="5448">
          <cell r="A5448" t="str">
            <v>1050 42202</v>
          </cell>
        </row>
        <row r="5449">
          <cell r="A5449" t="str">
            <v>1050 42206</v>
          </cell>
        </row>
        <row r="5450">
          <cell r="A5450" t="str">
            <v>1050 42208</v>
          </cell>
        </row>
        <row r="5451">
          <cell r="A5451" t="str">
            <v>1050 42210</v>
          </cell>
        </row>
        <row r="5452">
          <cell r="A5452" t="str">
            <v>1050 42212</v>
          </cell>
        </row>
        <row r="5453">
          <cell r="A5453" t="str">
            <v>1050 42216</v>
          </cell>
        </row>
        <row r="5454">
          <cell r="A5454" t="str">
            <v>1050 42218</v>
          </cell>
        </row>
        <row r="5455">
          <cell r="A5455" t="str">
            <v>1050 42220</v>
          </cell>
        </row>
        <row r="5456">
          <cell r="A5456" t="str">
            <v>1050 42224</v>
          </cell>
        </row>
        <row r="5457">
          <cell r="A5457" t="str">
            <v>1050 42230</v>
          </cell>
        </row>
        <row r="5458">
          <cell r="A5458" t="str">
            <v>1050 42236</v>
          </cell>
        </row>
        <row r="5459">
          <cell r="A5459" t="str">
            <v>1050 51204</v>
          </cell>
        </row>
        <row r="5460">
          <cell r="A5460" t="str">
            <v>1050 51206</v>
          </cell>
        </row>
        <row r="5461">
          <cell r="A5461" t="str">
            <v>1050 51208</v>
          </cell>
        </row>
        <row r="5462">
          <cell r="A5462" t="str">
            <v>1050 51210</v>
          </cell>
        </row>
        <row r="5463">
          <cell r="A5463" t="str">
            <v>1050 51212</v>
          </cell>
        </row>
        <row r="5464">
          <cell r="A5464" t="str">
            <v>1050 51216</v>
          </cell>
        </row>
        <row r="5465">
          <cell r="A5465" t="str">
            <v>1050 51218</v>
          </cell>
        </row>
        <row r="5466">
          <cell r="A5466" t="str">
            <v>1050 51224</v>
          </cell>
        </row>
        <row r="5467">
          <cell r="A5467" t="str">
            <v>1050 51230</v>
          </cell>
        </row>
        <row r="5468">
          <cell r="A5468" t="str">
            <v>1050 51236</v>
          </cell>
        </row>
        <row r="5469">
          <cell r="A5469" t="str">
            <v>1050 51508</v>
          </cell>
        </row>
        <row r="5470">
          <cell r="A5470" t="str">
            <v>1050 61  4</v>
          </cell>
        </row>
        <row r="5471">
          <cell r="A5471" t="str">
            <v>1050 61104</v>
          </cell>
        </row>
        <row r="5472">
          <cell r="A5472" t="str">
            <v>1050 61112</v>
          </cell>
        </row>
        <row r="5473">
          <cell r="A5473" t="str">
            <v>1050 61116</v>
          </cell>
        </row>
        <row r="5474">
          <cell r="A5474" t="str">
            <v>1050 61120</v>
          </cell>
        </row>
        <row r="5475">
          <cell r="A5475" t="str">
            <v>1050 61124</v>
          </cell>
        </row>
        <row r="5476">
          <cell r="A5476" t="str">
            <v>1050 61130</v>
          </cell>
        </row>
        <row r="5477">
          <cell r="A5477" t="str">
            <v>1050 61136</v>
          </cell>
        </row>
        <row r="5478">
          <cell r="A5478" t="str">
            <v>1050 61142</v>
          </cell>
        </row>
        <row r="5479">
          <cell r="A5479" t="str">
            <v>1050 61148</v>
          </cell>
        </row>
        <row r="5480">
          <cell r="A5480" t="str">
            <v>1050 61154</v>
          </cell>
        </row>
        <row r="5481">
          <cell r="A5481" t="str">
            <v>105011516</v>
          </cell>
        </row>
        <row r="5482">
          <cell r="A5482" t="str">
            <v>105031214</v>
          </cell>
        </row>
        <row r="5483">
          <cell r="A5483" t="str">
            <v>105042208</v>
          </cell>
        </row>
        <row r="5484">
          <cell r="A5484" t="str">
            <v>1055 11146</v>
          </cell>
        </row>
        <row r="5485">
          <cell r="A5485" t="str">
            <v>1055 11194</v>
          </cell>
        </row>
        <row r="5486">
          <cell r="A5486" t="str">
            <v>1055 11195</v>
          </cell>
        </row>
        <row r="5487">
          <cell r="A5487" t="str">
            <v>1055 11214</v>
          </cell>
        </row>
        <row r="5488">
          <cell r="A5488" t="str">
            <v>1055 11215</v>
          </cell>
        </row>
        <row r="5489">
          <cell r="A5489" t="str">
            <v>1055 11224</v>
          </cell>
        </row>
        <row r="5490">
          <cell r="A5490" t="str">
            <v>1055 11234</v>
          </cell>
        </row>
        <row r="5491">
          <cell r="A5491" t="str">
            <v>1055 11244</v>
          </cell>
        </row>
        <row r="5492">
          <cell r="A5492" t="str">
            <v>1055 11254</v>
          </cell>
        </row>
        <row r="5493">
          <cell r="A5493" t="str">
            <v>1055 11264</v>
          </cell>
        </row>
        <row r="5494">
          <cell r="A5494" t="str">
            <v>1055 11273</v>
          </cell>
        </row>
        <row r="5495">
          <cell r="A5495" t="str">
            <v>1055 11274</v>
          </cell>
        </row>
        <row r="5496">
          <cell r="A5496" t="str">
            <v>1055 11275</v>
          </cell>
        </row>
        <row r="5497">
          <cell r="A5497" t="str">
            <v>1055 11294</v>
          </cell>
        </row>
        <row r="5498">
          <cell r="A5498" t="str">
            <v>1055 11295</v>
          </cell>
        </row>
        <row r="5499">
          <cell r="A5499" t="str">
            <v>1055 11314</v>
          </cell>
        </row>
        <row r="5500">
          <cell r="A5500" t="str">
            <v>1055 11394</v>
          </cell>
        </row>
        <row r="5501">
          <cell r="A5501" t="str">
            <v>1055 11414</v>
          </cell>
        </row>
        <row r="5502">
          <cell r="A5502" t="str">
            <v>1055 11415</v>
          </cell>
        </row>
        <row r="5503">
          <cell r="A5503" t="str">
            <v>1055 11416</v>
          </cell>
        </row>
        <row r="5504">
          <cell r="A5504" t="str">
            <v>1055 11424</v>
          </cell>
        </row>
        <row r="5505">
          <cell r="A5505" t="str">
            <v>1055 11425</v>
          </cell>
        </row>
        <row r="5506">
          <cell r="A5506" t="str">
            <v>1055 11426</v>
          </cell>
        </row>
        <row r="5507">
          <cell r="A5507" t="str">
            <v>1055 11434</v>
          </cell>
        </row>
        <row r="5508">
          <cell r="A5508" t="str">
            <v>1055 11435</v>
          </cell>
        </row>
        <row r="5509">
          <cell r="A5509" t="str">
            <v>1055 11444</v>
          </cell>
        </row>
        <row r="5510">
          <cell r="A5510" t="str">
            <v>1055 11445</v>
          </cell>
        </row>
        <row r="5511">
          <cell r="A5511" t="str">
            <v>1055 11446</v>
          </cell>
        </row>
        <row r="5512">
          <cell r="A5512" t="str">
            <v>1055 11452</v>
          </cell>
        </row>
        <row r="5513">
          <cell r="A5513" t="str">
            <v>1055 11453</v>
          </cell>
        </row>
        <row r="5514">
          <cell r="A5514" t="str">
            <v>1055 11454</v>
          </cell>
        </row>
        <row r="5515">
          <cell r="A5515" t="str">
            <v>1055 11455</v>
          </cell>
        </row>
        <row r="5516">
          <cell r="A5516" t="str">
            <v>1055 11456</v>
          </cell>
        </row>
        <row r="5517">
          <cell r="A5517" t="str">
            <v>1055 11464</v>
          </cell>
        </row>
        <row r="5518">
          <cell r="A5518" t="str">
            <v>1055 11465</v>
          </cell>
        </row>
        <row r="5519">
          <cell r="A5519" t="str">
            <v>1055 11494</v>
          </cell>
        </row>
        <row r="5520">
          <cell r="A5520" t="str">
            <v>1055 11495</v>
          </cell>
        </row>
        <row r="5521">
          <cell r="A5521" t="str">
            <v>1055 11496</v>
          </cell>
        </row>
        <row r="5522">
          <cell r="A5522" t="str">
            <v>1055 11514</v>
          </cell>
        </row>
        <row r="5523">
          <cell r="A5523" t="str">
            <v>1055 11515</v>
          </cell>
        </row>
        <row r="5524">
          <cell r="A5524" t="str">
            <v>1055 11555</v>
          </cell>
        </row>
        <row r="5525">
          <cell r="A5525" t="str">
            <v>1055 11594</v>
          </cell>
        </row>
        <row r="5526">
          <cell r="A5526" t="str">
            <v>1055 11595</v>
          </cell>
        </row>
        <row r="5527">
          <cell r="A5527" t="str">
            <v>1055 12215</v>
          </cell>
        </row>
        <row r="5528">
          <cell r="A5528" t="str">
            <v>1055 12414</v>
          </cell>
        </row>
        <row r="5529">
          <cell r="A5529" t="str">
            <v>1055 12415</v>
          </cell>
        </row>
        <row r="5530">
          <cell r="A5530" t="str">
            <v>1055 12424</v>
          </cell>
        </row>
        <row r="5531">
          <cell r="A5531" t="str">
            <v>1055 12444</v>
          </cell>
        </row>
        <row r="5532">
          <cell r="A5532" t="str">
            <v>1055 12454</v>
          </cell>
        </row>
        <row r="5533">
          <cell r="A5533" t="str">
            <v>1055 13</v>
          </cell>
        </row>
        <row r="5534">
          <cell r="A5534" t="str">
            <v>1055 15</v>
          </cell>
        </row>
        <row r="5535">
          <cell r="A5535" t="str">
            <v>1055 16</v>
          </cell>
        </row>
        <row r="5536">
          <cell r="A5536" t="str">
            <v>1055 31108</v>
          </cell>
        </row>
        <row r="5537">
          <cell r="A5537" t="str">
            <v>1055 31110</v>
          </cell>
        </row>
        <row r="5538">
          <cell r="A5538" t="str">
            <v>1055 31112</v>
          </cell>
        </row>
        <row r="5539">
          <cell r="A5539" t="str">
            <v>1055 31116</v>
          </cell>
        </row>
        <row r="5540">
          <cell r="A5540" t="str">
            <v>1055 31120</v>
          </cell>
        </row>
        <row r="5541">
          <cell r="A5541" t="str">
            <v>1055 31124</v>
          </cell>
        </row>
        <row r="5542">
          <cell r="A5542" t="str">
            <v>1055 31130</v>
          </cell>
        </row>
        <row r="5543">
          <cell r="A5543" t="str">
            <v>1055 31208</v>
          </cell>
        </row>
        <row r="5544">
          <cell r="A5544" t="str">
            <v>1055 31210</v>
          </cell>
        </row>
        <row r="5545">
          <cell r="A5545" t="str">
            <v>1055 31212</v>
          </cell>
        </row>
        <row r="5546">
          <cell r="A5546" t="str">
            <v>1055 31216</v>
          </cell>
        </row>
        <row r="5547">
          <cell r="A5547" t="str">
            <v>1055 31220</v>
          </cell>
        </row>
        <row r="5548">
          <cell r="A5548" t="str">
            <v>1055 31224</v>
          </cell>
        </row>
        <row r="5549">
          <cell r="A5549" t="str">
            <v>1055 31230</v>
          </cell>
        </row>
        <row r="5550">
          <cell r="A5550" t="str">
            <v>1055 31308</v>
          </cell>
        </row>
        <row r="5551">
          <cell r="A5551" t="str">
            <v>1055 31310</v>
          </cell>
        </row>
        <row r="5552">
          <cell r="A5552" t="str">
            <v>1055 31312</v>
          </cell>
        </row>
        <row r="5553">
          <cell r="A5553" t="str">
            <v>1055 31316</v>
          </cell>
        </row>
        <row r="5554">
          <cell r="A5554" t="str">
            <v>1055 31320</v>
          </cell>
        </row>
        <row r="5555">
          <cell r="A5555" t="str">
            <v>1055 31324</v>
          </cell>
        </row>
        <row r="5556">
          <cell r="A5556" t="str">
            <v>1055 31330</v>
          </cell>
        </row>
        <row r="5557">
          <cell r="A5557" t="str">
            <v>1055 31336</v>
          </cell>
        </row>
        <row r="5558">
          <cell r="A5558" t="str">
            <v>1055 31410</v>
          </cell>
        </row>
        <row r="5559">
          <cell r="A5559" t="str">
            <v>1055 31508</v>
          </cell>
        </row>
        <row r="5560">
          <cell r="A5560" t="str">
            <v>1055 31512</v>
          </cell>
        </row>
        <row r="5561">
          <cell r="A5561" t="str">
            <v>1055 31516</v>
          </cell>
        </row>
        <row r="5562">
          <cell r="A5562" t="str">
            <v>1055 31520</v>
          </cell>
        </row>
        <row r="5563">
          <cell r="A5563" t="str">
            <v>1055 31524</v>
          </cell>
        </row>
        <row r="5564">
          <cell r="A5564" t="str">
            <v>1055 31608</v>
          </cell>
        </row>
        <row r="5565">
          <cell r="A5565" t="str">
            <v>1055 31808</v>
          </cell>
        </row>
        <row r="5566">
          <cell r="A5566" t="str">
            <v>1055 31824</v>
          </cell>
        </row>
        <row r="5567">
          <cell r="A5567" t="str">
            <v>1055 41118</v>
          </cell>
        </row>
        <row r="5568">
          <cell r="A5568" t="str">
            <v>1055 41318</v>
          </cell>
        </row>
        <row r="5569">
          <cell r="A5569" t="str">
            <v>1055 41416</v>
          </cell>
        </row>
        <row r="5570">
          <cell r="A5570" t="str">
            <v>1055 41418</v>
          </cell>
        </row>
        <row r="5571">
          <cell r="A5571" t="str">
            <v>1055 51106</v>
          </cell>
        </row>
        <row r="5572">
          <cell r="A5572" t="str">
            <v>1055 51108</v>
          </cell>
        </row>
        <row r="5573">
          <cell r="A5573" t="str">
            <v>1055 51110</v>
          </cell>
        </row>
        <row r="5574">
          <cell r="A5574" t="str">
            <v>1055 51112</v>
          </cell>
        </row>
        <row r="5575">
          <cell r="A5575" t="str">
            <v>1055 51114</v>
          </cell>
        </row>
        <row r="5576">
          <cell r="A5576" t="str">
            <v>1055 51116</v>
          </cell>
        </row>
        <row r="5577">
          <cell r="A5577" t="str">
            <v>1055 51118</v>
          </cell>
        </row>
        <row r="5578">
          <cell r="A5578" t="str">
            <v>1055 51120</v>
          </cell>
        </row>
        <row r="5579">
          <cell r="A5579" t="str">
            <v>1055 51124</v>
          </cell>
        </row>
        <row r="5580">
          <cell r="A5580" t="str">
            <v>1055 51130</v>
          </cell>
        </row>
        <row r="5581">
          <cell r="A5581" t="str">
            <v>1055 51136</v>
          </cell>
        </row>
        <row r="5582">
          <cell r="A5582" t="str">
            <v>1055 51208</v>
          </cell>
        </row>
        <row r="5583">
          <cell r="A5583" t="str">
            <v>1055 51210</v>
          </cell>
        </row>
        <row r="5584">
          <cell r="A5584" t="str">
            <v>1055 51212</v>
          </cell>
        </row>
        <row r="5585">
          <cell r="A5585" t="str">
            <v>1055 51216</v>
          </cell>
        </row>
        <row r="5586">
          <cell r="A5586" t="str">
            <v>1055 51230</v>
          </cell>
        </row>
        <row r="5587">
          <cell r="A5587" t="str">
            <v>1055 51236</v>
          </cell>
        </row>
        <row r="5588">
          <cell r="A5588" t="str">
            <v>1055 51308</v>
          </cell>
        </row>
        <row r="5589">
          <cell r="A5589" t="str">
            <v>1055 51310</v>
          </cell>
        </row>
        <row r="5590">
          <cell r="A5590" t="str">
            <v>1055 51312</v>
          </cell>
        </row>
        <row r="5591">
          <cell r="A5591" t="str">
            <v>1055 51316</v>
          </cell>
        </row>
        <row r="5592">
          <cell r="A5592" t="str">
            <v>1055 51336</v>
          </cell>
        </row>
        <row r="5593">
          <cell r="A5593" t="str">
            <v>1055 51408</v>
          </cell>
        </row>
        <row r="5594">
          <cell r="A5594" t="str">
            <v>1055 51412</v>
          </cell>
        </row>
        <row r="5595">
          <cell r="A5595" t="str">
            <v>1055 51416</v>
          </cell>
        </row>
        <row r="5596">
          <cell r="A5596" t="str">
            <v>1055 51418</v>
          </cell>
        </row>
        <row r="5597">
          <cell r="A5597" t="str">
            <v>1055 51420</v>
          </cell>
        </row>
        <row r="5598">
          <cell r="A5598" t="str">
            <v>1055 51430</v>
          </cell>
        </row>
        <row r="5599">
          <cell r="A5599" t="str">
            <v>1055 51436</v>
          </cell>
        </row>
        <row r="5600">
          <cell r="A5600" t="str">
            <v>1055 51508</v>
          </cell>
        </row>
        <row r="5601">
          <cell r="A5601" t="str">
            <v>1055 51510</v>
          </cell>
        </row>
        <row r="5602">
          <cell r="A5602" t="str">
            <v>1055 51512</v>
          </cell>
        </row>
        <row r="5603">
          <cell r="A5603" t="str">
            <v>1055 51516</v>
          </cell>
        </row>
        <row r="5604">
          <cell r="A5604" t="str">
            <v>1055 51524</v>
          </cell>
        </row>
        <row r="5605">
          <cell r="A5605" t="str">
            <v>1055 51530</v>
          </cell>
        </row>
        <row r="5606">
          <cell r="A5606" t="str">
            <v>1055 51536</v>
          </cell>
        </row>
        <row r="5607">
          <cell r="A5607" t="str">
            <v>1055 51608</v>
          </cell>
        </row>
        <row r="5608">
          <cell r="A5608" t="str">
            <v>1055 51610</v>
          </cell>
        </row>
        <row r="5609">
          <cell r="A5609" t="str">
            <v>1055 51612</v>
          </cell>
        </row>
        <row r="5610">
          <cell r="A5610" t="str">
            <v>1055 51616</v>
          </cell>
        </row>
        <row r="5611">
          <cell r="A5611" t="str">
            <v>1055 536</v>
          </cell>
        </row>
        <row r="5612">
          <cell r="A5612" t="str">
            <v>1055 61524</v>
          </cell>
        </row>
        <row r="5613">
          <cell r="A5613" t="str">
            <v>1055 61542</v>
          </cell>
        </row>
        <row r="5614">
          <cell r="A5614" t="str">
            <v>105541416</v>
          </cell>
        </row>
        <row r="5615">
          <cell r="A5615" t="str">
            <v>1060 11111</v>
          </cell>
        </row>
        <row r="5616">
          <cell r="A5616" t="str">
            <v>1060 11211</v>
          </cell>
        </row>
        <row r="5617">
          <cell r="A5617" t="str">
            <v>1060 11212</v>
          </cell>
        </row>
        <row r="5618">
          <cell r="A5618" t="str">
            <v>1060 11213</v>
          </cell>
        </row>
        <row r="5619">
          <cell r="A5619" t="str">
            <v>1060 11221</v>
          </cell>
        </row>
        <row r="5620">
          <cell r="A5620" t="str">
            <v>1060 11222</v>
          </cell>
        </row>
        <row r="5621">
          <cell r="A5621" t="str">
            <v>1060 11223</v>
          </cell>
        </row>
        <row r="5622">
          <cell r="A5622" t="str">
            <v>1060 13</v>
          </cell>
        </row>
        <row r="5623">
          <cell r="A5623" t="str">
            <v>1060 15</v>
          </cell>
        </row>
        <row r="5624">
          <cell r="A5624" t="str">
            <v>1060 16</v>
          </cell>
        </row>
        <row r="5625">
          <cell r="A5625" t="str">
            <v>1060 17</v>
          </cell>
        </row>
        <row r="5626">
          <cell r="A5626" t="str">
            <v>1060 19222</v>
          </cell>
        </row>
        <row r="5627">
          <cell r="A5627" t="str">
            <v>1060 21 10</v>
          </cell>
        </row>
        <row r="5628">
          <cell r="A5628" t="str">
            <v>1060 21 11</v>
          </cell>
        </row>
        <row r="5629">
          <cell r="A5629" t="str">
            <v>1060 21 20</v>
          </cell>
        </row>
        <row r="5630">
          <cell r="A5630" t="str">
            <v>1060 23 30</v>
          </cell>
        </row>
        <row r="5631">
          <cell r="A5631" t="str">
            <v>1060 25</v>
          </cell>
        </row>
        <row r="5632">
          <cell r="A5632" t="str">
            <v>1060 31  1</v>
          </cell>
        </row>
        <row r="5633">
          <cell r="A5633" t="str">
            <v>1060 31  2</v>
          </cell>
        </row>
        <row r="5634">
          <cell r="A5634" t="str">
            <v>1060 32  1</v>
          </cell>
        </row>
        <row r="5635">
          <cell r="A5635" t="str">
            <v>1060 32  2</v>
          </cell>
        </row>
        <row r="5636">
          <cell r="A5636" t="str">
            <v>1070  1  1</v>
          </cell>
        </row>
        <row r="5637">
          <cell r="A5637" t="str">
            <v>1070  1 10</v>
          </cell>
        </row>
        <row r="5638">
          <cell r="A5638" t="str">
            <v>1070  1 11</v>
          </cell>
        </row>
        <row r="5639">
          <cell r="A5639" t="str">
            <v>1080 11101</v>
          </cell>
        </row>
        <row r="5640">
          <cell r="A5640" t="str">
            <v>1080 11102</v>
          </cell>
        </row>
        <row r="5641">
          <cell r="A5641" t="str">
            <v>1080 11103</v>
          </cell>
        </row>
        <row r="5642">
          <cell r="A5642" t="str">
            <v>1080 11104</v>
          </cell>
        </row>
        <row r="5643">
          <cell r="A5643" t="str">
            <v>1080 11105</v>
          </cell>
        </row>
        <row r="5644">
          <cell r="A5644" t="str">
            <v>1080 11106</v>
          </cell>
        </row>
        <row r="5645">
          <cell r="A5645" t="str">
            <v>1080 11107</v>
          </cell>
        </row>
        <row r="5646">
          <cell r="A5646" t="str">
            <v>1080 11112</v>
          </cell>
        </row>
        <row r="5647">
          <cell r="A5647" t="str">
            <v>1080 11201</v>
          </cell>
        </row>
        <row r="5648">
          <cell r="A5648" t="str">
            <v>1080 11202</v>
          </cell>
        </row>
        <row r="5649">
          <cell r="A5649" t="str">
            <v>1080 11203</v>
          </cell>
        </row>
        <row r="5650">
          <cell r="A5650" t="str">
            <v>1080 11204</v>
          </cell>
        </row>
        <row r="5651">
          <cell r="A5651" t="str">
            <v>1080 11205</v>
          </cell>
        </row>
        <row r="5652">
          <cell r="A5652" t="str">
            <v>1080 11206</v>
          </cell>
        </row>
        <row r="5653">
          <cell r="A5653" t="str">
            <v>1080 11207</v>
          </cell>
        </row>
        <row r="5654">
          <cell r="A5654" t="str">
            <v>1080 11209</v>
          </cell>
        </row>
        <row r="5655">
          <cell r="A5655" t="str">
            <v>1080 11301</v>
          </cell>
        </row>
        <row r="5656">
          <cell r="A5656" t="str">
            <v>1080 11302</v>
          </cell>
        </row>
        <row r="5657">
          <cell r="A5657" t="str">
            <v>1080 11303</v>
          </cell>
        </row>
        <row r="5658">
          <cell r="A5658" t="str">
            <v>1080 11304</v>
          </cell>
        </row>
        <row r="5659">
          <cell r="A5659" t="str">
            <v>1080 11305</v>
          </cell>
        </row>
        <row r="5660">
          <cell r="A5660" t="str">
            <v>1080 11306</v>
          </cell>
        </row>
        <row r="5661">
          <cell r="A5661" t="str">
            <v>1080 11307</v>
          </cell>
        </row>
        <row r="5662">
          <cell r="A5662" t="str">
            <v>1080 11309</v>
          </cell>
        </row>
        <row r="5663">
          <cell r="A5663" t="str">
            <v>1080 11310</v>
          </cell>
        </row>
        <row r="5664">
          <cell r="A5664" t="str">
            <v>1080 11311</v>
          </cell>
        </row>
        <row r="5665">
          <cell r="A5665" t="str">
            <v>1080 11313</v>
          </cell>
        </row>
        <row r="5666">
          <cell r="A5666" t="str">
            <v>1080 11401</v>
          </cell>
        </row>
        <row r="5667">
          <cell r="A5667" t="str">
            <v>1080 11402</v>
          </cell>
        </row>
        <row r="5668">
          <cell r="A5668" t="str">
            <v>1080 11403</v>
          </cell>
        </row>
        <row r="5669">
          <cell r="A5669" t="str">
            <v>1080 11404</v>
          </cell>
        </row>
        <row r="5670">
          <cell r="A5670" t="str">
            <v>1080 11405</v>
          </cell>
        </row>
        <row r="5671">
          <cell r="A5671" t="str">
            <v>1080 11406</v>
          </cell>
        </row>
        <row r="5672">
          <cell r="A5672" t="str">
            <v>1080 11407</v>
          </cell>
        </row>
        <row r="5673">
          <cell r="A5673" t="str">
            <v>1080 11408</v>
          </cell>
        </row>
        <row r="5674">
          <cell r="A5674" t="str">
            <v>1080 11409</v>
          </cell>
        </row>
        <row r="5675">
          <cell r="A5675" t="str">
            <v>1080 11410</v>
          </cell>
        </row>
        <row r="5676">
          <cell r="A5676" t="str">
            <v>1080 11411</v>
          </cell>
        </row>
        <row r="5677">
          <cell r="A5677" t="str">
            <v>1080 11412</v>
          </cell>
        </row>
        <row r="5678">
          <cell r="A5678" t="str">
            <v>1080 11413</v>
          </cell>
        </row>
        <row r="5679">
          <cell r="A5679" t="str">
            <v>1080 11501</v>
          </cell>
        </row>
        <row r="5680">
          <cell r="A5680" t="str">
            <v>1080 11502</v>
          </cell>
        </row>
        <row r="5681">
          <cell r="A5681" t="str">
            <v>1080 11503</v>
          </cell>
        </row>
        <row r="5682">
          <cell r="A5682" t="str">
            <v>1080 11504</v>
          </cell>
        </row>
        <row r="5683">
          <cell r="A5683" t="str">
            <v>1080 11506</v>
          </cell>
        </row>
        <row r="5684">
          <cell r="A5684" t="str">
            <v>1080 11507</v>
          </cell>
        </row>
        <row r="5685">
          <cell r="A5685" t="str">
            <v>1080 11508</v>
          </cell>
        </row>
        <row r="5686">
          <cell r="A5686" t="str">
            <v>1080 11509</v>
          </cell>
        </row>
        <row r="5687">
          <cell r="A5687" t="str">
            <v>1080 11513</v>
          </cell>
        </row>
        <row r="5688">
          <cell r="A5688" t="str">
            <v>1080 11603</v>
          </cell>
        </row>
        <row r="5689">
          <cell r="A5689" t="str">
            <v>1080 11604</v>
          </cell>
        </row>
        <row r="5690">
          <cell r="A5690" t="str">
            <v>1080 11608</v>
          </cell>
        </row>
        <row r="5691">
          <cell r="A5691" t="str">
            <v>1080 12304</v>
          </cell>
        </row>
        <row r="5692">
          <cell r="A5692" t="str">
            <v>1080 12403</v>
          </cell>
        </row>
        <row r="5693">
          <cell r="A5693" t="str">
            <v>1080 12404</v>
          </cell>
        </row>
        <row r="5694">
          <cell r="A5694" t="str">
            <v>1080 12504</v>
          </cell>
        </row>
        <row r="5695">
          <cell r="A5695" t="str">
            <v>1080 13101</v>
          </cell>
        </row>
        <row r="5696">
          <cell r="A5696" t="str">
            <v>1080 13201</v>
          </cell>
        </row>
        <row r="5697">
          <cell r="A5697" t="str">
            <v>1080 13403</v>
          </cell>
        </row>
        <row r="5698">
          <cell r="A5698" t="str">
            <v>1080 13404</v>
          </cell>
        </row>
        <row r="5699">
          <cell r="A5699" t="str">
            <v>1080 13504</v>
          </cell>
        </row>
        <row r="5700">
          <cell r="A5700" t="str">
            <v>1080 136</v>
          </cell>
        </row>
        <row r="5701">
          <cell r="A5701" t="str">
            <v>1080 14</v>
          </cell>
        </row>
        <row r="5702">
          <cell r="A5702" t="str">
            <v>1080 15</v>
          </cell>
        </row>
        <row r="5703">
          <cell r="A5703" t="str">
            <v>1080 16</v>
          </cell>
        </row>
        <row r="5704">
          <cell r="A5704" t="str">
            <v>1080 16401</v>
          </cell>
        </row>
        <row r="5705">
          <cell r="A5705" t="str">
            <v>1080 17</v>
          </cell>
        </row>
        <row r="5706">
          <cell r="A5706" t="str">
            <v>1080 21101</v>
          </cell>
        </row>
        <row r="5707">
          <cell r="A5707" t="str">
            <v>1080 21102</v>
          </cell>
        </row>
        <row r="5708">
          <cell r="A5708" t="str">
            <v>1080 21104</v>
          </cell>
        </row>
        <row r="5709">
          <cell r="A5709" t="str">
            <v>1080 21106</v>
          </cell>
        </row>
        <row r="5710">
          <cell r="A5710" t="str">
            <v>1080 21108</v>
          </cell>
        </row>
        <row r="5711">
          <cell r="A5711" t="str">
            <v>1080 21110</v>
          </cell>
        </row>
        <row r="5712">
          <cell r="A5712" t="str">
            <v>1080 21112</v>
          </cell>
        </row>
        <row r="5713">
          <cell r="A5713" t="str">
            <v>1080 21116</v>
          </cell>
        </row>
        <row r="5714">
          <cell r="A5714" t="str">
            <v>1080 21118</v>
          </cell>
        </row>
        <row r="5715">
          <cell r="A5715" t="str">
            <v>1080 21120</v>
          </cell>
        </row>
        <row r="5716">
          <cell r="A5716" t="str">
            <v>1080 21124</v>
          </cell>
        </row>
        <row r="5717">
          <cell r="A5717" t="str">
            <v>1080 21130</v>
          </cell>
        </row>
        <row r="5718">
          <cell r="A5718" t="str">
            <v>1080 21500</v>
          </cell>
        </row>
        <row r="5719">
          <cell r="A5719" t="str">
            <v>1080 21600</v>
          </cell>
        </row>
        <row r="5720">
          <cell r="A5720" t="str">
            <v>1080 22102</v>
          </cell>
        </row>
        <row r="5721">
          <cell r="A5721" t="str">
            <v>1080 22108</v>
          </cell>
        </row>
        <row r="5722">
          <cell r="A5722" t="str">
            <v>1080 22110</v>
          </cell>
        </row>
        <row r="5723">
          <cell r="A5723" t="str">
            <v>1080 22600</v>
          </cell>
        </row>
        <row r="5724">
          <cell r="A5724" t="str">
            <v>1080 23075</v>
          </cell>
        </row>
        <row r="5725">
          <cell r="A5725" t="str">
            <v>1080 23100</v>
          </cell>
        </row>
        <row r="5726">
          <cell r="A5726" t="str">
            <v>1080 23102</v>
          </cell>
        </row>
        <row r="5727">
          <cell r="A5727" t="str">
            <v>1080 23104</v>
          </cell>
        </row>
        <row r="5728">
          <cell r="A5728" t="str">
            <v>1080 23106</v>
          </cell>
        </row>
        <row r="5729">
          <cell r="A5729" t="str">
            <v>1080 23108</v>
          </cell>
        </row>
        <row r="5730">
          <cell r="A5730" t="str">
            <v>1080 23110</v>
          </cell>
        </row>
        <row r="5731">
          <cell r="A5731" t="str">
            <v>1080 23112</v>
          </cell>
        </row>
        <row r="5732">
          <cell r="A5732" t="str">
            <v>1080 23114</v>
          </cell>
        </row>
        <row r="5733">
          <cell r="A5733" t="str">
            <v>1080 23116</v>
          </cell>
        </row>
        <row r="5734">
          <cell r="A5734" t="str">
            <v>1080 23118</v>
          </cell>
        </row>
        <row r="5735">
          <cell r="A5735" t="str">
            <v>1080 23120</v>
          </cell>
        </row>
        <row r="5736">
          <cell r="A5736" t="str">
            <v>1080 23124</v>
          </cell>
        </row>
        <row r="5737">
          <cell r="A5737" t="str">
            <v>1080 23130</v>
          </cell>
        </row>
        <row r="5738">
          <cell r="A5738" t="str">
            <v>1080 23136</v>
          </cell>
        </row>
        <row r="5739">
          <cell r="A5739" t="str">
            <v>1080 24101</v>
          </cell>
        </row>
        <row r="5740">
          <cell r="A5740" t="str">
            <v>1080 24102</v>
          </cell>
        </row>
        <row r="5741">
          <cell r="A5741" t="str">
            <v>1080 24103</v>
          </cell>
        </row>
        <row r="5742">
          <cell r="A5742" t="str">
            <v>1080 24104</v>
          </cell>
        </row>
        <row r="5743">
          <cell r="A5743" t="str">
            <v>1080 24106</v>
          </cell>
        </row>
        <row r="5744">
          <cell r="A5744" t="str">
            <v>1080 24108</v>
          </cell>
        </row>
        <row r="5745">
          <cell r="A5745" t="str">
            <v>1080 24110</v>
          </cell>
        </row>
        <row r="5746">
          <cell r="A5746" t="str">
            <v>1080 24112</v>
          </cell>
        </row>
        <row r="5747">
          <cell r="A5747" t="str">
            <v>1080 24116</v>
          </cell>
        </row>
        <row r="5748">
          <cell r="A5748" t="str">
            <v>1080 24118</v>
          </cell>
        </row>
        <row r="5749">
          <cell r="A5749" t="str">
            <v>1080 24120</v>
          </cell>
        </row>
        <row r="5750">
          <cell r="A5750" t="str">
            <v>1080 24124</v>
          </cell>
        </row>
        <row r="5751">
          <cell r="A5751" t="str">
            <v>1080 24130</v>
          </cell>
        </row>
        <row r="5752">
          <cell r="A5752" t="str">
            <v>1080 24500</v>
          </cell>
        </row>
        <row r="5753">
          <cell r="A5753" t="str">
            <v>1080 24600</v>
          </cell>
        </row>
        <row r="5754">
          <cell r="A5754" t="str">
            <v>1080 25102</v>
          </cell>
        </row>
        <row r="5755">
          <cell r="A5755" t="str">
            <v>1080 25108</v>
          </cell>
        </row>
        <row r="5756">
          <cell r="A5756" t="str">
            <v>1080 26102</v>
          </cell>
        </row>
        <row r="5757">
          <cell r="A5757" t="str">
            <v>1080 26104</v>
          </cell>
        </row>
        <row r="5758">
          <cell r="A5758" t="str">
            <v>1080 26106</v>
          </cell>
        </row>
        <row r="5759">
          <cell r="A5759" t="str">
            <v>1080 26108</v>
          </cell>
        </row>
        <row r="5760">
          <cell r="A5760" t="str">
            <v>1080 26112</v>
          </cell>
        </row>
        <row r="5761">
          <cell r="A5761" t="str">
            <v>1080 26116</v>
          </cell>
        </row>
        <row r="5762">
          <cell r="A5762" t="str">
            <v>1080 26118</v>
          </cell>
        </row>
        <row r="5763">
          <cell r="A5763" t="str">
            <v>1080 26120</v>
          </cell>
        </row>
        <row r="5764">
          <cell r="A5764" t="str">
            <v>1080 26124</v>
          </cell>
        </row>
        <row r="5765">
          <cell r="A5765" t="str">
            <v>1080 26130</v>
          </cell>
        </row>
        <row r="5766">
          <cell r="A5766" t="str">
            <v>1080 26400</v>
          </cell>
        </row>
        <row r="5767">
          <cell r="A5767" t="str">
            <v>1080 26500</v>
          </cell>
        </row>
        <row r="5768">
          <cell r="A5768" t="str">
            <v>1080 26600</v>
          </cell>
        </row>
        <row r="5769">
          <cell r="A5769" t="str">
            <v>1080 27104</v>
          </cell>
        </row>
        <row r="5770">
          <cell r="A5770" t="str">
            <v>1080 27106</v>
          </cell>
        </row>
        <row r="5771">
          <cell r="A5771" t="str">
            <v>1080 27108</v>
          </cell>
        </row>
        <row r="5772">
          <cell r="A5772" t="str">
            <v>1080 27110</v>
          </cell>
        </row>
        <row r="5773">
          <cell r="A5773" t="str">
            <v>1080 27112</v>
          </cell>
        </row>
        <row r="5774">
          <cell r="A5774" t="str">
            <v>1080 27116</v>
          </cell>
        </row>
        <row r="5775">
          <cell r="A5775" t="str">
            <v>1080 27118</v>
          </cell>
        </row>
        <row r="5776">
          <cell r="A5776" t="str">
            <v>1080 27120</v>
          </cell>
        </row>
        <row r="5777">
          <cell r="A5777" t="str">
            <v>1080 27124</v>
          </cell>
        </row>
        <row r="5778">
          <cell r="A5778" t="str">
            <v>1080 27130</v>
          </cell>
        </row>
        <row r="5779">
          <cell r="A5779" t="str">
            <v>1080 27136</v>
          </cell>
        </row>
        <row r="5780">
          <cell r="A5780" t="str">
            <v>1080 28108</v>
          </cell>
        </row>
        <row r="5781">
          <cell r="A5781" t="str">
            <v>1080 28116</v>
          </cell>
        </row>
        <row r="5782">
          <cell r="A5782" t="str">
            <v>1080 29104</v>
          </cell>
        </row>
        <row r="5783">
          <cell r="A5783" t="str">
            <v>1080 29106</v>
          </cell>
        </row>
        <row r="5784">
          <cell r="A5784" t="str">
            <v>1080 29108</v>
          </cell>
        </row>
        <row r="5785">
          <cell r="A5785" t="str">
            <v>1080 29110</v>
          </cell>
        </row>
        <row r="5786">
          <cell r="A5786" t="str">
            <v>1080 29112</v>
          </cell>
        </row>
        <row r="5787">
          <cell r="A5787" t="str">
            <v>1080 29116</v>
          </cell>
        </row>
        <row r="5788">
          <cell r="A5788" t="str">
            <v>1080 29118</v>
          </cell>
        </row>
        <row r="5789">
          <cell r="A5789" t="str">
            <v>1080 29120</v>
          </cell>
        </row>
        <row r="5790">
          <cell r="A5790" t="str">
            <v>1080 29124</v>
          </cell>
        </row>
        <row r="5791">
          <cell r="A5791" t="str">
            <v>1080 29130</v>
          </cell>
        </row>
        <row r="5792">
          <cell r="A5792" t="str">
            <v>1080 32106</v>
          </cell>
        </row>
        <row r="5793">
          <cell r="A5793" t="str">
            <v>1080 32108</v>
          </cell>
        </row>
        <row r="5794">
          <cell r="A5794" t="str">
            <v>1080 32110</v>
          </cell>
        </row>
        <row r="5795">
          <cell r="A5795" t="str">
            <v>1080 32112</v>
          </cell>
        </row>
        <row r="5796">
          <cell r="A5796" t="str">
            <v>1080 32116</v>
          </cell>
        </row>
        <row r="5797">
          <cell r="A5797" t="str">
            <v>1080 32124</v>
          </cell>
        </row>
        <row r="5798">
          <cell r="A5798" t="str">
            <v>1080 32136</v>
          </cell>
        </row>
        <row r="5799">
          <cell r="A5799" t="str">
            <v>1080 33  6</v>
          </cell>
        </row>
        <row r="5800">
          <cell r="A5800" t="str">
            <v>1080 33104</v>
          </cell>
        </row>
        <row r="5801">
          <cell r="A5801" t="str">
            <v>1080 33106</v>
          </cell>
        </row>
        <row r="5802">
          <cell r="A5802" t="str">
            <v>1080 33108</v>
          </cell>
        </row>
        <row r="5803">
          <cell r="A5803" t="str">
            <v>1080 33110</v>
          </cell>
        </row>
        <row r="5804">
          <cell r="A5804" t="str">
            <v>1080 33112</v>
          </cell>
        </row>
        <row r="5805">
          <cell r="A5805" t="str">
            <v>1080 33116</v>
          </cell>
        </row>
        <row r="5806">
          <cell r="A5806" t="str">
            <v>1080 33120</v>
          </cell>
        </row>
        <row r="5807">
          <cell r="A5807" t="str">
            <v>1080 33124</v>
          </cell>
        </row>
        <row r="5808">
          <cell r="A5808" t="str">
            <v>1501  1</v>
          </cell>
        </row>
        <row r="5809">
          <cell r="A5809" t="str">
            <v>1644111 08</v>
          </cell>
        </row>
        <row r="5810">
          <cell r="A5810" t="str">
            <v>1644112 06</v>
          </cell>
        </row>
        <row r="5811">
          <cell r="A5811" t="str">
            <v>1644112 08</v>
          </cell>
        </row>
        <row r="5812">
          <cell r="A5812" t="str">
            <v>1644113 05</v>
          </cell>
        </row>
        <row r="5813">
          <cell r="A5813" t="str">
            <v>1644113 08</v>
          </cell>
        </row>
        <row r="5814">
          <cell r="A5814" t="str">
            <v>1644114 08</v>
          </cell>
        </row>
        <row r="5815">
          <cell r="A5815" t="str">
            <v>1644116 08</v>
          </cell>
        </row>
        <row r="5816">
          <cell r="A5816" t="str">
            <v>1644116 09</v>
          </cell>
        </row>
        <row r="5817">
          <cell r="A5817" t="str">
            <v>1644133 08</v>
          </cell>
        </row>
        <row r="5818">
          <cell r="A5818" t="str">
            <v>1644136 08</v>
          </cell>
        </row>
        <row r="5819">
          <cell r="A5819" t="str">
            <v>1644213 08</v>
          </cell>
        </row>
        <row r="5820">
          <cell r="A5820" t="str">
            <v>1644300</v>
          </cell>
        </row>
        <row r="5821">
          <cell r="A5821" t="str">
            <v>1644400</v>
          </cell>
        </row>
        <row r="5822">
          <cell r="A5822" t="str">
            <v>1644700</v>
          </cell>
        </row>
        <row r="5823">
          <cell r="A5823" t="str">
            <v>1644800</v>
          </cell>
        </row>
        <row r="5824">
          <cell r="A5824" t="str">
            <v>1644900</v>
          </cell>
        </row>
        <row r="5825">
          <cell r="A5825" t="str">
            <v>1720101</v>
          </cell>
        </row>
        <row r="5826">
          <cell r="A5826" t="str">
            <v>1720103</v>
          </cell>
        </row>
        <row r="5827">
          <cell r="A5827" t="str">
            <v>1820  1 19</v>
          </cell>
        </row>
        <row r="5828">
          <cell r="A5828" t="str">
            <v>1820  1 50</v>
          </cell>
        </row>
        <row r="5829">
          <cell r="A5829" t="str">
            <v>1820  1 60</v>
          </cell>
        </row>
        <row r="5830">
          <cell r="A5830" t="str">
            <v>1820  1 70</v>
          </cell>
        </row>
        <row r="5831">
          <cell r="A5831" t="str">
            <v>1820  2 13</v>
          </cell>
        </row>
        <row r="5832">
          <cell r="A5832" t="str">
            <v>1820  2 60</v>
          </cell>
        </row>
      </sheetData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L294"/>
  <sheetViews>
    <sheetView showGridLines="0" tabSelected="1" view="pageBreakPreview" topLeftCell="D1" zoomScale="90" zoomScaleNormal="90" zoomScaleSheetLayoutView="90" workbookViewId="0">
      <pane ySplit="6" topLeftCell="A7" activePane="bottomLeft" state="frozen"/>
      <selection pane="bottomLeft" activeCell="M6" sqref="M6"/>
    </sheetView>
  </sheetViews>
  <sheetFormatPr defaultColWidth="12.453125" defaultRowHeight="15.5" x14ac:dyDescent="0.35"/>
  <cols>
    <col min="1" max="1" width="7.26953125" style="31" customWidth="1"/>
    <col min="2" max="2" width="17.1796875" style="97" customWidth="1"/>
    <col min="3" max="3" width="23.81640625" style="97" customWidth="1"/>
    <col min="4" max="4" width="8.81640625" style="97" customWidth="1"/>
    <col min="5" max="5" width="65.54296875" style="98" customWidth="1"/>
    <col min="6" max="6" width="10.81640625" style="99" customWidth="1"/>
    <col min="7" max="7" width="10.453125" style="100" customWidth="1"/>
    <col min="8" max="8" width="10.1796875" style="100" customWidth="1"/>
    <col min="9" max="9" width="9.1796875" style="97" customWidth="1"/>
    <col min="10" max="10" width="12" style="32" customWidth="1"/>
    <col min="11" max="11" width="14.7265625" style="101" customWidth="1"/>
    <col min="12" max="12" width="15" style="102" customWidth="1"/>
    <col min="13" max="16384" width="12.453125" style="8"/>
  </cols>
  <sheetData>
    <row r="1" spans="1:12" s="37" customFormat="1" ht="16" thickBot="1" x14ac:dyDescent="0.4">
      <c r="A1" s="1" t="s">
        <v>4</v>
      </c>
      <c r="B1" s="33"/>
      <c r="C1" s="2"/>
      <c r="D1" s="2"/>
      <c r="E1" s="34"/>
      <c r="F1" s="35"/>
      <c r="G1" s="35"/>
      <c r="H1" s="35"/>
      <c r="I1" s="35"/>
      <c r="J1" s="29"/>
      <c r="K1" s="35"/>
      <c r="L1" s="36"/>
    </row>
    <row r="2" spans="1:12" x14ac:dyDescent="0.35">
      <c r="A2" s="38" t="s">
        <v>1</v>
      </c>
      <c r="B2" s="39"/>
      <c r="C2" s="5"/>
      <c r="D2" s="40"/>
      <c r="E2" s="41"/>
      <c r="F2" s="42"/>
      <c r="G2" s="41"/>
      <c r="H2" s="41"/>
      <c r="I2" s="41"/>
      <c r="J2" s="37"/>
      <c r="K2" s="5"/>
      <c r="L2" s="43"/>
    </row>
    <row r="3" spans="1:12" x14ac:dyDescent="0.35">
      <c r="A3" s="6" t="s">
        <v>5</v>
      </c>
      <c r="B3" s="3"/>
      <c r="C3" s="7"/>
      <c r="D3" s="7"/>
      <c r="E3" s="7"/>
      <c r="F3" s="44"/>
      <c r="G3" s="45"/>
      <c r="H3" s="45"/>
      <c r="I3" s="8"/>
      <c r="J3" s="8"/>
      <c r="K3" s="4"/>
      <c r="L3" s="9"/>
    </row>
    <row r="4" spans="1:12" x14ac:dyDescent="0.35">
      <c r="A4" s="6" t="s">
        <v>6</v>
      </c>
      <c r="B4" s="3"/>
      <c r="C4" s="7"/>
      <c r="D4" s="7"/>
      <c r="E4" s="183"/>
      <c r="F4" s="44"/>
      <c r="G4" s="45"/>
      <c r="H4" s="45"/>
      <c r="I4" s="8"/>
      <c r="J4" s="4"/>
      <c r="K4" s="46"/>
      <c r="L4" s="47"/>
    </row>
    <row r="5" spans="1:12" ht="19" thickBot="1" x14ac:dyDescent="0.4">
      <c r="A5" s="48" t="s">
        <v>41</v>
      </c>
      <c r="B5" s="49"/>
      <c r="C5" s="50">
        <f>L$294</f>
        <v>0</v>
      </c>
      <c r="D5" s="10"/>
      <c r="E5" s="51"/>
      <c r="F5" s="52"/>
      <c r="G5" s="52"/>
      <c r="H5" s="52"/>
      <c r="I5" s="52"/>
      <c r="J5" s="52"/>
      <c r="K5" s="53"/>
      <c r="L5" s="54"/>
    </row>
    <row r="6" spans="1:12" s="57" customFormat="1" ht="37.5" customHeight="1" thickBot="1" x14ac:dyDescent="0.4">
      <c r="A6" s="11" t="s">
        <v>7</v>
      </c>
      <c r="B6" s="55" t="s">
        <v>17</v>
      </c>
      <c r="C6" s="55" t="s">
        <v>18</v>
      </c>
      <c r="D6" s="55" t="s">
        <v>19</v>
      </c>
      <c r="E6" s="55" t="s">
        <v>8</v>
      </c>
      <c r="F6" s="55" t="s">
        <v>3</v>
      </c>
      <c r="G6" s="55" t="s">
        <v>9</v>
      </c>
      <c r="H6" s="55" t="s">
        <v>10</v>
      </c>
      <c r="I6" s="55" t="s">
        <v>11</v>
      </c>
      <c r="J6" s="55" t="s">
        <v>20</v>
      </c>
      <c r="K6" s="55" t="s">
        <v>12</v>
      </c>
      <c r="L6" s="56" t="s">
        <v>21</v>
      </c>
    </row>
    <row r="7" spans="1:12" s="68" customFormat="1" ht="16" thickBot="1" x14ac:dyDescent="0.4">
      <c r="A7" s="58" t="str">
        <f>IF(F7&lt;&gt;"",1+MAX($A$6:A292),"")</f>
        <v/>
      </c>
      <c r="B7" s="59"/>
      <c r="C7" s="60"/>
      <c r="D7" s="61"/>
      <c r="E7" s="62" t="s">
        <v>16</v>
      </c>
      <c r="F7" s="63"/>
      <c r="G7" s="64"/>
      <c r="H7" s="64"/>
      <c r="I7" s="64"/>
      <c r="J7" s="65"/>
      <c r="K7" s="66"/>
      <c r="L7" s="67"/>
    </row>
    <row r="8" spans="1:12" ht="16" thickBot="1" x14ac:dyDescent="0.4">
      <c r="A8" s="58" t="str">
        <f>IF(F8&lt;&gt;"",1+MAX($A$6:A292),"")</f>
        <v/>
      </c>
      <c r="B8" s="12"/>
      <c r="C8" s="104"/>
      <c r="D8" s="105"/>
      <c r="E8" s="105" t="s">
        <v>34</v>
      </c>
      <c r="F8" s="106"/>
      <c r="G8" s="107"/>
      <c r="H8" s="69"/>
      <c r="I8" s="70"/>
      <c r="J8" s="71"/>
      <c r="K8" s="72"/>
      <c r="L8" s="67"/>
    </row>
    <row r="9" spans="1:12" ht="16" thickBot="1" x14ac:dyDescent="0.4">
      <c r="A9" s="58" t="str">
        <f>IF(F9&lt;&gt;"",1+MAX(#REF!),"")</f>
        <v/>
      </c>
      <c r="B9" s="14"/>
      <c r="C9" s="18"/>
      <c r="D9" s="108"/>
      <c r="E9" s="109" t="s">
        <v>48</v>
      </c>
      <c r="F9" s="110"/>
      <c r="G9" s="103"/>
      <c r="H9" s="80"/>
      <c r="I9" s="12"/>
      <c r="J9" s="76"/>
      <c r="K9" s="77"/>
      <c r="L9" s="67"/>
    </row>
    <row r="10" spans="1:12" ht="16" thickBot="1" x14ac:dyDescent="0.4">
      <c r="A10" s="58" t="str">
        <f>IF(F10&lt;&gt;"",1+MAX(#REF!),"")</f>
        <v/>
      </c>
      <c r="B10" s="73"/>
      <c r="C10" s="176"/>
      <c r="D10" s="177"/>
      <c r="E10" s="178" t="s">
        <v>25</v>
      </c>
      <c r="F10" s="179"/>
      <c r="G10" s="180"/>
      <c r="H10" s="16"/>
      <c r="I10" s="17"/>
      <c r="J10" s="76"/>
      <c r="K10" s="77"/>
      <c r="L10" s="67"/>
    </row>
    <row r="11" spans="1:12" x14ac:dyDescent="0.35">
      <c r="A11" s="58" t="str">
        <f>IF(F11&lt;&gt;"",1+MAX(#REF!),"")</f>
        <v/>
      </c>
      <c r="B11" s="14"/>
      <c r="C11" s="14"/>
      <c r="D11" s="15"/>
      <c r="E11" s="78" t="s">
        <v>49</v>
      </c>
      <c r="F11" s="79"/>
      <c r="G11" s="13"/>
      <c r="H11" s="80"/>
      <c r="I11" s="12"/>
      <c r="J11" s="76"/>
      <c r="K11" s="77"/>
      <c r="L11" s="67"/>
    </row>
    <row r="12" spans="1:12" x14ac:dyDescent="0.35">
      <c r="A12" s="58">
        <f>IF(F12&lt;&gt;"",1+MAX(A1:A11),"")</f>
        <v>1</v>
      </c>
      <c r="B12" s="14" t="s">
        <v>50</v>
      </c>
      <c r="C12" s="14" t="s">
        <v>51</v>
      </c>
      <c r="D12" s="15"/>
      <c r="E12" s="174" t="s">
        <v>52</v>
      </c>
      <c r="F12" s="79">
        <f>80.2*13.334+17.1*14.167+7*9.5</f>
        <v>1378.1424999999999</v>
      </c>
      <c r="G12" s="13">
        <v>0.05</v>
      </c>
      <c r="H12" s="80">
        <f t="shared" ref="H12" si="0">F12*(1+G12)</f>
        <v>1447.0496249999999</v>
      </c>
      <c r="I12" s="12" t="s">
        <v>13</v>
      </c>
      <c r="J12" s="82">
        <v>0</v>
      </c>
      <c r="K12" s="77">
        <f t="shared" ref="K12" si="1">J12*H12</f>
        <v>0</v>
      </c>
      <c r="L12" s="67"/>
    </row>
    <row r="13" spans="1:12" x14ac:dyDescent="0.35">
      <c r="A13" s="58" t="str">
        <f>IF(F13&lt;&gt;"",1+MAX(A4:A12),"")</f>
        <v/>
      </c>
      <c r="B13" s="14"/>
      <c r="C13" s="14"/>
      <c r="D13" s="15"/>
      <c r="E13" s="78" t="s">
        <v>26</v>
      </c>
      <c r="F13" s="79"/>
      <c r="G13" s="13"/>
      <c r="H13" s="80"/>
      <c r="I13" s="12"/>
      <c r="J13" s="76"/>
      <c r="K13" s="77"/>
      <c r="L13" s="67"/>
    </row>
    <row r="14" spans="1:12" x14ac:dyDescent="0.35">
      <c r="A14" s="58">
        <f>IF(F14&lt;&gt;"",1+MAX(A5:A13),"")</f>
        <v>2</v>
      </c>
      <c r="B14" s="14" t="s">
        <v>50</v>
      </c>
      <c r="C14" s="14"/>
      <c r="D14" s="15"/>
      <c r="E14" s="81" t="s">
        <v>27</v>
      </c>
      <c r="F14" s="79">
        <f>(80.2+17.1+7)*2</f>
        <v>208.60000000000002</v>
      </c>
      <c r="G14" s="13">
        <v>0.05</v>
      </c>
      <c r="H14" s="80">
        <f t="shared" ref="H14" si="2">F14*(1+G14)</f>
        <v>219.03000000000003</v>
      </c>
      <c r="I14" s="12" t="s">
        <v>0</v>
      </c>
      <c r="J14" s="82">
        <v>0</v>
      </c>
      <c r="K14" s="77">
        <f t="shared" ref="K14" si="3">J14*H14</f>
        <v>0</v>
      </c>
      <c r="L14" s="67"/>
    </row>
    <row r="15" spans="1:12" x14ac:dyDescent="0.35">
      <c r="A15" s="58" t="str">
        <f t="shared" ref="A15:A78" si="4">IF(F15&lt;&gt;"",1+MAX(A6:A14),"")</f>
        <v/>
      </c>
      <c r="B15" s="14"/>
      <c r="C15" s="14"/>
      <c r="D15" s="15"/>
      <c r="E15" s="78" t="s">
        <v>23</v>
      </c>
      <c r="F15" s="79"/>
      <c r="G15" s="13"/>
      <c r="H15" s="80"/>
      <c r="I15" s="12"/>
      <c r="J15" s="76"/>
      <c r="K15" s="77"/>
      <c r="L15" s="67"/>
    </row>
    <row r="16" spans="1:12" x14ac:dyDescent="0.35">
      <c r="A16" s="58">
        <f t="shared" si="4"/>
        <v>3</v>
      </c>
      <c r="B16" s="14" t="s">
        <v>50</v>
      </c>
      <c r="C16" s="14"/>
      <c r="D16" s="15"/>
      <c r="E16" s="81" t="s">
        <v>24</v>
      </c>
      <c r="F16" s="79">
        <f>80.2+17.1+7</f>
        <v>104.30000000000001</v>
      </c>
      <c r="G16" s="13">
        <v>0.05</v>
      </c>
      <c r="H16" s="80">
        <f t="shared" ref="H16" si="5">F16*(1+G16)</f>
        <v>109.51500000000001</v>
      </c>
      <c r="I16" s="12" t="s">
        <v>0</v>
      </c>
      <c r="J16" s="82">
        <v>0</v>
      </c>
      <c r="K16" s="77">
        <f t="shared" ref="K16" si="6">J16*H16</f>
        <v>0</v>
      </c>
      <c r="L16" s="67"/>
    </row>
    <row r="17" spans="1:12" x14ac:dyDescent="0.35">
      <c r="A17" s="58" t="str">
        <f t="shared" si="4"/>
        <v/>
      </c>
      <c r="B17" s="14"/>
      <c r="C17" s="14"/>
      <c r="D17" s="15"/>
      <c r="E17" s="84"/>
      <c r="F17" s="79"/>
      <c r="G17" s="13"/>
      <c r="H17" s="80"/>
      <c r="I17" s="12"/>
      <c r="J17" s="76"/>
      <c r="K17" s="77"/>
      <c r="L17" s="67"/>
    </row>
    <row r="18" spans="1:12" x14ac:dyDescent="0.35">
      <c r="A18" s="58" t="str">
        <f t="shared" si="4"/>
        <v/>
      </c>
      <c r="B18" s="14"/>
      <c r="C18" s="14"/>
      <c r="D18" s="15"/>
      <c r="E18" s="78" t="s">
        <v>55</v>
      </c>
      <c r="F18" s="79"/>
      <c r="G18" s="13"/>
      <c r="H18" s="80"/>
      <c r="I18" s="12"/>
      <c r="J18" s="76"/>
      <c r="K18" s="77"/>
      <c r="L18" s="67"/>
    </row>
    <row r="19" spans="1:12" x14ac:dyDescent="0.35">
      <c r="A19" s="58">
        <f t="shared" si="4"/>
        <v>4</v>
      </c>
      <c r="B19" s="14" t="s">
        <v>50</v>
      </c>
      <c r="C19" s="14" t="s">
        <v>51</v>
      </c>
      <c r="D19" s="15"/>
      <c r="E19" s="174" t="s">
        <v>52</v>
      </c>
      <c r="F19" s="79">
        <f>86.3*13.334+17.9*18.83</f>
        <v>1487.7811999999999</v>
      </c>
      <c r="G19" s="13">
        <v>0.05</v>
      </c>
      <c r="H19" s="80">
        <f t="shared" ref="H19" si="7">F19*(1+G19)</f>
        <v>1562.1702599999999</v>
      </c>
      <c r="I19" s="12" t="s">
        <v>13</v>
      </c>
      <c r="J19" s="76">
        <f>J$12</f>
        <v>0</v>
      </c>
      <c r="K19" s="77">
        <f t="shared" ref="K19" si="8">J19*H19</f>
        <v>0</v>
      </c>
      <c r="L19" s="67"/>
    </row>
    <row r="20" spans="1:12" x14ac:dyDescent="0.35">
      <c r="A20" s="58" t="str">
        <f t="shared" si="4"/>
        <v/>
      </c>
      <c r="B20" s="14"/>
      <c r="C20" s="14"/>
      <c r="D20" s="15"/>
      <c r="E20" s="78" t="s">
        <v>26</v>
      </c>
      <c r="F20" s="79"/>
      <c r="G20" s="13"/>
      <c r="H20" s="80"/>
      <c r="I20" s="12"/>
      <c r="J20" s="76"/>
      <c r="K20" s="77"/>
      <c r="L20" s="67"/>
    </row>
    <row r="21" spans="1:12" x14ac:dyDescent="0.35">
      <c r="A21" s="58">
        <f t="shared" si="4"/>
        <v>5</v>
      </c>
      <c r="B21" s="14" t="s">
        <v>50</v>
      </c>
      <c r="C21" s="14"/>
      <c r="D21" s="15"/>
      <c r="E21" s="81" t="s">
        <v>27</v>
      </c>
      <c r="F21" s="79">
        <f>(86.3+17.9)*2</f>
        <v>208.39999999999998</v>
      </c>
      <c r="G21" s="13">
        <v>0.05</v>
      </c>
      <c r="H21" s="80">
        <f t="shared" ref="H21" si="9">F21*(1+G21)</f>
        <v>218.82</v>
      </c>
      <c r="I21" s="12" t="s">
        <v>0</v>
      </c>
      <c r="J21" s="76">
        <f>J$14</f>
        <v>0</v>
      </c>
      <c r="K21" s="77">
        <f t="shared" ref="K21" si="10">J21*H21</f>
        <v>0</v>
      </c>
      <c r="L21" s="67"/>
    </row>
    <row r="22" spans="1:12" x14ac:dyDescent="0.35">
      <c r="A22" s="58" t="str">
        <f t="shared" si="4"/>
        <v/>
      </c>
      <c r="B22" s="14"/>
      <c r="C22" s="14"/>
      <c r="D22" s="15"/>
      <c r="E22" s="78" t="s">
        <v>23</v>
      </c>
      <c r="F22" s="79"/>
      <c r="G22" s="13"/>
      <c r="H22" s="80"/>
      <c r="I22" s="12"/>
      <c r="J22" s="76"/>
      <c r="K22" s="77"/>
      <c r="L22" s="67"/>
    </row>
    <row r="23" spans="1:12" x14ac:dyDescent="0.35">
      <c r="A23" s="58">
        <f t="shared" si="4"/>
        <v>6</v>
      </c>
      <c r="B23" s="14" t="s">
        <v>50</v>
      </c>
      <c r="C23" s="14"/>
      <c r="D23" s="15"/>
      <c r="E23" s="81" t="s">
        <v>24</v>
      </c>
      <c r="F23" s="79">
        <f>86.3+17.9</f>
        <v>104.19999999999999</v>
      </c>
      <c r="G23" s="13">
        <v>0.05</v>
      </c>
      <c r="H23" s="80">
        <f t="shared" ref="H23" si="11">F23*(1+G23)</f>
        <v>109.41</v>
      </c>
      <c r="I23" s="12" t="s">
        <v>0</v>
      </c>
      <c r="J23" s="76">
        <f>J$16</f>
        <v>0</v>
      </c>
      <c r="K23" s="77">
        <f t="shared" ref="K23" si="12">J23*H23</f>
        <v>0</v>
      </c>
      <c r="L23" s="67"/>
    </row>
    <row r="24" spans="1:12" x14ac:dyDescent="0.35">
      <c r="A24" s="58" t="str">
        <f t="shared" si="4"/>
        <v/>
      </c>
      <c r="B24" s="14"/>
      <c r="C24" s="14"/>
      <c r="D24" s="15"/>
      <c r="E24" s="84"/>
      <c r="F24" s="79"/>
      <c r="G24" s="13"/>
      <c r="H24" s="80"/>
      <c r="I24" s="12"/>
      <c r="J24" s="76"/>
      <c r="K24" s="77"/>
      <c r="L24" s="67"/>
    </row>
    <row r="25" spans="1:12" x14ac:dyDescent="0.35">
      <c r="A25" s="58" t="str">
        <f t="shared" si="4"/>
        <v/>
      </c>
      <c r="B25" s="14"/>
      <c r="C25" s="14"/>
      <c r="D25" s="15"/>
      <c r="E25" s="78" t="s">
        <v>90</v>
      </c>
      <c r="F25" s="79"/>
      <c r="G25" s="13"/>
      <c r="H25" s="80"/>
      <c r="I25" s="12"/>
      <c r="J25" s="76"/>
      <c r="K25" s="77"/>
      <c r="L25" s="67"/>
    </row>
    <row r="26" spans="1:12" x14ac:dyDescent="0.35">
      <c r="A26" s="58">
        <f t="shared" si="4"/>
        <v>7</v>
      </c>
      <c r="B26" s="14" t="s">
        <v>50</v>
      </c>
      <c r="C26" s="14" t="s">
        <v>51</v>
      </c>
      <c r="D26" s="15"/>
      <c r="E26" s="81" t="s">
        <v>29</v>
      </c>
      <c r="F26" s="79">
        <f>(266*18.83)-(3*7*7)</f>
        <v>4861.78</v>
      </c>
      <c r="G26" s="13">
        <v>0.05</v>
      </c>
      <c r="H26" s="80">
        <f t="shared" ref="H26" si="13">F26*(1+G26)</f>
        <v>5104.8689999999997</v>
      </c>
      <c r="I26" s="12" t="s">
        <v>13</v>
      </c>
      <c r="J26" s="82">
        <v>0</v>
      </c>
      <c r="K26" s="77">
        <f t="shared" ref="K26" si="14">J26*H26</f>
        <v>0</v>
      </c>
      <c r="L26" s="67"/>
    </row>
    <row r="27" spans="1:12" x14ac:dyDescent="0.35">
      <c r="A27" s="58" t="str">
        <f t="shared" si="4"/>
        <v/>
      </c>
      <c r="B27" s="14"/>
      <c r="C27" s="14"/>
      <c r="D27" s="15"/>
      <c r="E27" s="78" t="s">
        <v>26</v>
      </c>
      <c r="F27" s="79"/>
      <c r="G27" s="13"/>
      <c r="H27" s="80"/>
      <c r="I27" s="12"/>
      <c r="J27" s="76"/>
      <c r="K27" s="77"/>
      <c r="L27" s="67"/>
    </row>
    <row r="28" spans="1:12" x14ac:dyDescent="0.35">
      <c r="A28" s="58">
        <f t="shared" si="4"/>
        <v>8</v>
      </c>
      <c r="B28" s="14" t="s">
        <v>50</v>
      </c>
      <c r="C28" s="14"/>
      <c r="D28" s="15"/>
      <c r="E28" s="81" t="s">
        <v>27</v>
      </c>
      <c r="F28" s="79">
        <f>266*2</f>
        <v>532</v>
      </c>
      <c r="G28" s="13">
        <v>0.05</v>
      </c>
      <c r="H28" s="80">
        <f t="shared" ref="H28" si="15">F28*(1+G28)</f>
        <v>558.6</v>
      </c>
      <c r="I28" s="12" t="s">
        <v>0</v>
      </c>
      <c r="J28" s="76">
        <f>J$14</f>
        <v>0</v>
      </c>
      <c r="K28" s="77">
        <f t="shared" ref="K28" si="16">J28*H28</f>
        <v>0</v>
      </c>
      <c r="L28" s="67"/>
    </row>
    <row r="29" spans="1:12" x14ac:dyDescent="0.35">
      <c r="A29" s="58" t="str">
        <f t="shared" si="4"/>
        <v/>
      </c>
      <c r="B29" s="14"/>
      <c r="C29" s="14"/>
      <c r="D29" s="15"/>
      <c r="E29" s="78" t="s">
        <v>23</v>
      </c>
      <c r="F29" s="79"/>
      <c r="G29" s="13"/>
      <c r="H29" s="80"/>
      <c r="I29" s="12"/>
      <c r="J29" s="76"/>
      <c r="K29" s="77"/>
      <c r="L29" s="67"/>
    </row>
    <row r="30" spans="1:12" x14ac:dyDescent="0.35">
      <c r="A30" s="58">
        <f t="shared" si="4"/>
        <v>9</v>
      </c>
      <c r="B30" s="14" t="s">
        <v>50</v>
      </c>
      <c r="C30" s="14"/>
      <c r="D30" s="15"/>
      <c r="E30" s="81" t="s">
        <v>24</v>
      </c>
      <c r="F30" s="79">
        <f>266</f>
        <v>266</v>
      </c>
      <c r="G30" s="13">
        <v>0.05</v>
      </c>
      <c r="H30" s="80">
        <f t="shared" ref="H30" si="17">F30*(1+G30)</f>
        <v>279.3</v>
      </c>
      <c r="I30" s="12" t="s">
        <v>0</v>
      </c>
      <c r="J30" s="76">
        <f>J$16</f>
        <v>0</v>
      </c>
      <c r="K30" s="77">
        <f t="shared" ref="K30" si="18">J30*H30</f>
        <v>0</v>
      </c>
      <c r="L30" s="67"/>
    </row>
    <row r="31" spans="1:12" x14ac:dyDescent="0.35">
      <c r="A31" s="58" t="str">
        <f t="shared" si="4"/>
        <v/>
      </c>
      <c r="B31" s="14"/>
      <c r="C31" s="14"/>
      <c r="D31" s="15"/>
      <c r="E31" s="84"/>
      <c r="F31" s="79"/>
      <c r="G31" s="13"/>
      <c r="H31" s="80"/>
      <c r="I31" s="12"/>
      <c r="J31" s="76"/>
      <c r="K31" s="77"/>
      <c r="L31" s="67"/>
    </row>
    <row r="32" spans="1:12" x14ac:dyDescent="0.35">
      <c r="A32" s="58" t="str">
        <f t="shared" si="4"/>
        <v/>
      </c>
      <c r="B32" s="14"/>
      <c r="C32" s="14"/>
      <c r="D32" s="15"/>
      <c r="E32" s="78" t="s">
        <v>60</v>
      </c>
      <c r="F32" s="79"/>
      <c r="G32" s="13"/>
      <c r="H32" s="80"/>
      <c r="I32" s="12"/>
      <c r="J32" s="76"/>
      <c r="K32" s="77"/>
      <c r="L32" s="67"/>
    </row>
    <row r="33" spans="1:12" x14ac:dyDescent="0.35">
      <c r="A33" s="58">
        <f t="shared" si="4"/>
        <v>10</v>
      </c>
      <c r="B33" s="14" t="s">
        <v>50</v>
      </c>
      <c r="C33" s="14" t="s">
        <v>51</v>
      </c>
      <c r="D33" s="15"/>
      <c r="E33" s="81" t="s">
        <v>29</v>
      </c>
      <c r="F33" s="79">
        <f>(41.1*19.334)-(3.5*7*1)</f>
        <v>770.12739999999997</v>
      </c>
      <c r="G33" s="13">
        <v>0.05</v>
      </c>
      <c r="H33" s="80">
        <f t="shared" ref="H33" si="19">F33*(1+G33)</f>
        <v>808.63377000000003</v>
      </c>
      <c r="I33" s="12" t="s">
        <v>13</v>
      </c>
      <c r="J33" s="76">
        <f>J$26</f>
        <v>0</v>
      </c>
      <c r="K33" s="77">
        <f t="shared" ref="K33" si="20">J33*H33</f>
        <v>0</v>
      </c>
      <c r="L33" s="67"/>
    </row>
    <row r="34" spans="1:12" x14ac:dyDescent="0.35">
      <c r="A34" s="58" t="str">
        <f t="shared" si="4"/>
        <v/>
      </c>
      <c r="B34" s="14"/>
      <c r="C34" s="14"/>
      <c r="D34" s="15"/>
      <c r="E34" s="78" t="s">
        <v>26</v>
      </c>
      <c r="F34" s="79"/>
      <c r="G34" s="13"/>
      <c r="H34" s="80"/>
      <c r="I34" s="12"/>
      <c r="J34" s="76"/>
      <c r="K34" s="77"/>
      <c r="L34" s="67"/>
    </row>
    <row r="35" spans="1:12" x14ac:dyDescent="0.35">
      <c r="A35" s="58">
        <f t="shared" si="4"/>
        <v>11</v>
      </c>
      <c r="B35" s="14" t="s">
        <v>50</v>
      </c>
      <c r="C35" s="14"/>
      <c r="D35" s="15"/>
      <c r="E35" s="81" t="s">
        <v>27</v>
      </c>
      <c r="F35" s="79">
        <f>41.1*2</f>
        <v>82.2</v>
      </c>
      <c r="G35" s="13">
        <v>0.05</v>
      </c>
      <c r="H35" s="80">
        <f t="shared" ref="H35" si="21">F35*(1+G35)</f>
        <v>86.31</v>
      </c>
      <c r="I35" s="12" t="s">
        <v>0</v>
      </c>
      <c r="J35" s="76">
        <f>J$14</f>
        <v>0</v>
      </c>
      <c r="K35" s="77">
        <f t="shared" ref="K35" si="22">J35*H35</f>
        <v>0</v>
      </c>
      <c r="L35" s="67"/>
    </row>
    <row r="36" spans="1:12" x14ac:dyDescent="0.35">
      <c r="A36" s="58" t="str">
        <f t="shared" si="4"/>
        <v/>
      </c>
      <c r="B36" s="14"/>
      <c r="C36" s="14"/>
      <c r="D36" s="15"/>
      <c r="E36" s="78" t="s">
        <v>23</v>
      </c>
      <c r="F36" s="79"/>
      <c r="G36" s="13"/>
      <c r="H36" s="80"/>
      <c r="I36" s="12"/>
      <c r="J36" s="76"/>
      <c r="K36" s="77"/>
      <c r="L36" s="67"/>
    </row>
    <row r="37" spans="1:12" x14ac:dyDescent="0.35">
      <c r="A37" s="58">
        <f t="shared" si="4"/>
        <v>12</v>
      </c>
      <c r="B37" s="14" t="s">
        <v>50</v>
      </c>
      <c r="C37" s="14"/>
      <c r="D37" s="15"/>
      <c r="E37" s="81" t="s">
        <v>24</v>
      </c>
      <c r="F37" s="79">
        <f>41.1</f>
        <v>41.1</v>
      </c>
      <c r="G37" s="13">
        <v>0.05</v>
      </c>
      <c r="H37" s="80">
        <f t="shared" ref="H37" si="23">F37*(1+G37)</f>
        <v>43.155000000000001</v>
      </c>
      <c r="I37" s="12" t="s">
        <v>0</v>
      </c>
      <c r="J37" s="76">
        <f>J$16</f>
        <v>0</v>
      </c>
      <c r="K37" s="77">
        <f t="shared" ref="K37" si="24">J37*H37</f>
        <v>0</v>
      </c>
      <c r="L37" s="67"/>
    </row>
    <row r="38" spans="1:12" x14ac:dyDescent="0.35">
      <c r="A38" s="58" t="str">
        <f t="shared" si="4"/>
        <v/>
      </c>
      <c r="B38" s="14"/>
      <c r="C38" s="14"/>
      <c r="D38" s="15"/>
      <c r="E38" s="84"/>
      <c r="F38" s="79"/>
      <c r="G38" s="13"/>
      <c r="H38" s="80"/>
      <c r="I38" s="12"/>
      <c r="J38" s="76"/>
      <c r="K38" s="77"/>
      <c r="L38" s="67"/>
    </row>
    <row r="39" spans="1:12" x14ac:dyDescent="0.35">
      <c r="A39" s="58" t="str">
        <f t="shared" si="4"/>
        <v/>
      </c>
      <c r="B39" s="14"/>
      <c r="C39" s="14"/>
      <c r="D39" s="15"/>
      <c r="E39" s="78" t="s">
        <v>61</v>
      </c>
      <c r="F39" s="79"/>
      <c r="G39" s="13"/>
      <c r="H39" s="80"/>
      <c r="I39" s="12"/>
      <c r="J39" s="76"/>
      <c r="K39" s="77"/>
      <c r="L39" s="67"/>
    </row>
    <row r="40" spans="1:12" x14ac:dyDescent="0.35">
      <c r="A40" s="58">
        <f t="shared" si="4"/>
        <v>13</v>
      </c>
      <c r="B40" s="14" t="s">
        <v>50</v>
      </c>
      <c r="C40" s="14" t="s">
        <v>51</v>
      </c>
      <c r="D40" s="15"/>
      <c r="E40" s="81" t="s">
        <v>29</v>
      </c>
      <c r="F40" s="79">
        <f>(94.4*13.334)-(3*7*9)</f>
        <v>1069.7296000000001</v>
      </c>
      <c r="G40" s="13">
        <v>0.05</v>
      </c>
      <c r="H40" s="80">
        <f t="shared" ref="H40" si="25">F40*(1+G40)</f>
        <v>1123.2160800000001</v>
      </c>
      <c r="I40" s="12" t="s">
        <v>13</v>
      </c>
      <c r="J40" s="76">
        <f>J$26</f>
        <v>0</v>
      </c>
      <c r="K40" s="77">
        <f t="shared" ref="K40" si="26">J40*H40</f>
        <v>0</v>
      </c>
      <c r="L40" s="67"/>
    </row>
    <row r="41" spans="1:12" x14ac:dyDescent="0.35">
      <c r="A41" s="58" t="str">
        <f t="shared" si="4"/>
        <v/>
      </c>
      <c r="B41" s="14"/>
      <c r="C41" s="14"/>
      <c r="D41" s="15"/>
      <c r="E41" s="78" t="s">
        <v>26</v>
      </c>
      <c r="F41" s="79"/>
      <c r="G41" s="13"/>
      <c r="H41" s="80"/>
      <c r="I41" s="12"/>
      <c r="J41" s="76"/>
      <c r="K41" s="77"/>
      <c r="L41" s="67"/>
    </row>
    <row r="42" spans="1:12" x14ac:dyDescent="0.35">
      <c r="A42" s="58">
        <f t="shared" si="4"/>
        <v>14</v>
      </c>
      <c r="B42" s="14" t="s">
        <v>50</v>
      </c>
      <c r="C42" s="14"/>
      <c r="D42" s="15"/>
      <c r="E42" s="81" t="s">
        <v>27</v>
      </c>
      <c r="F42" s="79">
        <f>94.4*2</f>
        <v>188.8</v>
      </c>
      <c r="G42" s="13">
        <v>0.05</v>
      </c>
      <c r="H42" s="80">
        <f t="shared" ref="H42" si="27">F42*(1+G42)</f>
        <v>198.24</v>
      </c>
      <c r="I42" s="12" t="s">
        <v>0</v>
      </c>
      <c r="J42" s="76">
        <f>J$14</f>
        <v>0</v>
      </c>
      <c r="K42" s="77">
        <f t="shared" ref="K42" si="28">J42*H42</f>
        <v>0</v>
      </c>
      <c r="L42" s="67"/>
    </row>
    <row r="43" spans="1:12" x14ac:dyDescent="0.35">
      <c r="A43" s="58" t="str">
        <f t="shared" si="4"/>
        <v/>
      </c>
      <c r="B43" s="14"/>
      <c r="C43" s="14"/>
      <c r="D43" s="15"/>
      <c r="E43" s="78" t="s">
        <v>23</v>
      </c>
      <c r="F43" s="79"/>
      <c r="G43" s="13"/>
      <c r="H43" s="80"/>
      <c r="I43" s="12"/>
      <c r="J43" s="76"/>
      <c r="K43" s="77"/>
      <c r="L43" s="67"/>
    </row>
    <row r="44" spans="1:12" x14ac:dyDescent="0.35">
      <c r="A44" s="58">
        <f t="shared" si="4"/>
        <v>15</v>
      </c>
      <c r="B44" s="14" t="s">
        <v>50</v>
      </c>
      <c r="C44" s="14"/>
      <c r="D44" s="15"/>
      <c r="E44" s="81" t="s">
        <v>24</v>
      </c>
      <c r="F44" s="79">
        <f>94.4</f>
        <v>94.4</v>
      </c>
      <c r="G44" s="13">
        <v>0.05</v>
      </c>
      <c r="H44" s="80">
        <f t="shared" ref="H44" si="29">F44*(1+G44)</f>
        <v>99.12</v>
      </c>
      <c r="I44" s="12" t="s">
        <v>0</v>
      </c>
      <c r="J44" s="76">
        <f>J$16</f>
        <v>0</v>
      </c>
      <c r="K44" s="77">
        <f t="shared" ref="K44" si="30">J44*H44</f>
        <v>0</v>
      </c>
      <c r="L44" s="67"/>
    </row>
    <row r="45" spans="1:12" ht="16" thickBot="1" x14ac:dyDescent="0.4">
      <c r="A45" s="58" t="str">
        <f t="shared" si="4"/>
        <v/>
      </c>
      <c r="B45" s="14"/>
      <c r="C45" s="14"/>
      <c r="D45" s="15"/>
      <c r="E45" s="84"/>
      <c r="F45" s="79"/>
      <c r="G45" s="13"/>
      <c r="H45" s="80"/>
      <c r="I45" s="12"/>
      <c r="J45" s="76"/>
      <c r="K45" s="77"/>
      <c r="L45" s="67"/>
    </row>
    <row r="46" spans="1:12" ht="16" thickBot="1" x14ac:dyDescent="0.4">
      <c r="A46" s="58" t="str">
        <f t="shared" si="4"/>
        <v/>
      </c>
      <c r="B46" s="73"/>
      <c r="C46" s="176"/>
      <c r="D46" s="177"/>
      <c r="E46" s="178" t="s">
        <v>62</v>
      </c>
      <c r="F46" s="179"/>
      <c r="G46" s="180"/>
      <c r="H46" s="16"/>
      <c r="I46" s="17"/>
      <c r="J46" s="76"/>
      <c r="K46" s="77"/>
      <c r="L46" s="67"/>
    </row>
    <row r="47" spans="1:12" x14ac:dyDescent="0.35">
      <c r="A47" s="58" t="str">
        <f t="shared" si="4"/>
        <v/>
      </c>
      <c r="B47" s="14"/>
      <c r="C47" s="14"/>
      <c r="D47" s="181"/>
      <c r="E47" s="78" t="s">
        <v>63</v>
      </c>
      <c r="F47" s="79"/>
      <c r="G47" s="13"/>
      <c r="H47" s="80"/>
      <c r="I47" s="12"/>
      <c r="J47" s="76"/>
      <c r="K47" s="77"/>
      <c r="L47" s="67"/>
    </row>
    <row r="48" spans="1:12" x14ac:dyDescent="0.35">
      <c r="A48" s="58">
        <f t="shared" si="4"/>
        <v>16</v>
      </c>
      <c r="B48" s="14" t="s">
        <v>50</v>
      </c>
      <c r="C48" s="14" t="s">
        <v>64</v>
      </c>
      <c r="D48" s="15"/>
      <c r="E48" s="174" t="s">
        <v>29</v>
      </c>
      <c r="F48" s="79">
        <f>(138.6*19.5)-(64.334*12.67*1)</f>
        <v>1887.5882199999996</v>
      </c>
      <c r="G48" s="13">
        <v>0.05</v>
      </c>
      <c r="H48" s="80">
        <f t="shared" ref="H48" si="31">F48*(1+G48)</f>
        <v>1981.9676309999998</v>
      </c>
      <c r="I48" s="12" t="s">
        <v>13</v>
      </c>
      <c r="J48" s="76">
        <f>J$26</f>
        <v>0</v>
      </c>
      <c r="K48" s="77">
        <f t="shared" ref="K48" si="32">J48*H48</f>
        <v>0</v>
      </c>
      <c r="L48" s="67"/>
    </row>
    <row r="49" spans="1:12" x14ac:dyDescent="0.35">
      <c r="A49" s="58" t="str">
        <f t="shared" si="4"/>
        <v/>
      </c>
      <c r="B49" s="14"/>
      <c r="C49" s="14"/>
      <c r="D49" s="15"/>
      <c r="E49" s="78" t="s">
        <v>26</v>
      </c>
      <c r="F49" s="79"/>
      <c r="G49" s="13"/>
      <c r="H49" s="80"/>
      <c r="I49" s="12"/>
      <c r="J49" s="76"/>
      <c r="K49" s="77"/>
      <c r="L49" s="67"/>
    </row>
    <row r="50" spans="1:12" x14ac:dyDescent="0.35">
      <c r="A50" s="58">
        <f t="shared" si="4"/>
        <v>17</v>
      </c>
      <c r="B50" s="14" t="s">
        <v>50</v>
      </c>
      <c r="C50" s="14"/>
      <c r="D50" s="15"/>
      <c r="E50" s="81" t="s">
        <v>27</v>
      </c>
      <c r="F50" s="79">
        <f>138.6*2</f>
        <v>277.2</v>
      </c>
      <c r="G50" s="13">
        <v>0.05</v>
      </c>
      <c r="H50" s="80">
        <f t="shared" ref="H50" si="33">F50*(1+G50)</f>
        <v>291.06</v>
      </c>
      <c r="I50" s="12" t="s">
        <v>0</v>
      </c>
      <c r="J50" s="76">
        <f>J$14</f>
        <v>0</v>
      </c>
      <c r="K50" s="77">
        <f t="shared" ref="K50" si="34">J50*H50</f>
        <v>0</v>
      </c>
      <c r="L50" s="67"/>
    </row>
    <row r="51" spans="1:12" x14ac:dyDescent="0.35">
      <c r="A51" s="58" t="str">
        <f t="shared" si="4"/>
        <v/>
      </c>
      <c r="B51" s="14"/>
      <c r="C51" s="14"/>
      <c r="D51" s="15"/>
      <c r="E51" s="78" t="s">
        <v>23</v>
      </c>
      <c r="F51" s="79"/>
      <c r="G51" s="13"/>
      <c r="H51" s="80"/>
      <c r="I51" s="12"/>
      <c r="J51" s="76"/>
      <c r="K51" s="77"/>
      <c r="L51" s="67"/>
    </row>
    <row r="52" spans="1:12" x14ac:dyDescent="0.35">
      <c r="A52" s="58">
        <f t="shared" si="4"/>
        <v>18</v>
      </c>
      <c r="B52" s="14" t="s">
        <v>50</v>
      </c>
      <c r="C52" s="14"/>
      <c r="D52" s="15"/>
      <c r="E52" s="81" t="s">
        <v>24</v>
      </c>
      <c r="F52" s="79">
        <f>138.6</f>
        <v>138.6</v>
      </c>
      <c r="G52" s="13">
        <v>0.05</v>
      </c>
      <c r="H52" s="80">
        <f t="shared" ref="H52" si="35">F52*(1+G52)</f>
        <v>145.53</v>
      </c>
      <c r="I52" s="12" t="s">
        <v>0</v>
      </c>
      <c r="J52" s="76">
        <f>J$16</f>
        <v>0</v>
      </c>
      <c r="K52" s="77">
        <f t="shared" ref="K52" si="36">J52*H52</f>
        <v>0</v>
      </c>
      <c r="L52" s="67"/>
    </row>
    <row r="53" spans="1:12" x14ac:dyDescent="0.35">
      <c r="A53" s="58" t="str">
        <f t="shared" si="4"/>
        <v/>
      </c>
      <c r="B53" s="14"/>
      <c r="C53" s="14"/>
      <c r="D53" s="15"/>
      <c r="E53" s="84"/>
      <c r="F53" s="79"/>
      <c r="G53" s="13"/>
      <c r="H53" s="80"/>
      <c r="I53" s="12"/>
      <c r="J53" s="76"/>
      <c r="K53" s="77"/>
      <c r="L53" s="67"/>
    </row>
    <row r="54" spans="1:12" x14ac:dyDescent="0.35">
      <c r="A54" s="58" t="str">
        <f t="shared" si="4"/>
        <v/>
      </c>
      <c r="B54" s="14"/>
      <c r="C54" s="14"/>
      <c r="D54" s="181"/>
      <c r="E54" s="78" t="s">
        <v>92</v>
      </c>
      <c r="F54" s="79"/>
      <c r="G54" s="13"/>
      <c r="H54" s="80"/>
      <c r="I54" s="12"/>
      <c r="J54" s="76"/>
      <c r="K54" s="77"/>
      <c r="L54" s="67"/>
    </row>
    <row r="55" spans="1:12" x14ac:dyDescent="0.35">
      <c r="A55" s="58">
        <f t="shared" si="4"/>
        <v>19</v>
      </c>
      <c r="B55" s="14" t="s">
        <v>50</v>
      </c>
      <c r="C55" s="14" t="s">
        <v>64</v>
      </c>
      <c r="D55" s="15"/>
      <c r="E55" s="174" t="s">
        <v>29</v>
      </c>
      <c r="F55" s="79">
        <f>(68.4*21)</f>
        <v>1436.4</v>
      </c>
      <c r="G55" s="13">
        <v>0.05</v>
      </c>
      <c r="H55" s="80">
        <f t="shared" ref="H55" si="37">F55*(1+G55)</f>
        <v>1508.2200000000003</v>
      </c>
      <c r="I55" s="12" t="s">
        <v>13</v>
      </c>
      <c r="J55" s="76">
        <f>J$26</f>
        <v>0</v>
      </c>
      <c r="K55" s="77">
        <f t="shared" ref="K55" si="38">J55*H55</f>
        <v>0</v>
      </c>
      <c r="L55" s="67"/>
    </row>
    <row r="56" spans="1:12" x14ac:dyDescent="0.35">
      <c r="A56" s="58" t="str">
        <f t="shared" si="4"/>
        <v/>
      </c>
      <c r="B56" s="14"/>
      <c r="C56" s="14"/>
      <c r="D56" s="15"/>
      <c r="E56" s="78" t="s">
        <v>26</v>
      </c>
      <c r="F56" s="79"/>
      <c r="G56" s="13"/>
      <c r="H56" s="80"/>
      <c r="I56" s="12"/>
      <c r="J56" s="76"/>
      <c r="K56" s="77"/>
      <c r="L56" s="67"/>
    </row>
    <row r="57" spans="1:12" x14ac:dyDescent="0.35">
      <c r="A57" s="58">
        <f t="shared" si="4"/>
        <v>20</v>
      </c>
      <c r="B57" s="14" t="s">
        <v>50</v>
      </c>
      <c r="C57" s="14"/>
      <c r="D57" s="15"/>
      <c r="E57" s="81" t="s">
        <v>27</v>
      </c>
      <c r="F57" s="79">
        <f>68.4*2</f>
        <v>136.80000000000001</v>
      </c>
      <c r="G57" s="13">
        <v>0.05</v>
      </c>
      <c r="H57" s="80">
        <f t="shared" ref="H57" si="39">F57*(1+G57)</f>
        <v>143.64000000000001</v>
      </c>
      <c r="I57" s="12" t="s">
        <v>0</v>
      </c>
      <c r="J57" s="76">
        <f>J$14</f>
        <v>0</v>
      </c>
      <c r="K57" s="77">
        <f t="shared" ref="K57" si="40">J57*H57</f>
        <v>0</v>
      </c>
      <c r="L57" s="67"/>
    </row>
    <row r="58" spans="1:12" x14ac:dyDescent="0.35">
      <c r="A58" s="58" t="str">
        <f t="shared" si="4"/>
        <v/>
      </c>
      <c r="B58" s="14"/>
      <c r="C58" s="14"/>
      <c r="D58" s="15"/>
      <c r="E58" s="78" t="s">
        <v>23</v>
      </c>
      <c r="F58" s="79"/>
      <c r="G58" s="13"/>
      <c r="H58" s="80"/>
      <c r="I58" s="12"/>
      <c r="J58" s="76"/>
      <c r="K58" s="77"/>
      <c r="L58" s="67"/>
    </row>
    <row r="59" spans="1:12" x14ac:dyDescent="0.35">
      <c r="A59" s="58">
        <f t="shared" si="4"/>
        <v>21</v>
      </c>
      <c r="B59" s="14" t="s">
        <v>50</v>
      </c>
      <c r="C59" s="14"/>
      <c r="D59" s="15"/>
      <c r="E59" s="81" t="s">
        <v>24</v>
      </c>
      <c r="F59" s="79">
        <f>68.4</f>
        <v>68.400000000000006</v>
      </c>
      <c r="G59" s="13">
        <v>0.05</v>
      </c>
      <c r="H59" s="80">
        <f t="shared" ref="H59" si="41">F59*(1+G59)</f>
        <v>71.820000000000007</v>
      </c>
      <c r="I59" s="12" t="s">
        <v>0</v>
      </c>
      <c r="J59" s="76">
        <f>J$16</f>
        <v>0</v>
      </c>
      <c r="K59" s="77">
        <f t="shared" ref="K59" si="42">J59*H59</f>
        <v>0</v>
      </c>
      <c r="L59" s="67"/>
    </row>
    <row r="60" spans="1:12" x14ac:dyDescent="0.35">
      <c r="A60" s="58" t="str">
        <f t="shared" si="4"/>
        <v/>
      </c>
      <c r="B60" s="14"/>
      <c r="C60" s="14"/>
      <c r="D60" s="15"/>
      <c r="E60" s="84"/>
      <c r="F60" s="79"/>
      <c r="G60" s="13"/>
      <c r="H60" s="80"/>
      <c r="I60" s="12"/>
      <c r="J60" s="76"/>
      <c r="K60" s="77"/>
      <c r="L60" s="67"/>
    </row>
    <row r="61" spans="1:12" x14ac:dyDescent="0.35">
      <c r="A61" s="58" t="str">
        <f t="shared" si="4"/>
        <v/>
      </c>
      <c r="B61" s="14"/>
      <c r="C61" s="14"/>
      <c r="D61" s="15"/>
      <c r="E61" s="78" t="s">
        <v>96</v>
      </c>
      <c r="F61" s="79"/>
      <c r="G61" s="13"/>
      <c r="H61" s="80"/>
      <c r="I61" s="12"/>
      <c r="J61" s="76"/>
      <c r="K61" s="77"/>
      <c r="L61" s="67"/>
    </row>
    <row r="62" spans="1:12" x14ac:dyDescent="0.35">
      <c r="A62" s="58">
        <f t="shared" si="4"/>
        <v>22</v>
      </c>
      <c r="B62" s="14" t="s">
        <v>50</v>
      </c>
      <c r="C62" s="14" t="s">
        <v>97</v>
      </c>
      <c r="D62" s="15"/>
      <c r="E62" s="174" t="s">
        <v>52</v>
      </c>
      <c r="F62" s="79">
        <f>68*2.67</f>
        <v>181.56</v>
      </c>
      <c r="G62" s="13">
        <v>0.05</v>
      </c>
      <c r="H62" s="80">
        <f t="shared" ref="H62" si="43">F62*(1+G62)</f>
        <v>190.63800000000001</v>
      </c>
      <c r="I62" s="12" t="s">
        <v>13</v>
      </c>
      <c r="J62" s="76">
        <f>J$12</f>
        <v>0</v>
      </c>
      <c r="K62" s="77">
        <f t="shared" ref="K62" si="44">J62*H62</f>
        <v>0</v>
      </c>
      <c r="L62" s="67"/>
    </row>
    <row r="63" spans="1:12" x14ac:dyDescent="0.35">
      <c r="A63" s="58" t="str">
        <f t="shared" si="4"/>
        <v/>
      </c>
      <c r="B63" s="14"/>
      <c r="C63" s="14"/>
      <c r="D63" s="15"/>
      <c r="E63" s="78" t="s">
        <v>26</v>
      </c>
      <c r="F63" s="79"/>
      <c r="G63" s="13"/>
      <c r="H63" s="80"/>
      <c r="I63" s="12"/>
      <c r="J63" s="76"/>
      <c r="K63" s="77"/>
      <c r="L63" s="67"/>
    </row>
    <row r="64" spans="1:12" x14ac:dyDescent="0.35">
      <c r="A64" s="58">
        <f t="shared" si="4"/>
        <v>23</v>
      </c>
      <c r="B64" s="14" t="s">
        <v>50</v>
      </c>
      <c r="C64" s="14"/>
      <c r="D64" s="15"/>
      <c r="E64" s="174" t="s">
        <v>27</v>
      </c>
      <c r="F64" s="79">
        <f>68*2</f>
        <v>136</v>
      </c>
      <c r="G64" s="13">
        <v>0.05</v>
      </c>
      <c r="H64" s="80">
        <f t="shared" ref="H64" si="45">F64*(1+G64)</f>
        <v>142.80000000000001</v>
      </c>
      <c r="I64" s="12" t="s">
        <v>0</v>
      </c>
      <c r="J64" s="76">
        <f>J$14</f>
        <v>0</v>
      </c>
      <c r="K64" s="77">
        <f t="shared" ref="K64" si="46">J64*H64</f>
        <v>0</v>
      </c>
      <c r="L64" s="67"/>
    </row>
    <row r="65" spans="1:12" x14ac:dyDescent="0.35">
      <c r="A65" s="58" t="str">
        <f t="shared" si="4"/>
        <v/>
      </c>
      <c r="B65" s="14"/>
      <c r="C65" s="14"/>
      <c r="D65" s="15"/>
      <c r="E65" s="78" t="s">
        <v>23</v>
      </c>
      <c r="F65" s="79"/>
      <c r="G65" s="13"/>
      <c r="H65" s="80"/>
      <c r="I65" s="12"/>
      <c r="J65" s="76"/>
      <c r="K65" s="77"/>
      <c r="L65" s="67"/>
    </row>
    <row r="66" spans="1:12" x14ac:dyDescent="0.35">
      <c r="A66" s="58">
        <f t="shared" si="4"/>
        <v>24</v>
      </c>
      <c r="B66" s="14" t="s">
        <v>50</v>
      </c>
      <c r="C66" s="14"/>
      <c r="D66" s="15"/>
      <c r="E66" s="174" t="s">
        <v>24</v>
      </c>
      <c r="F66" s="79">
        <f>68</f>
        <v>68</v>
      </c>
      <c r="G66" s="13">
        <v>0.05</v>
      </c>
      <c r="H66" s="80">
        <f t="shared" ref="H66" si="47">F66*(1+G66)</f>
        <v>71.400000000000006</v>
      </c>
      <c r="I66" s="12" t="s">
        <v>0</v>
      </c>
      <c r="J66" s="76">
        <f>J$16</f>
        <v>0</v>
      </c>
      <c r="K66" s="77">
        <f t="shared" ref="K66" si="48">J66*H66</f>
        <v>0</v>
      </c>
      <c r="L66" s="67"/>
    </row>
    <row r="67" spans="1:12" x14ac:dyDescent="0.35">
      <c r="A67" s="58" t="str">
        <f t="shared" si="4"/>
        <v/>
      </c>
      <c r="B67" s="14"/>
      <c r="C67" s="14"/>
      <c r="D67" s="15"/>
      <c r="E67" s="84"/>
      <c r="F67" s="79"/>
      <c r="G67" s="13"/>
      <c r="H67" s="80"/>
      <c r="I67" s="12"/>
      <c r="J67" s="76"/>
      <c r="K67" s="77"/>
      <c r="L67" s="67"/>
    </row>
    <row r="68" spans="1:12" x14ac:dyDescent="0.35">
      <c r="A68" s="58" t="str">
        <f t="shared" si="4"/>
        <v/>
      </c>
      <c r="B68" s="14"/>
      <c r="C68" s="14"/>
      <c r="D68" s="15"/>
      <c r="E68" s="78" t="s">
        <v>98</v>
      </c>
      <c r="F68" s="79"/>
      <c r="G68" s="13"/>
      <c r="H68" s="80"/>
      <c r="I68" s="12"/>
      <c r="J68" s="76"/>
      <c r="K68" s="77"/>
      <c r="L68" s="67"/>
    </row>
    <row r="69" spans="1:12" x14ac:dyDescent="0.35">
      <c r="A69" s="58">
        <f t="shared" si="4"/>
        <v>25</v>
      </c>
      <c r="B69" s="14" t="s">
        <v>50</v>
      </c>
      <c r="C69" s="14" t="s">
        <v>99</v>
      </c>
      <c r="D69" s="15"/>
      <c r="E69" s="174" t="s">
        <v>52</v>
      </c>
      <c r="F69" s="79">
        <f>39.6*2</f>
        <v>79.2</v>
      </c>
      <c r="G69" s="13">
        <v>0.05</v>
      </c>
      <c r="H69" s="80">
        <f t="shared" ref="H69" si="49">F69*(1+G69)</f>
        <v>83.160000000000011</v>
      </c>
      <c r="I69" s="12" t="s">
        <v>13</v>
      </c>
      <c r="J69" s="76">
        <f>J$12</f>
        <v>0</v>
      </c>
      <c r="K69" s="77">
        <f t="shared" ref="K69" si="50">J69*H69</f>
        <v>0</v>
      </c>
      <c r="L69" s="67"/>
    </row>
    <row r="70" spans="1:12" x14ac:dyDescent="0.35">
      <c r="A70" s="58" t="str">
        <f t="shared" si="4"/>
        <v/>
      </c>
      <c r="B70" s="14"/>
      <c r="C70" s="14"/>
      <c r="D70" s="15"/>
      <c r="E70" s="78" t="s">
        <v>26</v>
      </c>
      <c r="F70" s="79"/>
      <c r="G70" s="13"/>
      <c r="H70" s="80"/>
      <c r="I70" s="12"/>
      <c r="J70" s="76"/>
      <c r="K70" s="77"/>
      <c r="L70" s="67"/>
    </row>
    <row r="71" spans="1:12" x14ac:dyDescent="0.35">
      <c r="A71" s="58">
        <f t="shared" si="4"/>
        <v>26</v>
      </c>
      <c r="B71" s="14" t="s">
        <v>50</v>
      </c>
      <c r="C71" s="14"/>
      <c r="D71" s="15"/>
      <c r="E71" s="174" t="s">
        <v>27</v>
      </c>
      <c r="F71" s="79">
        <f>39.6*2</f>
        <v>79.2</v>
      </c>
      <c r="G71" s="13">
        <v>0.05</v>
      </c>
      <c r="H71" s="80">
        <f t="shared" ref="H71" si="51">F71*(1+G71)</f>
        <v>83.160000000000011</v>
      </c>
      <c r="I71" s="12" t="s">
        <v>0</v>
      </c>
      <c r="J71" s="76">
        <f>J$14</f>
        <v>0</v>
      </c>
      <c r="K71" s="77">
        <f t="shared" ref="K71" si="52">J71*H71</f>
        <v>0</v>
      </c>
      <c r="L71" s="67"/>
    </row>
    <row r="72" spans="1:12" x14ac:dyDescent="0.35">
      <c r="A72" s="58" t="str">
        <f t="shared" si="4"/>
        <v/>
      </c>
      <c r="B72" s="14"/>
      <c r="C72" s="14"/>
      <c r="D72" s="15"/>
      <c r="E72" s="78" t="s">
        <v>23</v>
      </c>
      <c r="F72" s="79"/>
      <c r="G72" s="13"/>
      <c r="H72" s="80"/>
      <c r="I72" s="12"/>
      <c r="J72" s="76"/>
      <c r="K72" s="77"/>
      <c r="L72" s="67"/>
    </row>
    <row r="73" spans="1:12" x14ac:dyDescent="0.35">
      <c r="A73" s="58">
        <f t="shared" si="4"/>
        <v>27</v>
      </c>
      <c r="B73" s="14" t="s">
        <v>50</v>
      </c>
      <c r="C73" s="14"/>
      <c r="D73" s="15"/>
      <c r="E73" s="174" t="s">
        <v>24</v>
      </c>
      <c r="F73" s="79">
        <f>39.6</f>
        <v>39.6</v>
      </c>
      <c r="G73" s="13">
        <v>0.05</v>
      </c>
      <c r="H73" s="80">
        <f t="shared" ref="H73" si="53">F73*(1+G73)</f>
        <v>41.580000000000005</v>
      </c>
      <c r="I73" s="12" t="s">
        <v>0</v>
      </c>
      <c r="J73" s="76">
        <f>J$16</f>
        <v>0</v>
      </c>
      <c r="K73" s="77">
        <f t="shared" ref="K73" si="54">J73*H73</f>
        <v>0</v>
      </c>
      <c r="L73" s="67"/>
    </row>
    <row r="74" spans="1:12" x14ac:dyDescent="0.35">
      <c r="A74" s="58" t="str">
        <f t="shared" si="4"/>
        <v/>
      </c>
      <c r="B74" s="14"/>
      <c r="C74" s="14"/>
      <c r="D74" s="15"/>
      <c r="E74" s="84"/>
      <c r="F74" s="79"/>
      <c r="G74" s="13"/>
      <c r="H74" s="80"/>
      <c r="I74" s="12"/>
      <c r="J74" s="76"/>
      <c r="K74" s="77"/>
      <c r="L74" s="67"/>
    </row>
    <row r="75" spans="1:12" x14ac:dyDescent="0.35">
      <c r="A75" s="58" t="str">
        <f t="shared" si="4"/>
        <v/>
      </c>
      <c r="B75" s="14"/>
      <c r="C75" s="14"/>
      <c r="D75" s="15"/>
      <c r="E75" s="78" t="s">
        <v>100</v>
      </c>
      <c r="F75" s="79"/>
      <c r="G75" s="13"/>
      <c r="H75" s="80"/>
      <c r="I75" s="12"/>
      <c r="J75" s="76"/>
      <c r="K75" s="77"/>
      <c r="L75" s="67"/>
    </row>
    <row r="76" spans="1:12" x14ac:dyDescent="0.35">
      <c r="A76" s="58">
        <f t="shared" si="4"/>
        <v>28</v>
      </c>
      <c r="B76" s="14" t="s">
        <v>50</v>
      </c>
      <c r="C76" s="14" t="s">
        <v>99</v>
      </c>
      <c r="D76" s="15"/>
      <c r="E76" s="174" t="s">
        <v>52</v>
      </c>
      <c r="F76" s="79">
        <f>10*1.334</f>
        <v>13.34</v>
      </c>
      <c r="G76" s="13">
        <v>0.05</v>
      </c>
      <c r="H76" s="80">
        <f t="shared" ref="H76" si="55">F76*(1+G76)</f>
        <v>14.007</v>
      </c>
      <c r="I76" s="12" t="s">
        <v>13</v>
      </c>
      <c r="J76" s="76">
        <f>J$12</f>
        <v>0</v>
      </c>
      <c r="K76" s="77">
        <f t="shared" ref="K76" si="56">J76*H76</f>
        <v>0</v>
      </c>
      <c r="L76" s="67"/>
    </row>
    <row r="77" spans="1:12" x14ac:dyDescent="0.35">
      <c r="A77" s="58" t="str">
        <f t="shared" si="4"/>
        <v/>
      </c>
      <c r="B77" s="14"/>
      <c r="C77" s="14"/>
      <c r="D77" s="15"/>
      <c r="E77" s="78" t="s">
        <v>26</v>
      </c>
      <c r="F77" s="79"/>
      <c r="G77" s="13"/>
      <c r="H77" s="80"/>
      <c r="I77" s="12"/>
      <c r="J77" s="76"/>
      <c r="K77" s="77"/>
      <c r="L77" s="67"/>
    </row>
    <row r="78" spans="1:12" x14ac:dyDescent="0.35">
      <c r="A78" s="58">
        <f t="shared" si="4"/>
        <v>29</v>
      </c>
      <c r="B78" s="14" t="s">
        <v>50</v>
      </c>
      <c r="C78" s="14"/>
      <c r="D78" s="15"/>
      <c r="E78" s="174" t="s">
        <v>27</v>
      </c>
      <c r="F78" s="79">
        <f>10*2</f>
        <v>20</v>
      </c>
      <c r="G78" s="13">
        <v>0.05</v>
      </c>
      <c r="H78" s="80">
        <f t="shared" ref="H78" si="57">F78*(1+G78)</f>
        <v>21</v>
      </c>
      <c r="I78" s="12" t="s">
        <v>0</v>
      </c>
      <c r="J78" s="76">
        <f>J$14</f>
        <v>0</v>
      </c>
      <c r="K78" s="77">
        <f t="shared" ref="K78" si="58">J78*H78</f>
        <v>0</v>
      </c>
      <c r="L78" s="67"/>
    </row>
    <row r="79" spans="1:12" x14ac:dyDescent="0.35">
      <c r="A79" s="58" t="str">
        <f t="shared" ref="A79:A142" si="59">IF(F79&lt;&gt;"",1+MAX(A70:A78),"")</f>
        <v/>
      </c>
      <c r="B79" s="14"/>
      <c r="C79" s="14"/>
      <c r="D79" s="15"/>
      <c r="E79" s="175" t="s">
        <v>23</v>
      </c>
      <c r="F79" s="79"/>
      <c r="G79" s="13"/>
      <c r="H79" s="80"/>
      <c r="I79" s="12"/>
      <c r="J79" s="76"/>
      <c r="K79" s="77"/>
      <c r="L79" s="67"/>
    </row>
    <row r="80" spans="1:12" x14ac:dyDescent="0.35">
      <c r="A80" s="58">
        <f t="shared" si="59"/>
        <v>30</v>
      </c>
      <c r="B80" s="14" t="s">
        <v>50</v>
      </c>
      <c r="C80" s="14"/>
      <c r="D80" s="15"/>
      <c r="E80" s="174" t="s">
        <v>24</v>
      </c>
      <c r="F80" s="79">
        <f>10</f>
        <v>10</v>
      </c>
      <c r="G80" s="13">
        <v>0.05</v>
      </c>
      <c r="H80" s="80">
        <f t="shared" ref="H80" si="60">F80*(1+G80)</f>
        <v>10.5</v>
      </c>
      <c r="I80" s="12" t="s">
        <v>0</v>
      </c>
      <c r="J80" s="76">
        <f>J$16</f>
        <v>0</v>
      </c>
      <c r="K80" s="77">
        <f t="shared" ref="K80" si="61">J80*H80</f>
        <v>0</v>
      </c>
      <c r="L80" s="67"/>
    </row>
    <row r="81" spans="1:12" ht="16" thickBot="1" x14ac:dyDescent="0.4">
      <c r="A81" s="58" t="str">
        <f t="shared" si="59"/>
        <v/>
      </c>
      <c r="B81" s="14"/>
      <c r="C81" s="14"/>
      <c r="D81" s="15"/>
      <c r="E81" s="84"/>
      <c r="F81" s="79"/>
      <c r="G81" s="13"/>
      <c r="H81" s="80"/>
      <c r="I81" s="12"/>
      <c r="J81" s="76"/>
      <c r="K81" s="77"/>
      <c r="L81" s="67"/>
    </row>
    <row r="82" spans="1:12" ht="16" thickBot="1" x14ac:dyDescent="0.4">
      <c r="A82" s="58" t="str">
        <f t="shared" si="59"/>
        <v/>
      </c>
      <c r="B82" s="14"/>
      <c r="C82" s="18"/>
      <c r="D82" s="108"/>
      <c r="E82" s="109" t="s">
        <v>43</v>
      </c>
      <c r="F82" s="110"/>
      <c r="G82" s="103"/>
      <c r="H82" s="80"/>
      <c r="I82" s="12"/>
      <c r="J82" s="76"/>
      <c r="K82" s="77"/>
      <c r="L82" s="67"/>
    </row>
    <row r="83" spans="1:12" ht="16" thickBot="1" x14ac:dyDescent="0.4">
      <c r="A83" s="58" t="str">
        <f t="shared" si="59"/>
        <v/>
      </c>
      <c r="B83" s="73"/>
      <c r="C83" s="176"/>
      <c r="D83" s="177"/>
      <c r="E83" s="178" t="s">
        <v>25</v>
      </c>
      <c r="F83" s="179"/>
      <c r="G83" s="180"/>
      <c r="H83" s="16"/>
      <c r="I83" s="17"/>
      <c r="J83" s="76"/>
      <c r="K83" s="77"/>
      <c r="L83" s="67"/>
    </row>
    <row r="84" spans="1:12" x14ac:dyDescent="0.35">
      <c r="A84" s="58" t="str">
        <f t="shared" si="59"/>
        <v/>
      </c>
      <c r="B84" s="14"/>
      <c r="C84" s="14"/>
      <c r="D84" s="15"/>
      <c r="E84" s="78" t="s">
        <v>49</v>
      </c>
      <c r="F84" s="79"/>
      <c r="G84" s="13"/>
      <c r="H84" s="80"/>
      <c r="I84" s="12"/>
      <c r="J84" s="76"/>
      <c r="K84" s="77"/>
      <c r="L84" s="67"/>
    </row>
    <row r="85" spans="1:12" x14ac:dyDescent="0.35">
      <c r="A85" s="58">
        <f t="shared" si="59"/>
        <v>31</v>
      </c>
      <c r="B85" s="14" t="s">
        <v>50</v>
      </c>
      <c r="C85" s="14" t="s">
        <v>51</v>
      </c>
      <c r="D85" s="15"/>
      <c r="E85" s="174" t="s">
        <v>52</v>
      </c>
      <c r="F85" s="79">
        <f>73.4*20</f>
        <v>1468</v>
      </c>
      <c r="G85" s="13">
        <v>0.05</v>
      </c>
      <c r="H85" s="80">
        <f t="shared" ref="H85" si="62">F85*(1+G85)</f>
        <v>1541.4</v>
      </c>
      <c r="I85" s="12" t="s">
        <v>13</v>
      </c>
      <c r="J85" s="76">
        <f>J$12</f>
        <v>0</v>
      </c>
      <c r="K85" s="77">
        <f t="shared" ref="K85" si="63">J85*H85</f>
        <v>0</v>
      </c>
      <c r="L85" s="67"/>
    </row>
    <row r="86" spans="1:12" x14ac:dyDescent="0.35">
      <c r="A86" s="58" t="str">
        <f t="shared" si="59"/>
        <v/>
      </c>
      <c r="B86" s="14"/>
      <c r="C86" s="14"/>
      <c r="D86" s="15"/>
      <c r="E86" s="78" t="s">
        <v>26</v>
      </c>
      <c r="F86" s="79"/>
      <c r="G86" s="13"/>
      <c r="H86" s="80"/>
      <c r="I86" s="12"/>
      <c r="J86" s="76"/>
      <c r="K86" s="77"/>
      <c r="L86" s="67"/>
    </row>
    <row r="87" spans="1:12" x14ac:dyDescent="0.35">
      <c r="A87" s="58">
        <f t="shared" si="59"/>
        <v>32</v>
      </c>
      <c r="B87" s="14" t="s">
        <v>50</v>
      </c>
      <c r="C87" s="14"/>
      <c r="D87" s="15"/>
      <c r="E87" s="81" t="s">
        <v>27</v>
      </c>
      <c r="F87" s="79">
        <f>73.4*2</f>
        <v>146.80000000000001</v>
      </c>
      <c r="G87" s="13">
        <v>0.05</v>
      </c>
      <c r="H87" s="80">
        <f t="shared" ref="H87" si="64">F87*(1+G87)</f>
        <v>154.14000000000001</v>
      </c>
      <c r="I87" s="12" t="s">
        <v>0</v>
      </c>
      <c r="J87" s="76">
        <f>J$14</f>
        <v>0</v>
      </c>
      <c r="K87" s="77">
        <f t="shared" ref="K87" si="65">J87*H87</f>
        <v>0</v>
      </c>
      <c r="L87" s="67"/>
    </row>
    <row r="88" spans="1:12" x14ac:dyDescent="0.35">
      <c r="A88" s="58" t="str">
        <f t="shared" si="59"/>
        <v/>
      </c>
      <c r="B88" s="14"/>
      <c r="C88" s="14"/>
      <c r="D88" s="15"/>
      <c r="E88" s="78" t="s">
        <v>23</v>
      </c>
      <c r="F88" s="79"/>
      <c r="G88" s="13"/>
      <c r="H88" s="80"/>
      <c r="I88" s="12"/>
      <c r="J88" s="76"/>
      <c r="K88" s="77"/>
      <c r="L88" s="67"/>
    </row>
    <row r="89" spans="1:12" x14ac:dyDescent="0.35">
      <c r="A89" s="58">
        <f t="shared" si="59"/>
        <v>33</v>
      </c>
      <c r="B89" s="14" t="s">
        <v>50</v>
      </c>
      <c r="C89" s="14"/>
      <c r="D89" s="15"/>
      <c r="E89" s="81" t="s">
        <v>24</v>
      </c>
      <c r="F89" s="79">
        <f>73.4</f>
        <v>73.400000000000006</v>
      </c>
      <c r="G89" s="13">
        <v>0.05</v>
      </c>
      <c r="H89" s="80">
        <f t="shared" ref="H89" si="66">F89*(1+G89)</f>
        <v>77.070000000000007</v>
      </c>
      <c r="I89" s="12" t="s">
        <v>0</v>
      </c>
      <c r="J89" s="76">
        <f>J$16</f>
        <v>0</v>
      </c>
      <c r="K89" s="77">
        <f t="shared" ref="K89" si="67">J89*H89</f>
        <v>0</v>
      </c>
      <c r="L89" s="67"/>
    </row>
    <row r="90" spans="1:12" x14ac:dyDescent="0.35">
      <c r="A90" s="58" t="str">
        <f t="shared" si="59"/>
        <v/>
      </c>
      <c r="B90" s="14"/>
      <c r="C90" s="14"/>
      <c r="D90" s="15"/>
      <c r="E90" s="84"/>
      <c r="F90" s="79"/>
      <c r="G90" s="13"/>
      <c r="H90" s="80"/>
      <c r="I90" s="12"/>
      <c r="J90" s="76"/>
      <c r="K90" s="77"/>
      <c r="L90" s="67"/>
    </row>
    <row r="91" spans="1:12" x14ac:dyDescent="0.35">
      <c r="A91" s="58" t="str">
        <f t="shared" si="59"/>
        <v/>
      </c>
      <c r="B91" s="14"/>
      <c r="C91" s="14"/>
      <c r="D91" s="15"/>
      <c r="E91" s="78" t="s">
        <v>55</v>
      </c>
      <c r="F91" s="79"/>
      <c r="G91" s="13"/>
      <c r="H91" s="80"/>
      <c r="I91" s="12"/>
      <c r="J91" s="76"/>
      <c r="K91" s="77"/>
      <c r="L91" s="67"/>
    </row>
    <row r="92" spans="1:12" x14ac:dyDescent="0.35">
      <c r="A92" s="58">
        <f t="shared" si="59"/>
        <v>34</v>
      </c>
      <c r="B92" s="14" t="s">
        <v>50</v>
      </c>
      <c r="C92" s="14" t="s">
        <v>51</v>
      </c>
      <c r="D92" s="15"/>
      <c r="E92" s="174" t="s">
        <v>52</v>
      </c>
      <c r="F92" s="79">
        <f>98.6*14.5</f>
        <v>1429.6999999999998</v>
      </c>
      <c r="G92" s="13">
        <v>0.05</v>
      </c>
      <c r="H92" s="80">
        <f t="shared" ref="H92" si="68">F92*(1+G92)</f>
        <v>1501.1849999999999</v>
      </c>
      <c r="I92" s="12" t="s">
        <v>13</v>
      </c>
      <c r="J92" s="76">
        <f>J$12</f>
        <v>0</v>
      </c>
      <c r="K92" s="77">
        <f t="shared" ref="K92" si="69">J92*H92</f>
        <v>0</v>
      </c>
      <c r="L92" s="67"/>
    </row>
    <row r="93" spans="1:12" x14ac:dyDescent="0.35">
      <c r="A93" s="58" t="str">
        <f t="shared" si="59"/>
        <v/>
      </c>
      <c r="B93" s="14"/>
      <c r="C93" s="14"/>
      <c r="D93" s="15"/>
      <c r="E93" s="78" t="s">
        <v>26</v>
      </c>
      <c r="F93" s="79"/>
      <c r="G93" s="13"/>
      <c r="H93" s="80"/>
      <c r="I93" s="12"/>
      <c r="J93" s="76"/>
      <c r="K93" s="77"/>
      <c r="L93" s="67"/>
    </row>
    <row r="94" spans="1:12" x14ac:dyDescent="0.35">
      <c r="A94" s="58">
        <f t="shared" si="59"/>
        <v>35</v>
      </c>
      <c r="B94" s="14" t="s">
        <v>50</v>
      </c>
      <c r="C94" s="14"/>
      <c r="D94" s="15"/>
      <c r="E94" s="81" t="s">
        <v>27</v>
      </c>
      <c r="F94" s="79">
        <f>98.6*2</f>
        <v>197.2</v>
      </c>
      <c r="G94" s="13">
        <v>0.05</v>
      </c>
      <c r="H94" s="80">
        <f t="shared" ref="H94" si="70">F94*(1+G94)</f>
        <v>207.06</v>
      </c>
      <c r="I94" s="12" t="s">
        <v>0</v>
      </c>
      <c r="J94" s="76">
        <f>J$14</f>
        <v>0</v>
      </c>
      <c r="K94" s="77">
        <f t="shared" ref="K94" si="71">J94*H94</f>
        <v>0</v>
      </c>
      <c r="L94" s="67"/>
    </row>
    <row r="95" spans="1:12" x14ac:dyDescent="0.35">
      <c r="A95" s="58" t="str">
        <f t="shared" si="59"/>
        <v/>
      </c>
      <c r="B95" s="14"/>
      <c r="C95" s="14"/>
      <c r="D95" s="15"/>
      <c r="E95" s="78" t="s">
        <v>23</v>
      </c>
      <c r="F95" s="79"/>
      <c r="G95" s="13"/>
      <c r="H95" s="80"/>
      <c r="I95" s="12"/>
      <c r="J95" s="76"/>
      <c r="K95" s="77"/>
      <c r="L95" s="67"/>
    </row>
    <row r="96" spans="1:12" x14ac:dyDescent="0.35">
      <c r="A96" s="58">
        <f t="shared" si="59"/>
        <v>36</v>
      </c>
      <c r="B96" s="14" t="s">
        <v>50</v>
      </c>
      <c r="C96" s="14"/>
      <c r="D96" s="15"/>
      <c r="E96" s="81" t="s">
        <v>24</v>
      </c>
      <c r="F96" s="79">
        <f>98.6</f>
        <v>98.6</v>
      </c>
      <c r="G96" s="13">
        <v>0.05</v>
      </c>
      <c r="H96" s="80">
        <f t="shared" ref="H96" si="72">F96*(1+G96)</f>
        <v>103.53</v>
      </c>
      <c r="I96" s="12" t="s">
        <v>0</v>
      </c>
      <c r="J96" s="76">
        <f>J$16</f>
        <v>0</v>
      </c>
      <c r="K96" s="77">
        <f t="shared" ref="K96" si="73">J96*H96</f>
        <v>0</v>
      </c>
      <c r="L96" s="67"/>
    </row>
    <row r="97" spans="1:12" x14ac:dyDescent="0.35">
      <c r="A97" s="58" t="str">
        <f t="shared" si="59"/>
        <v/>
      </c>
      <c r="B97" s="14"/>
      <c r="C97" s="14"/>
      <c r="D97" s="15"/>
      <c r="E97" s="84"/>
      <c r="F97" s="79"/>
      <c r="G97" s="13"/>
      <c r="H97" s="80"/>
      <c r="I97" s="12"/>
      <c r="J97" s="76"/>
      <c r="K97" s="77"/>
      <c r="L97" s="67"/>
    </row>
    <row r="98" spans="1:12" x14ac:dyDescent="0.35">
      <c r="A98" s="58" t="str">
        <f t="shared" si="59"/>
        <v/>
      </c>
      <c r="B98" s="14"/>
      <c r="C98" s="14"/>
      <c r="D98" s="15"/>
      <c r="E98" s="78" t="s">
        <v>90</v>
      </c>
      <c r="F98" s="79"/>
      <c r="G98" s="13"/>
      <c r="H98" s="80"/>
      <c r="I98" s="12"/>
      <c r="J98" s="76"/>
      <c r="K98" s="77"/>
      <c r="L98" s="67"/>
    </row>
    <row r="99" spans="1:12" x14ac:dyDescent="0.35">
      <c r="A99" s="58">
        <f t="shared" si="59"/>
        <v>37</v>
      </c>
      <c r="B99" s="14" t="s">
        <v>50</v>
      </c>
      <c r="C99" s="14" t="s">
        <v>51</v>
      </c>
      <c r="D99" s="15"/>
      <c r="E99" s="81" t="s">
        <v>29</v>
      </c>
      <c r="F99" s="79">
        <f>(425*20)-((3*7*7)+(6*7*4))</f>
        <v>8185</v>
      </c>
      <c r="G99" s="13">
        <v>0.05</v>
      </c>
      <c r="H99" s="80">
        <f t="shared" ref="H99" si="74">F99*(1+G99)</f>
        <v>8594.25</v>
      </c>
      <c r="I99" s="12" t="s">
        <v>13</v>
      </c>
      <c r="J99" s="76">
        <f>J$26</f>
        <v>0</v>
      </c>
      <c r="K99" s="77">
        <f t="shared" ref="K99" si="75">J99*H99</f>
        <v>0</v>
      </c>
      <c r="L99" s="67"/>
    </row>
    <row r="100" spans="1:12" x14ac:dyDescent="0.35">
      <c r="A100" s="58" t="str">
        <f t="shared" si="59"/>
        <v/>
      </c>
      <c r="B100" s="14"/>
      <c r="C100" s="14"/>
      <c r="D100" s="15"/>
      <c r="E100" s="78" t="s">
        <v>26</v>
      </c>
      <c r="F100" s="79"/>
      <c r="G100" s="13"/>
      <c r="H100" s="80"/>
      <c r="I100" s="12"/>
      <c r="J100" s="76"/>
      <c r="K100" s="77"/>
      <c r="L100" s="67"/>
    </row>
    <row r="101" spans="1:12" x14ac:dyDescent="0.35">
      <c r="A101" s="58">
        <f t="shared" si="59"/>
        <v>38</v>
      </c>
      <c r="B101" s="14" t="s">
        <v>50</v>
      </c>
      <c r="C101" s="14"/>
      <c r="D101" s="15"/>
      <c r="E101" s="81" t="s">
        <v>27</v>
      </c>
      <c r="F101" s="79">
        <f>425*2</f>
        <v>850</v>
      </c>
      <c r="G101" s="13">
        <v>0.05</v>
      </c>
      <c r="H101" s="80">
        <f t="shared" ref="H101" si="76">F101*(1+G101)</f>
        <v>892.5</v>
      </c>
      <c r="I101" s="12" t="s">
        <v>0</v>
      </c>
      <c r="J101" s="76">
        <f>J$14</f>
        <v>0</v>
      </c>
      <c r="K101" s="77">
        <f t="shared" ref="K101" si="77">J101*H101</f>
        <v>0</v>
      </c>
      <c r="L101" s="67"/>
    </row>
    <row r="102" spans="1:12" x14ac:dyDescent="0.35">
      <c r="A102" s="58" t="str">
        <f t="shared" si="59"/>
        <v/>
      </c>
      <c r="B102" s="14"/>
      <c r="C102" s="14"/>
      <c r="D102" s="15"/>
      <c r="E102" s="78" t="s">
        <v>23</v>
      </c>
      <c r="F102" s="79"/>
      <c r="G102" s="13"/>
      <c r="H102" s="80"/>
      <c r="I102" s="12"/>
      <c r="J102" s="76"/>
      <c r="K102" s="77"/>
      <c r="L102" s="67"/>
    </row>
    <row r="103" spans="1:12" x14ac:dyDescent="0.35">
      <c r="A103" s="58">
        <f t="shared" si="59"/>
        <v>39</v>
      </c>
      <c r="B103" s="14" t="s">
        <v>50</v>
      </c>
      <c r="C103" s="14"/>
      <c r="D103" s="15"/>
      <c r="E103" s="81" t="s">
        <v>24</v>
      </c>
      <c r="F103" s="79">
        <f>425</f>
        <v>425</v>
      </c>
      <c r="G103" s="13">
        <v>0.05</v>
      </c>
      <c r="H103" s="80">
        <f t="shared" ref="H103" si="78">F103*(1+G103)</f>
        <v>446.25</v>
      </c>
      <c r="I103" s="12" t="s">
        <v>0</v>
      </c>
      <c r="J103" s="76">
        <f>J$16</f>
        <v>0</v>
      </c>
      <c r="K103" s="77">
        <f t="shared" ref="K103" si="79">J103*H103</f>
        <v>0</v>
      </c>
      <c r="L103" s="67"/>
    </row>
    <row r="104" spans="1:12" x14ac:dyDescent="0.35">
      <c r="A104" s="58" t="str">
        <f t="shared" si="59"/>
        <v/>
      </c>
      <c r="B104" s="14"/>
      <c r="C104" s="14"/>
      <c r="D104" s="15"/>
      <c r="E104" s="84"/>
      <c r="F104" s="79"/>
      <c r="G104" s="13"/>
      <c r="H104" s="80"/>
      <c r="I104" s="12"/>
      <c r="J104" s="76"/>
      <c r="K104" s="77"/>
      <c r="L104" s="67"/>
    </row>
    <row r="105" spans="1:12" x14ac:dyDescent="0.35">
      <c r="A105" s="58" t="str">
        <f t="shared" si="59"/>
        <v/>
      </c>
      <c r="B105" s="14"/>
      <c r="C105" s="14"/>
      <c r="D105" s="15"/>
      <c r="E105" s="78" t="s">
        <v>60</v>
      </c>
      <c r="F105" s="79"/>
      <c r="G105" s="13"/>
      <c r="H105" s="80"/>
      <c r="I105" s="12"/>
      <c r="J105" s="76"/>
      <c r="K105" s="77"/>
      <c r="L105" s="67"/>
    </row>
    <row r="106" spans="1:12" x14ac:dyDescent="0.35">
      <c r="A106" s="58">
        <f t="shared" si="59"/>
        <v>40</v>
      </c>
      <c r="B106" s="14" t="s">
        <v>50</v>
      </c>
      <c r="C106" s="14" t="s">
        <v>51</v>
      </c>
      <c r="D106" s="15"/>
      <c r="E106" s="81" t="s">
        <v>29</v>
      </c>
      <c r="F106" s="79">
        <f>(102*20)-(3.5*7*1)</f>
        <v>2015.5</v>
      </c>
      <c r="G106" s="13">
        <v>0.05</v>
      </c>
      <c r="H106" s="80">
        <f t="shared" ref="H106" si="80">F106*(1+G106)</f>
        <v>2116.2750000000001</v>
      </c>
      <c r="I106" s="12" t="s">
        <v>13</v>
      </c>
      <c r="J106" s="76">
        <f>J$26</f>
        <v>0</v>
      </c>
      <c r="K106" s="77">
        <f t="shared" ref="K106" si="81">J106*H106</f>
        <v>0</v>
      </c>
      <c r="L106" s="67"/>
    </row>
    <row r="107" spans="1:12" x14ac:dyDescent="0.35">
      <c r="A107" s="58" t="str">
        <f t="shared" si="59"/>
        <v/>
      </c>
      <c r="B107" s="14"/>
      <c r="C107" s="14"/>
      <c r="D107" s="15"/>
      <c r="E107" s="78" t="s">
        <v>26</v>
      </c>
      <c r="F107" s="79"/>
      <c r="G107" s="13"/>
      <c r="H107" s="80"/>
      <c r="I107" s="12"/>
      <c r="J107" s="76"/>
      <c r="K107" s="77"/>
      <c r="L107" s="67"/>
    </row>
    <row r="108" spans="1:12" x14ac:dyDescent="0.35">
      <c r="A108" s="58">
        <f t="shared" si="59"/>
        <v>41</v>
      </c>
      <c r="B108" s="14" t="s">
        <v>50</v>
      </c>
      <c r="C108" s="14"/>
      <c r="D108" s="15"/>
      <c r="E108" s="81" t="s">
        <v>27</v>
      </c>
      <c r="F108" s="79">
        <f>102*2</f>
        <v>204</v>
      </c>
      <c r="G108" s="13">
        <v>0.05</v>
      </c>
      <c r="H108" s="80">
        <f t="shared" ref="H108" si="82">F108*(1+G108)</f>
        <v>214.20000000000002</v>
      </c>
      <c r="I108" s="12" t="s">
        <v>0</v>
      </c>
      <c r="J108" s="76">
        <f>J$14</f>
        <v>0</v>
      </c>
      <c r="K108" s="77">
        <f t="shared" ref="K108" si="83">J108*H108</f>
        <v>0</v>
      </c>
      <c r="L108" s="67"/>
    </row>
    <row r="109" spans="1:12" x14ac:dyDescent="0.35">
      <c r="A109" s="58" t="str">
        <f t="shared" si="59"/>
        <v/>
      </c>
      <c r="B109" s="14"/>
      <c r="C109" s="14"/>
      <c r="D109" s="15"/>
      <c r="E109" s="78" t="s">
        <v>23</v>
      </c>
      <c r="F109" s="79"/>
      <c r="G109" s="13"/>
      <c r="H109" s="80"/>
      <c r="I109" s="12"/>
      <c r="J109" s="76"/>
      <c r="K109" s="77"/>
      <c r="L109" s="67"/>
    </row>
    <row r="110" spans="1:12" x14ac:dyDescent="0.35">
      <c r="A110" s="58">
        <f t="shared" si="59"/>
        <v>42</v>
      </c>
      <c r="B110" s="14" t="s">
        <v>50</v>
      </c>
      <c r="C110" s="14"/>
      <c r="D110" s="15"/>
      <c r="E110" s="81" t="s">
        <v>24</v>
      </c>
      <c r="F110" s="79">
        <f>102</f>
        <v>102</v>
      </c>
      <c r="G110" s="13">
        <v>0.05</v>
      </c>
      <c r="H110" s="80">
        <f t="shared" ref="H110" si="84">F110*(1+G110)</f>
        <v>107.10000000000001</v>
      </c>
      <c r="I110" s="12" t="s">
        <v>0</v>
      </c>
      <c r="J110" s="76">
        <f>J$16</f>
        <v>0</v>
      </c>
      <c r="K110" s="77">
        <f t="shared" ref="K110" si="85">J110*H110</f>
        <v>0</v>
      </c>
      <c r="L110" s="67"/>
    </row>
    <row r="111" spans="1:12" x14ac:dyDescent="0.35">
      <c r="A111" s="58" t="str">
        <f t="shared" si="59"/>
        <v/>
      </c>
      <c r="B111" s="14"/>
      <c r="C111" s="14"/>
      <c r="D111" s="15"/>
      <c r="E111" s="84"/>
      <c r="F111" s="79"/>
      <c r="G111" s="13"/>
      <c r="H111" s="80"/>
      <c r="I111" s="12"/>
      <c r="J111" s="76"/>
      <c r="K111" s="77"/>
      <c r="L111" s="67"/>
    </row>
    <row r="112" spans="1:12" x14ac:dyDescent="0.35">
      <c r="A112" s="58" t="str">
        <f t="shared" si="59"/>
        <v/>
      </c>
      <c r="B112" s="14"/>
      <c r="C112" s="14"/>
      <c r="D112" s="15"/>
      <c r="E112" s="78" t="s">
        <v>61</v>
      </c>
      <c r="F112" s="79"/>
      <c r="G112" s="13"/>
      <c r="H112" s="80"/>
      <c r="I112" s="12"/>
      <c r="J112" s="76"/>
      <c r="K112" s="77"/>
      <c r="L112" s="67"/>
    </row>
    <row r="113" spans="1:12" x14ac:dyDescent="0.35">
      <c r="A113" s="58">
        <f t="shared" si="59"/>
        <v>43</v>
      </c>
      <c r="B113" s="14" t="s">
        <v>50</v>
      </c>
      <c r="C113" s="14" t="s">
        <v>51</v>
      </c>
      <c r="D113" s="15"/>
      <c r="E113" s="81" t="s">
        <v>29</v>
      </c>
      <c r="F113" s="79">
        <f>(146.2*14.5)-(3*7*10)</f>
        <v>1909.8999999999996</v>
      </c>
      <c r="G113" s="13">
        <v>0.05</v>
      </c>
      <c r="H113" s="80">
        <f t="shared" ref="H113" si="86">F113*(1+G113)</f>
        <v>2005.3949999999998</v>
      </c>
      <c r="I113" s="12" t="s">
        <v>13</v>
      </c>
      <c r="J113" s="76">
        <f>J$26</f>
        <v>0</v>
      </c>
      <c r="K113" s="77">
        <f t="shared" ref="K113" si="87">J113*H113</f>
        <v>0</v>
      </c>
      <c r="L113" s="67"/>
    </row>
    <row r="114" spans="1:12" x14ac:dyDescent="0.35">
      <c r="A114" s="58" t="str">
        <f t="shared" si="59"/>
        <v/>
      </c>
      <c r="B114" s="14"/>
      <c r="C114" s="14"/>
      <c r="D114" s="15"/>
      <c r="E114" s="78" t="s">
        <v>26</v>
      </c>
      <c r="F114" s="79"/>
      <c r="G114" s="13"/>
      <c r="H114" s="80"/>
      <c r="I114" s="12"/>
      <c r="J114" s="76"/>
      <c r="K114" s="77"/>
      <c r="L114" s="67"/>
    </row>
    <row r="115" spans="1:12" x14ac:dyDescent="0.35">
      <c r="A115" s="58">
        <f t="shared" si="59"/>
        <v>44</v>
      </c>
      <c r="B115" s="14" t="s">
        <v>50</v>
      </c>
      <c r="C115" s="14"/>
      <c r="D115" s="15"/>
      <c r="E115" s="81" t="s">
        <v>27</v>
      </c>
      <c r="F115" s="79">
        <f>146.2*2</f>
        <v>292.39999999999998</v>
      </c>
      <c r="G115" s="13">
        <v>0.05</v>
      </c>
      <c r="H115" s="80">
        <f t="shared" ref="H115" si="88">F115*(1+G115)</f>
        <v>307.02</v>
      </c>
      <c r="I115" s="12" t="s">
        <v>0</v>
      </c>
      <c r="J115" s="76">
        <f>J$14</f>
        <v>0</v>
      </c>
      <c r="K115" s="77">
        <f t="shared" ref="K115" si="89">J115*H115</f>
        <v>0</v>
      </c>
      <c r="L115" s="67"/>
    </row>
    <row r="116" spans="1:12" x14ac:dyDescent="0.35">
      <c r="A116" s="58" t="str">
        <f t="shared" si="59"/>
        <v/>
      </c>
      <c r="B116" s="14"/>
      <c r="C116" s="14"/>
      <c r="D116" s="15"/>
      <c r="E116" s="78" t="s">
        <v>23</v>
      </c>
      <c r="F116" s="79"/>
      <c r="G116" s="13"/>
      <c r="H116" s="80"/>
      <c r="I116" s="12"/>
      <c r="J116" s="76"/>
      <c r="K116" s="77"/>
      <c r="L116" s="67"/>
    </row>
    <row r="117" spans="1:12" x14ac:dyDescent="0.35">
      <c r="A117" s="58">
        <f t="shared" si="59"/>
        <v>45</v>
      </c>
      <c r="B117" s="14" t="s">
        <v>50</v>
      </c>
      <c r="C117" s="14"/>
      <c r="D117" s="15"/>
      <c r="E117" s="81" t="s">
        <v>24</v>
      </c>
      <c r="F117" s="79">
        <f>146.2</f>
        <v>146.19999999999999</v>
      </c>
      <c r="G117" s="13">
        <v>0.05</v>
      </c>
      <c r="H117" s="80">
        <f t="shared" ref="H117" si="90">F117*(1+G117)</f>
        <v>153.51</v>
      </c>
      <c r="I117" s="12" t="s">
        <v>0</v>
      </c>
      <c r="J117" s="76">
        <f>J$16</f>
        <v>0</v>
      </c>
      <c r="K117" s="77">
        <f t="shared" ref="K117" si="91">J117*H117</f>
        <v>0</v>
      </c>
      <c r="L117" s="67"/>
    </row>
    <row r="118" spans="1:12" x14ac:dyDescent="0.35">
      <c r="A118" s="58" t="str">
        <f t="shared" si="59"/>
        <v/>
      </c>
      <c r="B118" s="14"/>
      <c r="C118" s="14"/>
      <c r="D118" s="15"/>
      <c r="E118" s="84"/>
      <c r="F118" s="79"/>
      <c r="G118" s="13"/>
      <c r="H118" s="80"/>
      <c r="I118" s="12"/>
      <c r="J118" s="76"/>
      <c r="K118" s="77"/>
      <c r="L118" s="67"/>
    </row>
    <row r="119" spans="1:12" x14ac:dyDescent="0.35">
      <c r="A119" s="58" t="str">
        <f t="shared" si="59"/>
        <v/>
      </c>
      <c r="B119" s="14"/>
      <c r="C119" s="14"/>
      <c r="D119" s="15"/>
      <c r="E119" s="78" t="s">
        <v>93</v>
      </c>
      <c r="F119" s="79"/>
      <c r="G119" s="13"/>
      <c r="H119" s="80"/>
      <c r="I119" s="12"/>
      <c r="J119" s="76"/>
      <c r="K119" s="77"/>
      <c r="L119" s="67"/>
    </row>
    <row r="120" spans="1:12" x14ac:dyDescent="0.35">
      <c r="A120" s="58">
        <f t="shared" si="59"/>
        <v>46</v>
      </c>
      <c r="B120" s="14" t="s">
        <v>50</v>
      </c>
      <c r="C120" s="14" t="s">
        <v>51</v>
      </c>
      <c r="D120" s="15"/>
      <c r="E120" s="174" t="s">
        <v>52</v>
      </c>
      <c r="F120" s="79">
        <f>24.4*5.167</f>
        <v>126.07479999999998</v>
      </c>
      <c r="G120" s="13">
        <v>0.05</v>
      </c>
      <c r="H120" s="80">
        <f t="shared" ref="H120" si="92">F120*(1+G120)</f>
        <v>132.37853999999999</v>
      </c>
      <c r="I120" s="12" t="s">
        <v>13</v>
      </c>
      <c r="J120" s="76">
        <f>J$12</f>
        <v>0</v>
      </c>
      <c r="K120" s="77">
        <f t="shared" ref="K120" si="93">J120*H120</f>
        <v>0</v>
      </c>
      <c r="L120" s="67"/>
    </row>
    <row r="121" spans="1:12" x14ac:dyDescent="0.35">
      <c r="A121" s="58" t="str">
        <f t="shared" si="59"/>
        <v/>
      </c>
      <c r="B121" s="14"/>
      <c r="C121" s="14"/>
      <c r="D121" s="15"/>
      <c r="E121" s="78" t="s">
        <v>26</v>
      </c>
      <c r="F121" s="79"/>
      <c r="G121" s="13"/>
      <c r="H121" s="80"/>
      <c r="I121" s="12"/>
      <c r="J121" s="76"/>
      <c r="K121" s="77"/>
      <c r="L121" s="67"/>
    </row>
    <row r="122" spans="1:12" x14ac:dyDescent="0.35">
      <c r="A122" s="58">
        <f t="shared" si="59"/>
        <v>47</v>
      </c>
      <c r="B122" s="14" t="s">
        <v>50</v>
      </c>
      <c r="C122" s="14"/>
      <c r="D122" s="15"/>
      <c r="E122" s="81" t="s">
        <v>27</v>
      </c>
      <c r="F122" s="79">
        <f>24.4*2</f>
        <v>48.8</v>
      </c>
      <c r="G122" s="13">
        <v>0.05</v>
      </c>
      <c r="H122" s="80">
        <f t="shared" ref="H122" si="94">F122*(1+G122)</f>
        <v>51.24</v>
      </c>
      <c r="I122" s="12" t="s">
        <v>0</v>
      </c>
      <c r="J122" s="76">
        <f>J$14</f>
        <v>0</v>
      </c>
      <c r="K122" s="77">
        <f t="shared" ref="K122" si="95">J122*H122</f>
        <v>0</v>
      </c>
      <c r="L122" s="67"/>
    </row>
    <row r="123" spans="1:12" x14ac:dyDescent="0.35">
      <c r="A123" s="58" t="str">
        <f t="shared" si="59"/>
        <v/>
      </c>
      <c r="B123" s="14"/>
      <c r="C123" s="14"/>
      <c r="D123" s="15"/>
      <c r="E123" s="78" t="s">
        <v>23</v>
      </c>
      <c r="F123" s="79"/>
      <c r="G123" s="13"/>
      <c r="H123" s="80"/>
      <c r="I123" s="12"/>
      <c r="J123" s="76"/>
      <c r="K123" s="77"/>
      <c r="L123" s="67"/>
    </row>
    <row r="124" spans="1:12" x14ac:dyDescent="0.35">
      <c r="A124" s="58">
        <f t="shared" si="59"/>
        <v>48</v>
      </c>
      <c r="B124" s="14" t="s">
        <v>50</v>
      </c>
      <c r="C124" s="14"/>
      <c r="D124" s="15"/>
      <c r="E124" s="81" t="s">
        <v>24</v>
      </c>
      <c r="F124" s="79">
        <f>24.4</f>
        <v>24.4</v>
      </c>
      <c r="G124" s="13">
        <v>0.05</v>
      </c>
      <c r="H124" s="80">
        <f t="shared" ref="H124" si="96">F124*(1+G124)</f>
        <v>25.62</v>
      </c>
      <c r="I124" s="12" t="s">
        <v>0</v>
      </c>
      <c r="J124" s="76">
        <f>J$16</f>
        <v>0</v>
      </c>
      <c r="K124" s="77">
        <f t="shared" ref="K124" si="97">J124*H124</f>
        <v>0</v>
      </c>
      <c r="L124" s="67"/>
    </row>
    <row r="125" spans="1:12" ht="16" thickBot="1" x14ac:dyDescent="0.4">
      <c r="A125" s="58" t="str">
        <f t="shared" si="59"/>
        <v/>
      </c>
      <c r="B125" s="14"/>
      <c r="C125" s="14"/>
      <c r="D125" s="15"/>
      <c r="E125" s="84"/>
      <c r="F125" s="79"/>
      <c r="G125" s="13"/>
      <c r="H125" s="80"/>
      <c r="I125" s="12"/>
      <c r="J125" s="76"/>
      <c r="K125" s="77"/>
      <c r="L125" s="67"/>
    </row>
    <row r="126" spans="1:12" ht="16" thickBot="1" x14ac:dyDescent="0.4">
      <c r="A126" s="58" t="str">
        <f t="shared" si="59"/>
        <v/>
      </c>
      <c r="B126" s="73"/>
      <c r="C126" s="176"/>
      <c r="D126" s="177"/>
      <c r="E126" s="178" t="s">
        <v>62</v>
      </c>
      <c r="F126" s="179"/>
      <c r="G126" s="180"/>
      <c r="H126" s="16"/>
      <c r="I126" s="17"/>
      <c r="J126" s="76"/>
      <c r="K126" s="77"/>
      <c r="L126" s="67"/>
    </row>
    <row r="127" spans="1:12" x14ac:dyDescent="0.35">
      <c r="A127" s="58" t="str">
        <f t="shared" si="59"/>
        <v/>
      </c>
      <c r="B127" s="14"/>
      <c r="C127" s="14"/>
      <c r="D127" s="181"/>
      <c r="E127" s="78" t="s">
        <v>68</v>
      </c>
      <c r="F127" s="79"/>
      <c r="G127" s="13"/>
      <c r="H127" s="80"/>
      <c r="I127" s="12"/>
      <c r="J127" s="76"/>
      <c r="K127" s="77"/>
      <c r="L127" s="67"/>
    </row>
    <row r="128" spans="1:12" x14ac:dyDescent="0.35">
      <c r="A128" s="58">
        <f t="shared" si="59"/>
        <v>49</v>
      </c>
      <c r="B128" s="14" t="s">
        <v>50</v>
      </c>
      <c r="C128" s="14" t="s">
        <v>64</v>
      </c>
      <c r="D128" s="15"/>
      <c r="E128" s="174" t="s">
        <v>45</v>
      </c>
      <c r="F128" s="79">
        <f>(257.2*20+205.1*26.83+24.4*20)-(20.83*6.67*10+12*26*3)</f>
        <v>8809.4719999999979</v>
      </c>
      <c r="G128" s="13">
        <v>0.05</v>
      </c>
      <c r="H128" s="80">
        <f t="shared" ref="H128" si="98">F128*(1+G128)</f>
        <v>9249.9455999999991</v>
      </c>
      <c r="I128" s="12" t="s">
        <v>13</v>
      </c>
      <c r="J128" s="82">
        <v>0</v>
      </c>
      <c r="K128" s="77">
        <f t="shared" ref="K128" si="99">J128*H128</f>
        <v>0</v>
      </c>
      <c r="L128" s="67"/>
    </row>
    <row r="129" spans="1:12" x14ac:dyDescent="0.35">
      <c r="A129" s="58" t="str">
        <f t="shared" si="59"/>
        <v/>
      </c>
      <c r="B129" s="14"/>
      <c r="C129" s="14"/>
      <c r="D129" s="15"/>
      <c r="E129" s="78" t="s">
        <v>26</v>
      </c>
      <c r="F129" s="79"/>
      <c r="G129" s="13"/>
      <c r="H129" s="80"/>
      <c r="I129" s="12"/>
      <c r="J129" s="76"/>
      <c r="K129" s="77"/>
      <c r="L129" s="67"/>
    </row>
    <row r="130" spans="1:12" x14ac:dyDescent="0.35">
      <c r="A130" s="58">
        <f t="shared" si="59"/>
        <v>50</v>
      </c>
      <c r="B130" s="14" t="s">
        <v>50</v>
      </c>
      <c r="C130" s="14"/>
      <c r="D130" s="15"/>
      <c r="E130" s="81" t="s">
        <v>27</v>
      </c>
      <c r="F130" s="79">
        <f>257.2*2+205.1*2+24.4*2</f>
        <v>973.39999999999986</v>
      </c>
      <c r="G130" s="13">
        <v>0.05</v>
      </c>
      <c r="H130" s="80">
        <f t="shared" ref="H130" si="100">F130*(1+G130)</f>
        <v>1022.0699999999999</v>
      </c>
      <c r="I130" s="12" t="s">
        <v>0</v>
      </c>
      <c r="J130" s="76">
        <f>J$14</f>
        <v>0</v>
      </c>
      <c r="K130" s="77">
        <f t="shared" ref="K130" si="101">J130*H130</f>
        <v>0</v>
      </c>
      <c r="L130" s="67"/>
    </row>
    <row r="131" spans="1:12" x14ac:dyDescent="0.35">
      <c r="A131" s="58" t="str">
        <f t="shared" si="59"/>
        <v/>
      </c>
      <c r="B131" s="14"/>
      <c r="C131" s="14"/>
      <c r="D131" s="15"/>
      <c r="E131" s="78" t="s">
        <v>23</v>
      </c>
      <c r="F131" s="79"/>
      <c r="G131" s="13"/>
      <c r="H131" s="80"/>
      <c r="I131" s="12"/>
      <c r="J131" s="76"/>
      <c r="K131" s="77"/>
      <c r="L131" s="67"/>
    </row>
    <row r="132" spans="1:12" x14ac:dyDescent="0.35">
      <c r="A132" s="58">
        <f t="shared" si="59"/>
        <v>51</v>
      </c>
      <c r="B132" s="14" t="s">
        <v>50</v>
      </c>
      <c r="C132" s="14"/>
      <c r="D132" s="15"/>
      <c r="E132" s="81" t="s">
        <v>24</v>
      </c>
      <c r="F132" s="79">
        <f>257.2+205.1+24.4</f>
        <v>486.69999999999993</v>
      </c>
      <c r="G132" s="13">
        <v>0.05</v>
      </c>
      <c r="H132" s="80">
        <f t="shared" ref="H132" si="102">F132*(1+G132)</f>
        <v>511.03499999999997</v>
      </c>
      <c r="I132" s="12" t="s">
        <v>0</v>
      </c>
      <c r="J132" s="76">
        <f>J$16</f>
        <v>0</v>
      </c>
      <c r="K132" s="77">
        <f t="shared" ref="K132" si="103">J132*H132</f>
        <v>0</v>
      </c>
      <c r="L132" s="67"/>
    </row>
    <row r="133" spans="1:12" ht="16" thickBot="1" x14ac:dyDescent="0.4">
      <c r="A133" s="58" t="str">
        <f t="shared" si="59"/>
        <v/>
      </c>
      <c r="B133" s="12"/>
      <c r="C133" s="18"/>
      <c r="D133" s="14"/>
      <c r="E133" s="8"/>
      <c r="F133" s="19"/>
      <c r="G133" s="20"/>
      <c r="H133" s="19"/>
      <c r="I133" s="21"/>
      <c r="J133" s="86"/>
      <c r="K133" s="87"/>
      <c r="L133" s="88"/>
    </row>
    <row r="134" spans="1:12" ht="16" thickBot="1" x14ac:dyDescent="0.4">
      <c r="A134" s="58" t="str">
        <f t="shared" si="59"/>
        <v/>
      </c>
      <c r="B134" s="12"/>
      <c r="C134" s="18"/>
      <c r="D134" s="18"/>
      <c r="E134" s="89" t="s">
        <v>35</v>
      </c>
      <c r="F134" s="15"/>
      <c r="G134" s="75"/>
      <c r="H134" s="16"/>
      <c r="I134" s="17"/>
      <c r="J134" s="90"/>
      <c r="K134" s="22"/>
      <c r="L134" s="91">
        <f>SUM(K8:K133)</f>
        <v>0</v>
      </c>
    </row>
    <row r="135" spans="1:12" ht="16" thickBot="1" x14ac:dyDescent="0.4">
      <c r="A135" s="58" t="str">
        <f t="shared" si="59"/>
        <v/>
      </c>
      <c r="B135" s="164"/>
      <c r="C135" s="164"/>
      <c r="D135" s="165"/>
      <c r="E135" s="166"/>
      <c r="F135" s="167"/>
      <c r="G135" s="168"/>
      <c r="H135" s="169"/>
      <c r="I135" s="170"/>
      <c r="J135" s="171"/>
      <c r="K135" s="172"/>
      <c r="L135" s="173"/>
    </row>
    <row r="136" spans="1:12" ht="16" thickBot="1" x14ac:dyDescent="0.4">
      <c r="A136" s="58" t="str">
        <f t="shared" si="59"/>
        <v/>
      </c>
      <c r="B136" s="12"/>
      <c r="C136" s="104"/>
      <c r="D136" s="105"/>
      <c r="E136" s="105" t="s">
        <v>36</v>
      </c>
      <c r="F136" s="106"/>
      <c r="G136" s="107"/>
      <c r="H136" s="93"/>
      <c r="I136" s="94"/>
      <c r="J136" s="71"/>
      <c r="K136" s="72"/>
      <c r="L136" s="67"/>
    </row>
    <row r="137" spans="1:12" ht="16" thickBot="1" x14ac:dyDescent="0.4">
      <c r="A137" s="58" t="str">
        <f t="shared" si="59"/>
        <v/>
      </c>
      <c r="B137" s="14"/>
      <c r="C137" s="18"/>
      <c r="D137" s="108"/>
      <c r="E137" s="109" t="s">
        <v>48</v>
      </c>
      <c r="F137" s="110"/>
      <c r="G137" s="103"/>
      <c r="H137" s="80"/>
      <c r="I137" s="12"/>
      <c r="J137" s="76"/>
      <c r="K137" s="77"/>
      <c r="L137" s="67"/>
    </row>
    <row r="138" spans="1:12" ht="16" thickBot="1" x14ac:dyDescent="0.4">
      <c r="A138" s="58" t="str">
        <f t="shared" si="59"/>
        <v/>
      </c>
      <c r="B138" s="73"/>
      <c r="C138" s="176"/>
      <c r="D138" s="177"/>
      <c r="E138" s="178" t="s">
        <v>25</v>
      </c>
      <c r="F138" s="179"/>
      <c r="G138" s="180"/>
      <c r="H138" s="16"/>
      <c r="I138" s="17"/>
      <c r="J138" s="76"/>
      <c r="K138" s="77"/>
      <c r="L138" s="67"/>
    </row>
    <row r="139" spans="1:12" x14ac:dyDescent="0.35">
      <c r="A139" s="58" t="str">
        <f t="shared" si="59"/>
        <v/>
      </c>
      <c r="B139" s="14"/>
      <c r="C139" s="14"/>
      <c r="D139" s="15"/>
      <c r="E139" s="78" t="s">
        <v>49</v>
      </c>
      <c r="F139" s="79"/>
      <c r="G139" s="13"/>
      <c r="H139" s="80"/>
      <c r="I139" s="12"/>
      <c r="J139" s="76"/>
      <c r="K139" s="77"/>
      <c r="L139" s="67"/>
    </row>
    <row r="140" spans="1:12" x14ac:dyDescent="0.35">
      <c r="A140" s="58">
        <f t="shared" si="59"/>
        <v>52</v>
      </c>
      <c r="B140" s="14" t="s">
        <v>50</v>
      </c>
      <c r="C140" s="14" t="s">
        <v>53</v>
      </c>
      <c r="D140" s="15"/>
      <c r="E140" s="174" t="s">
        <v>54</v>
      </c>
      <c r="F140" s="79">
        <f>((80.2/4+1)*0.668*13.334*1.2)+((17.1/4+1)*0.668*14.167*1.2)+((7/4+1)*0.668*9.5*1.2)</f>
        <v>305.83975859999998</v>
      </c>
      <c r="G140" s="13">
        <v>0.05</v>
      </c>
      <c r="H140" s="80">
        <f t="shared" ref="H140:H141" si="104">F140*(1+G140)</f>
        <v>321.13174652999999</v>
      </c>
      <c r="I140" s="12" t="s">
        <v>2</v>
      </c>
      <c r="J140" s="82">
        <v>0</v>
      </c>
      <c r="K140" s="77">
        <f t="shared" ref="K140:K141" si="105">J140*H140</f>
        <v>0</v>
      </c>
      <c r="L140" s="67"/>
    </row>
    <row r="141" spans="1:12" x14ac:dyDescent="0.35">
      <c r="A141" s="58">
        <f t="shared" si="59"/>
        <v>53</v>
      </c>
      <c r="B141" s="14" t="s">
        <v>50</v>
      </c>
      <c r="C141" s="14"/>
      <c r="D141" s="15"/>
      <c r="E141" s="174" t="s">
        <v>28</v>
      </c>
      <c r="F141" s="79">
        <f>((13.334/1.334+1)*80.2)+((14.167/1.334+1)*17.1)+((9.5/1.334+1)*7)</f>
        <v>1137.3903298350824</v>
      </c>
      <c r="G141" s="13">
        <v>0.05</v>
      </c>
      <c r="H141" s="80">
        <f t="shared" si="104"/>
        <v>1194.2598463268366</v>
      </c>
      <c r="I141" s="12" t="s">
        <v>0</v>
      </c>
      <c r="J141" s="82">
        <v>0</v>
      </c>
      <c r="K141" s="77">
        <f t="shared" si="105"/>
        <v>0</v>
      </c>
      <c r="L141" s="67"/>
    </row>
    <row r="142" spans="1:12" x14ac:dyDescent="0.35">
      <c r="A142" s="58" t="str">
        <f t="shared" si="59"/>
        <v/>
      </c>
      <c r="B142" s="14"/>
      <c r="C142" s="14"/>
      <c r="D142" s="15"/>
      <c r="E142" s="175" t="s">
        <v>22</v>
      </c>
      <c r="F142" s="79"/>
      <c r="G142" s="13"/>
      <c r="H142" s="80"/>
      <c r="I142" s="12"/>
      <c r="J142" s="76"/>
      <c r="K142" s="77"/>
      <c r="L142" s="67"/>
    </row>
    <row r="143" spans="1:12" x14ac:dyDescent="0.35">
      <c r="A143" s="58">
        <f t="shared" ref="A143:A206" si="106">IF(F143&lt;&gt;"",1+MAX(A134:A142),"")</f>
        <v>54</v>
      </c>
      <c r="B143" s="14" t="s">
        <v>50</v>
      </c>
      <c r="C143" s="14" t="s">
        <v>58</v>
      </c>
      <c r="D143" s="15"/>
      <c r="E143" s="81" t="s">
        <v>91</v>
      </c>
      <c r="F143" s="79">
        <f>80.2*1.043*1.2</f>
        <v>100.37832</v>
      </c>
      <c r="G143" s="13">
        <v>0.05</v>
      </c>
      <c r="H143" s="80">
        <f t="shared" ref="H143" si="107">F143*(1+G143)</f>
        <v>105.39723600000001</v>
      </c>
      <c r="I143" s="12" t="s">
        <v>2</v>
      </c>
      <c r="J143" s="76">
        <f>J$140</f>
        <v>0</v>
      </c>
      <c r="K143" s="77">
        <f t="shared" ref="K143" si="108">J143*H143</f>
        <v>0</v>
      </c>
      <c r="L143" s="67"/>
    </row>
    <row r="144" spans="1:12" x14ac:dyDescent="0.35">
      <c r="A144" s="58" t="str">
        <f t="shared" si="106"/>
        <v/>
      </c>
      <c r="B144" s="14"/>
      <c r="C144" s="14"/>
      <c r="D144" s="15"/>
      <c r="E144" s="84"/>
      <c r="F144" s="79"/>
      <c r="G144" s="13"/>
      <c r="H144" s="80"/>
      <c r="I144" s="12"/>
      <c r="J144" s="76"/>
      <c r="K144" s="77"/>
      <c r="L144" s="67"/>
    </row>
    <row r="145" spans="1:12" x14ac:dyDescent="0.35">
      <c r="A145" s="58" t="str">
        <f t="shared" si="106"/>
        <v/>
      </c>
      <c r="B145" s="14"/>
      <c r="C145" s="14"/>
      <c r="D145" s="15"/>
      <c r="E145" s="78" t="s">
        <v>55</v>
      </c>
      <c r="F145" s="79"/>
      <c r="G145" s="13"/>
      <c r="H145" s="80"/>
      <c r="I145" s="12"/>
      <c r="J145" s="76"/>
      <c r="K145" s="77"/>
      <c r="L145" s="67"/>
    </row>
    <row r="146" spans="1:12" x14ac:dyDescent="0.35">
      <c r="A146" s="58">
        <f t="shared" si="106"/>
        <v>55</v>
      </c>
      <c r="B146" s="14" t="s">
        <v>50</v>
      </c>
      <c r="C146" s="14" t="s">
        <v>53</v>
      </c>
      <c r="D146" s="15"/>
      <c r="E146" s="174" t="s">
        <v>54</v>
      </c>
      <c r="F146" s="79">
        <f>((86.3/4+1)*0.668*13.334*1.2)+((17.9/4+1)*0.668*18.83*1.2)</f>
        <v>323.93401487999995</v>
      </c>
      <c r="G146" s="13">
        <v>0.05</v>
      </c>
      <c r="H146" s="80">
        <f t="shared" ref="H146:H147" si="109">F146*(1+G146)</f>
        <v>340.13071562399995</v>
      </c>
      <c r="I146" s="12" t="s">
        <v>2</v>
      </c>
      <c r="J146" s="76">
        <f>J$140</f>
        <v>0</v>
      </c>
      <c r="K146" s="77">
        <f t="shared" ref="K146:K147" si="110">J146*H146</f>
        <v>0</v>
      </c>
      <c r="L146" s="67"/>
    </row>
    <row r="147" spans="1:12" x14ac:dyDescent="0.35">
      <c r="A147" s="58">
        <f t="shared" si="106"/>
        <v>56</v>
      </c>
      <c r="B147" s="14" t="s">
        <v>50</v>
      </c>
      <c r="C147" s="14"/>
      <c r="D147" s="15"/>
      <c r="E147" s="174" t="s">
        <v>28</v>
      </c>
      <c r="F147" s="79">
        <f>((13.334/1.334+1)*86.3)+((18.83/1.334+1)*17.9)</f>
        <v>1219.478260869565</v>
      </c>
      <c r="G147" s="13">
        <v>0.05</v>
      </c>
      <c r="H147" s="80">
        <f t="shared" si="109"/>
        <v>1280.4521739130432</v>
      </c>
      <c r="I147" s="12" t="s">
        <v>0</v>
      </c>
      <c r="J147" s="76">
        <f>J$141</f>
        <v>0</v>
      </c>
      <c r="K147" s="77">
        <f t="shared" si="110"/>
        <v>0</v>
      </c>
      <c r="L147" s="67"/>
    </row>
    <row r="148" spans="1:12" x14ac:dyDescent="0.35">
      <c r="A148" s="58" t="str">
        <f t="shared" si="106"/>
        <v/>
      </c>
      <c r="B148" s="14"/>
      <c r="C148" s="14"/>
      <c r="D148" s="15"/>
      <c r="E148" s="175" t="s">
        <v>22</v>
      </c>
      <c r="F148" s="79"/>
      <c r="G148" s="13"/>
      <c r="H148" s="80"/>
      <c r="I148" s="12"/>
      <c r="J148" s="76"/>
      <c r="K148" s="77"/>
      <c r="L148" s="67"/>
    </row>
    <row r="149" spans="1:12" x14ac:dyDescent="0.35">
      <c r="A149" s="58">
        <f t="shared" si="106"/>
        <v>57</v>
      </c>
      <c r="B149" s="14" t="s">
        <v>50</v>
      </c>
      <c r="C149" s="14" t="s">
        <v>58</v>
      </c>
      <c r="D149" s="15"/>
      <c r="E149" s="81" t="s">
        <v>91</v>
      </c>
      <c r="F149" s="79">
        <f>86.3*1.043*1.2</f>
        <v>108.01307999999999</v>
      </c>
      <c r="G149" s="13">
        <v>0.05</v>
      </c>
      <c r="H149" s="80">
        <f t="shared" ref="H149" si="111">F149*(1+G149)</f>
        <v>113.41373399999999</v>
      </c>
      <c r="I149" s="12" t="s">
        <v>2</v>
      </c>
      <c r="J149" s="76">
        <f>J$140</f>
        <v>0</v>
      </c>
      <c r="K149" s="77">
        <f t="shared" ref="K149" si="112">J149*H149</f>
        <v>0</v>
      </c>
      <c r="L149" s="67"/>
    </row>
    <row r="150" spans="1:12" x14ac:dyDescent="0.35">
      <c r="A150" s="58" t="str">
        <f t="shared" si="106"/>
        <v/>
      </c>
      <c r="B150" s="14"/>
      <c r="C150" s="14"/>
      <c r="D150" s="15"/>
      <c r="E150" s="84"/>
      <c r="F150" s="79"/>
      <c r="G150" s="13"/>
      <c r="H150" s="80"/>
      <c r="I150" s="12"/>
      <c r="J150" s="76"/>
      <c r="K150" s="77"/>
      <c r="L150" s="67"/>
    </row>
    <row r="151" spans="1:12" x14ac:dyDescent="0.35">
      <c r="A151" s="58" t="str">
        <f t="shared" si="106"/>
        <v/>
      </c>
      <c r="B151" s="14"/>
      <c r="C151" s="14"/>
      <c r="D151" s="15"/>
      <c r="E151" s="78" t="s">
        <v>90</v>
      </c>
      <c r="F151" s="79"/>
      <c r="G151" s="13"/>
      <c r="H151" s="80"/>
      <c r="I151" s="12"/>
      <c r="J151" s="76"/>
      <c r="K151" s="77"/>
      <c r="L151" s="67"/>
    </row>
    <row r="152" spans="1:12" x14ac:dyDescent="0.35">
      <c r="A152" s="58">
        <f t="shared" si="106"/>
        <v>58</v>
      </c>
      <c r="B152" s="14" t="s">
        <v>50</v>
      </c>
      <c r="C152" s="14" t="s">
        <v>53</v>
      </c>
      <c r="D152" s="15"/>
      <c r="E152" s="81" t="s">
        <v>54</v>
      </c>
      <c r="F152" s="79">
        <f>((266/4+1)*0.668*18.83*1.2)</f>
        <v>1018.85364</v>
      </c>
      <c r="G152" s="13">
        <v>0.05</v>
      </c>
      <c r="H152" s="80">
        <f t="shared" ref="H152:H154" si="113">F152*(1+G152)</f>
        <v>1069.7963220000001</v>
      </c>
      <c r="I152" s="12" t="s">
        <v>2</v>
      </c>
      <c r="J152" s="76">
        <f>J$140</f>
        <v>0</v>
      </c>
      <c r="K152" s="77">
        <f t="shared" ref="K152:K154" si="114">J152*H152</f>
        <v>0</v>
      </c>
      <c r="L152" s="67"/>
    </row>
    <row r="153" spans="1:12" x14ac:dyDescent="0.35">
      <c r="A153" s="58">
        <f t="shared" si="106"/>
        <v>59</v>
      </c>
      <c r="B153" s="14" t="s">
        <v>50</v>
      </c>
      <c r="C153" s="14" t="s">
        <v>56</v>
      </c>
      <c r="D153" s="15"/>
      <c r="E153" s="81" t="s">
        <v>57</v>
      </c>
      <c r="F153" s="79">
        <f>((266/4+1)*2.5*0.668*1.2)</f>
        <v>135.27000000000001</v>
      </c>
      <c r="G153" s="13">
        <v>0.05</v>
      </c>
      <c r="H153" s="80">
        <f t="shared" si="113"/>
        <v>142.0335</v>
      </c>
      <c r="I153" s="12" t="s">
        <v>2</v>
      </c>
      <c r="J153" s="76">
        <f>J$140</f>
        <v>0</v>
      </c>
      <c r="K153" s="77">
        <f t="shared" si="114"/>
        <v>0</v>
      </c>
      <c r="L153" s="67"/>
    </row>
    <row r="154" spans="1:12" x14ac:dyDescent="0.35">
      <c r="A154" s="58">
        <f t="shared" si="106"/>
        <v>60</v>
      </c>
      <c r="B154" s="14"/>
      <c r="C154" s="14"/>
      <c r="D154" s="15"/>
      <c r="E154" s="81" t="s">
        <v>28</v>
      </c>
      <c r="F154" s="79">
        <f>((18.83/1.334+1)*266)</f>
        <v>4020.7076461769111</v>
      </c>
      <c r="G154" s="13">
        <v>0.05</v>
      </c>
      <c r="H154" s="80">
        <f t="shared" si="113"/>
        <v>4221.7430284857564</v>
      </c>
      <c r="I154" s="12" t="s">
        <v>0</v>
      </c>
      <c r="J154" s="76">
        <f>J$141</f>
        <v>0</v>
      </c>
      <c r="K154" s="77">
        <f t="shared" si="114"/>
        <v>0</v>
      </c>
      <c r="L154" s="67"/>
    </row>
    <row r="155" spans="1:12" x14ac:dyDescent="0.35">
      <c r="A155" s="58" t="str">
        <f t="shared" si="106"/>
        <v/>
      </c>
      <c r="B155" s="14"/>
      <c r="C155" s="14"/>
      <c r="D155" s="15"/>
      <c r="E155" s="175" t="s">
        <v>22</v>
      </c>
      <c r="F155" s="79"/>
      <c r="G155" s="13"/>
      <c r="H155" s="80"/>
      <c r="I155" s="12"/>
      <c r="J155" s="76"/>
      <c r="K155" s="77"/>
      <c r="L155" s="67"/>
    </row>
    <row r="156" spans="1:12" x14ac:dyDescent="0.35">
      <c r="A156" s="58">
        <f t="shared" si="106"/>
        <v>61</v>
      </c>
      <c r="B156" s="14" t="s">
        <v>50</v>
      </c>
      <c r="C156" s="14" t="s">
        <v>58</v>
      </c>
      <c r="D156" s="15"/>
      <c r="E156" s="81" t="s">
        <v>59</v>
      </c>
      <c r="F156" s="79">
        <f>266*2*1.043*1.2</f>
        <v>665.85119999999995</v>
      </c>
      <c r="G156" s="13">
        <v>0.05</v>
      </c>
      <c r="H156" s="80">
        <f t="shared" ref="H156" si="115">F156*(1+G156)</f>
        <v>699.14375999999993</v>
      </c>
      <c r="I156" s="12" t="s">
        <v>2</v>
      </c>
      <c r="J156" s="76">
        <f>J$140</f>
        <v>0</v>
      </c>
      <c r="K156" s="77">
        <f t="shared" ref="K156" si="116">J156*H156</f>
        <v>0</v>
      </c>
      <c r="L156" s="67"/>
    </row>
    <row r="157" spans="1:12" x14ac:dyDescent="0.35">
      <c r="A157" s="58" t="str">
        <f t="shared" si="106"/>
        <v/>
      </c>
      <c r="B157" s="14"/>
      <c r="C157" s="14"/>
      <c r="D157" s="15"/>
      <c r="E157" s="84"/>
      <c r="F157" s="79"/>
      <c r="G157" s="13"/>
      <c r="H157" s="80"/>
      <c r="I157" s="12"/>
      <c r="J157" s="76"/>
      <c r="K157" s="77"/>
      <c r="L157" s="67"/>
    </row>
    <row r="158" spans="1:12" x14ac:dyDescent="0.35">
      <c r="A158" s="58" t="str">
        <f t="shared" si="106"/>
        <v/>
      </c>
      <c r="B158" s="14"/>
      <c r="C158" s="14"/>
      <c r="D158" s="15"/>
      <c r="E158" s="78" t="s">
        <v>60</v>
      </c>
      <c r="F158" s="79"/>
      <c r="G158" s="13"/>
      <c r="H158" s="80"/>
      <c r="I158" s="12"/>
      <c r="J158" s="76"/>
      <c r="K158" s="77"/>
      <c r="L158" s="67"/>
    </row>
    <row r="159" spans="1:12" x14ac:dyDescent="0.35">
      <c r="A159" s="58">
        <f t="shared" si="106"/>
        <v>62</v>
      </c>
      <c r="B159" s="14" t="s">
        <v>50</v>
      </c>
      <c r="C159" s="14" t="s">
        <v>53</v>
      </c>
      <c r="D159" s="15"/>
      <c r="E159" s="81" t="s">
        <v>54</v>
      </c>
      <c r="F159" s="79">
        <f>((41.1/4+1)*0.668*19.334*1.2)</f>
        <v>174.74146536000001</v>
      </c>
      <c r="G159" s="13">
        <v>0.05</v>
      </c>
      <c r="H159" s="80">
        <f t="shared" ref="H159:H161" si="117">F159*(1+G159)</f>
        <v>183.47853862800002</v>
      </c>
      <c r="I159" s="12" t="s">
        <v>2</v>
      </c>
      <c r="J159" s="76">
        <f>J$140</f>
        <v>0</v>
      </c>
      <c r="K159" s="77">
        <f t="shared" ref="K159:K161" si="118">J159*H159</f>
        <v>0</v>
      </c>
      <c r="L159" s="67"/>
    </row>
    <row r="160" spans="1:12" x14ac:dyDescent="0.35">
      <c r="A160" s="58">
        <f t="shared" si="106"/>
        <v>63</v>
      </c>
      <c r="B160" s="14" t="s">
        <v>50</v>
      </c>
      <c r="C160" s="14" t="s">
        <v>56</v>
      </c>
      <c r="D160" s="15"/>
      <c r="E160" s="81" t="s">
        <v>57</v>
      </c>
      <c r="F160" s="79">
        <f>((41.1/4+1)*2.5*0.668*1.2)</f>
        <v>22.595100000000002</v>
      </c>
      <c r="G160" s="13">
        <v>0.05</v>
      </c>
      <c r="H160" s="80">
        <f t="shared" si="117"/>
        <v>23.724855000000002</v>
      </c>
      <c r="I160" s="12" t="s">
        <v>2</v>
      </c>
      <c r="J160" s="76">
        <f>J$140</f>
        <v>0</v>
      </c>
      <c r="K160" s="77">
        <f t="shared" si="118"/>
        <v>0</v>
      </c>
      <c r="L160" s="67"/>
    </row>
    <row r="161" spans="1:12" x14ac:dyDescent="0.35">
      <c r="A161" s="58">
        <f t="shared" si="106"/>
        <v>64</v>
      </c>
      <c r="B161" s="14" t="s">
        <v>50</v>
      </c>
      <c r="C161" s="14"/>
      <c r="D161" s="15"/>
      <c r="E161" s="81" t="s">
        <v>28</v>
      </c>
      <c r="F161" s="79">
        <f>((19.334/1.334+1)*41.1)</f>
        <v>636.77271364317835</v>
      </c>
      <c r="G161" s="13">
        <v>0.05</v>
      </c>
      <c r="H161" s="80">
        <f t="shared" si="117"/>
        <v>668.6113493253373</v>
      </c>
      <c r="I161" s="12" t="s">
        <v>0</v>
      </c>
      <c r="J161" s="76">
        <f>J$141</f>
        <v>0</v>
      </c>
      <c r="K161" s="77">
        <f t="shared" si="118"/>
        <v>0</v>
      </c>
      <c r="L161" s="67"/>
    </row>
    <row r="162" spans="1:12" x14ac:dyDescent="0.35">
      <c r="A162" s="58" t="str">
        <f t="shared" si="106"/>
        <v/>
      </c>
      <c r="B162" s="14"/>
      <c r="C162" s="14"/>
      <c r="D162" s="15"/>
      <c r="E162" s="175" t="s">
        <v>22</v>
      </c>
      <c r="F162" s="79"/>
      <c r="G162" s="13"/>
      <c r="H162" s="80"/>
      <c r="I162" s="12"/>
      <c r="J162" s="76"/>
      <c r="K162" s="77"/>
      <c r="L162" s="67"/>
    </row>
    <row r="163" spans="1:12" x14ac:dyDescent="0.35">
      <c r="A163" s="58">
        <f t="shared" si="106"/>
        <v>65</v>
      </c>
      <c r="B163" s="14" t="s">
        <v>50</v>
      </c>
      <c r="C163" s="14" t="s">
        <v>58</v>
      </c>
      <c r="D163" s="15"/>
      <c r="E163" s="81" t="s">
        <v>59</v>
      </c>
      <c r="F163" s="79">
        <f>41.1*2*1.043*1.2</f>
        <v>102.88151999999999</v>
      </c>
      <c r="G163" s="13">
        <v>0.05</v>
      </c>
      <c r="H163" s="80">
        <f t="shared" ref="H163" si="119">F163*(1+G163)</f>
        <v>108.02559599999999</v>
      </c>
      <c r="I163" s="12" t="s">
        <v>2</v>
      </c>
      <c r="J163" s="76">
        <f>J$140</f>
        <v>0</v>
      </c>
      <c r="K163" s="77">
        <f t="shared" ref="K163" si="120">J163*H163</f>
        <v>0</v>
      </c>
      <c r="L163" s="67"/>
    </row>
    <row r="164" spans="1:12" x14ac:dyDescent="0.35">
      <c r="A164" s="58" t="str">
        <f t="shared" si="106"/>
        <v/>
      </c>
      <c r="B164" s="14"/>
      <c r="C164" s="14"/>
      <c r="D164" s="15"/>
      <c r="E164" s="84"/>
      <c r="F164" s="79"/>
      <c r="G164" s="13"/>
      <c r="H164" s="80"/>
      <c r="I164" s="12"/>
      <c r="J164" s="76"/>
      <c r="K164" s="77"/>
      <c r="L164" s="67"/>
    </row>
    <row r="165" spans="1:12" x14ac:dyDescent="0.35">
      <c r="A165" s="58" t="str">
        <f t="shared" si="106"/>
        <v/>
      </c>
      <c r="B165" s="14"/>
      <c r="C165" s="14"/>
      <c r="D165" s="15"/>
      <c r="E165" s="78" t="s">
        <v>61</v>
      </c>
      <c r="F165" s="79"/>
      <c r="G165" s="13"/>
      <c r="H165" s="80"/>
      <c r="I165" s="12"/>
      <c r="J165" s="76"/>
      <c r="K165" s="77"/>
      <c r="L165" s="67"/>
    </row>
    <row r="166" spans="1:12" x14ac:dyDescent="0.35">
      <c r="A166" s="58">
        <f t="shared" si="106"/>
        <v>66</v>
      </c>
      <c r="B166" s="14" t="s">
        <v>50</v>
      </c>
      <c r="C166" s="14" t="s">
        <v>53</v>
      </c>
      <c r="D166" s="15"/>
      <c r="E166" s="81" t="s">
        <v>54</v>
      </c>
      <c r="F166" s="79">
        <f>((94.4/4+1)*0.668*13.334*1.2)</f>
        <v>262.93794623999997</v>
      </c>
      <c r="G166" s="13">
        <v>0.05</v>
      </c>
      <c r="H166" s="80">
        <f t="shared" ref="H166:H168" si="121">F166*(1+G166)</f>
        <v>276.084843552</v>
      </c>
      <c r="I166" s="12" t="s">
        <v>2</v>
      </c>
      <c r="J166" s="76">
        <f>J$140</f>
        <v>0</v>
      </c>
      <c r="K166" s="77">
        <f t="shared" ref="K166:K168" si="122">J166*H166</f>
        <v>0</v>
      </c>
      <c r="L166" s="67"/>
    </row>
    <row r="167" spans="1:12" x14ac:dyDescent="0.35">
      <c r="A167" s="58">
        <f t="shared" si="106"/>
        <v>67</v>
      </c>
      <c r="B167" s="14" t="s">
        <v>50</v>
      </c>
      <c r="C167" s="14" t="s">
        <v>56</v>
      </c>
      <c r="D167" s="15"/>
      <c r="E167" s="81" t="s">
        <v>57</v>
      </c>
      <c r="F167" s="79">
        <f>((94.4/4+1)*2.5*0.668*1.2)</f>
        <v>49.298400000000001</v>
      </c>
      <c r="G167" s="13">
        <v>0.05</v>
      </c>
      <c r="H167" s="80">
        <f t="shared" si="121"/>
        <v>51.76332</v>
      </c>
      <c r="I167" s="12" t="s">
        <v>2</v>
      </c>
      <c r="J167" s="76">
        <f>J$140</f>
        <v>0</v>
      </c>
      <c r="K167" s="77">
        <f t="shared" si="122"/>
        <v>0</v>
      </c>
      <c r="L167" s="67"/>
    </row>
    <row r="168" spans="1:12" x14ac:dyDescent="0.35">
      <c r="A168" s="58">
        <f t="shared" si="106"/>
        <v>68</v>
      </c>
      <c r="B168" s="14" t="s">
        <v>50</v>
      </c>
      <c r="C168" s="14"/>
      <c r="D168" s="15"/>
      <c r="E168" s="81" t="s">
        <v>28</v>
      </c>
      <c r="F168" s="79">
        <f>((13.334/1.334+1)*94.4)</f>
        <v>1037.9754122938532</v>
      </c>
      <c r="G168" s="13">
        <v>0.05</v>
      </c>
      <c r="H168" s="80">
        <f t="shared" si="121"/>
        <v>1089.8741829085459</v>
      </c>
      <c r="I168" s="12" t="s">
        <v>0</v>
      </c>
      <c r="J168" s="76">
        <f>J$141</f>
        <v>0</v>
      </c>
      <c r="K168" s="77">
        <f t="shared" si="122"/>
        <v>0</v>
      </c>
      <c r="L168" s="67"/>
    </row>
    <row r="169" spans="1:12" x14ac:dyDescent="0.35">
      <c r="A169" s="58" t="str">
        <f t="shared" si="106"/>
        <v/>
      </c>
      <c r="B169" s="14"/>
      <c r="C169" s="14"/>
      <c r="D169" s="15"/>
      <c r="E169" s="175" t="s">
        <v>22</v>
      </c>
      <c r="F169" s="79"/>
      <c r="G169" s="13"/>
      <c r="H169" s="80"/>
      <c r="I169" s="12"/>
      <c r="J169" s="76"/>
      <c r="K169" s="77"/>
      <c r="L169" s="67"/>
    </row>
    <row r="170" spans="1:12" x14ac:dyDescent="0.35">
      <c r="A170" s="58">
        <f t="shared" si="106"/>
        <v>69</v>
      </c>
      <c r="B170" s="14" t="s">
        <v>50</v>
      </c>
      <c r="C170" s="14" t="s">
        <v>58</v>
      </c>
      <c r="D170" s="15"/>
      <c r="E170" s="81" t="s">
        <v>59</v>
      </c>
      <c r="F170" s="79">
        <f>94.4*2*1.043*1.2</f>
        <v>236.30207999999999</v>
      </c>
      <c r="G170" s="13">
        <v>0.05</v>
      </c>
      <c r="H170" s="80">
        <f t="shared" ref="H170" si="123">F170*(1+G170)</f>
        <v>248.11718400000001</v>
      </c>
      <c r="I170" s="12" t="s">
        <v>2</v>
      </c>
      <c r="J170" s="76">
        <f>J$140</f>
        <v>0</v>
      </c>
      <c r="K170" s="77">
        <f t="shared" ref="K170" si="124">J170*H170</f>
        <v>0</v>
      </c>
      <c r="L170" s="67"/>
    </row>
    <row r="171" spans="1:12" ht="16" thickBot="1" x14ac:dyDescent="0.4">
      <c r="A171" s="58" t="str">
        <f t="shared" si="106"/>
        <v/>
      </c>
      <c r="B171" s="14"/>
      <c r="C171" s="14"/>
      <c r="D171" s="15"/>
      <c r="E171" s="84"/>
      <c r="F171" s="79"/>
      <c r="G171" s="13"/>
      <c r="H171" s="80"/>
      <c r="I171" s="12"/>
      <c r="J171" s="76"/>
      <c r="K171" s="77"/>
      <c r="L171" s="67"/>
    </row>
    <row r="172" spans="1:12" ht="16" thickBot="1" x14ac:dyDescent="0.4">
      <c r="A172" s="58" t="str">
        <f t="shared" si="106"/>
        <v/>
      </c>
      <c r="B172" s="73"/>
      <c r="C172" s="176"/>
      <c r="D172" s="177"/>
      <c r="E172" s="178" t="s">
        <v>62</v>
      </c>
      <c r="F172" s="179"/>
      <c r="G172" s="180"/>
      <c r="H172" s="16"/>
      <c r="I172" s="17"/>
      <c r="J172" s="76"/>
      <c r="K172" s="77"/>
      <c r="L172" s="67"/>
    </row>
    <row r="173" spans="1:12" x14ac:dyDescent="0.35">
      <c r="A173" s="58" t="str">
        <f t="shared" si="106"/>
        <v/>
      </c>
      <c r="B173" s="14"/>
      <c r="C173" s="14"/>
      <c r="D173" s="181"/>
      <c r="E173" s="78" t="s">
        <v>63</v>
      </c>
      <c r="F173" s="79"/>
      <c r="G173" s="13"/>
      <c r="H173" s="80"/>
      <c r="I173" s="12"/>
      <c r="J173" s="76"/>
      <c r="K173" s="77"/>
      <c r="L173" s="67"/>
    </row>
    <row r="174" spans="1:12" x14ac:dyDescent="0.35">
      <c r="A174" s="58">
        <f t="shared" si="106"/>
        <v>70</v>
      </c>
      <c r="B174" s="14" t="s">
        <v>50</v>
      </c>
      <c r="C174" s="14" t="s">
        <v>53</v>
      </c>
      <c r="D174" s="15"/>
      <c r="E174" s="81" t="s">
        <v>65</v>
      </c>
      <c r="F174" s="79">
        <f>((138.6/4+1)*1.043*19.5*1.2)</f>
        <v>870.08102999999994</v>
      </c>
      <c r="G174" s="13">
        <v>0.05</v>
      </c>
      <c r="H174" s="80">
        <f t="shared" ref="H174:H176" si="125">F174*(1+G174)</f>
        <v>913.5850815</v>
      </c>
      <c r="I174" s="12" t="s">
        <v>2</v>
      </c>
      <c r="J174" s="76">
        <f>J$140</f>
        <v>0</v>
      </c>
      <c r="K174" s="77">
        <f t="shared" ref="K174:K176" si="126">J174*H174</f>
        <v>0</v>
      </c>
      <c r="L174" s="67"/>
    </row>
    <row r="175" spans="1:12" x14ac:dyDescent="0.35">
      <c r="A175" s="58">
        <f t="shared" si="106"/>
        <v>71</v>
      </c>
      <c r="B175" s="14" t="s">
        <v>50</v>
      </c>
      <c r="C175" s="14" t="s">
        <v>66</v>
      </c>
      <c r="D175" s="15"/>
      <c r="E175" s="81" t="s">
        <v>67</v>
      </c>
      <c r="F175" s="79">
        <f>((138.6/4+1)*3.67*1.043*1.2)</f>
        <v>163.75371179999999</v>
      </c>
      <c r="G175" s="13">
        <v>0.05</v>
      </c>
      <c r="H175" s="80">
        <f t="shared" si="125"/>
        <v>171.94139738999999</v>
      </c>
      <c r="I175" s="12" t="s">
        <v>2</v>
      </c>
      <c r="J175" s="76">
        <f>J$140</f>
        <v>0</v>
      </c>
      <c r="K175" s="77">
        <f t="shared" si="126"/>
        <v>0</v>
      </c>
      <c r="L175" s="67"/>
    </row>
    <row r="176" spans="1:12" x14ac:dyDescent="0.35">
      <c r="A176" s="58">
        <f t="shared" si="106"/>
        <v>72</v>
      </c>
      <c r="B176" s="14" t="s">
        <v>50</v>
      </c>
      <c r="C176" s="14"/>
      <c r="D176" s="15"/>
      <c r="E176" s="81" t="s">
        <v>28</v>
      </c>
      <c r="F176" s="79">
        <f>((19.6/1.334+1)*138.6)</f>
        <v>2175.0017991004497</v>
      </c>
      <c r="G176" s="13">
        <v>0.05</v>
      </c>
      <c r="H176" s="80">
        <f t="shared" si="125"/>
        <v>2283.7518890554725</v>
      </c>
      <c r="I176" s="12" t="s">
        <v>0</v>
      </c>
      <c r="J176" s="76">
        <f>J$141</f>
        <v>0</v>
      </c>
      <c r="K176" s="77">
        <f t="shared" si="126"/>
        <v>0</v>
      </c>
      <c r="L176" s="67"/>
    </row>
    <row r="177" spans="1:12" x14ac:dyDescent="0.35">
      <c r="A177" s="58" t="str">
        <f t="shared" si="106"/>
        <v/>
      </c>
      <c r="B177" s="14"/>
      <c r="C177" s="14"/>
      <c r="D177" s="15"/>
      <c r="E177" s="175" t="s">
        <v>22</v>
      </c>
      <c r="F177" s="79"/>
      <c r="G177" s="13"/>
      <c r="H177" s="80"/>
      <c r="I177" s="12"/>
      <c r="J177" s="76"/>
      <c r="K177" s="77"/>
      <c r="L177" s="67"/>
    </row>
    <row r="178" spans="1:12" x14ac:dyDescent="0.35">
      <c r="A178" s="58">
        <f t="shared" si="106"/>
        <v>73</v>
      </c>
      <c r="B178" s="14" t="s">
        <v>50</v>
      </c>
      <c r="C178" s="14" t="s">
        <v>58</v>
      </c>
      <c r="D178" s="15"/>
      <c r="E178" s="81" t="s">
        <v>59</v>
      </c>
      <c r="F178" s="79">
        <f>138.6*2*1.043*1.2</f>
        <v>346.94351999999998</v>
      </c>
      <c r="G178" s="13">
        <v>0.05</v>
      </c>
      <c r="H178" s="80">
        <f t="shared" ref="H178" si="127">F178*(1+G178)</f>
        <v>364.29069599999997</v>
      </c>
      <c r="I178" s="12" t="s">
        <v>2</v>
      </c>
      <c r="J178" s="76">
        <f>J$140</f>
        <v>0</v>
      </c>
      <c r="K178" s="77">
        <f t="shared" ref="K178" si="128">J178*H178</f>
        <v>0</v>
      </c>
      <c r="L178" s="67"/>
    </row>
    <row r="179" spans="1:12" x14ac:dyDescent="0.35">
      <c r="A179" s="58" t="str">
        <f t="shared" si="106"/>
        <v/>
      </c>
      <c r="B179" s="14"/>
      <c r="C179" s="14"/>
      <c r="D179" s="15"/>
      <c r="E179" s="84"/>
      <c r="F179" s="79"/>
      <c r="G179" s="13"/>
      <c r="H179" s="80"/>
      <c r="I179" s="12"/>
      <c r="J179" s="76"/>
      <c r="K179" s="77"/>
      <c r="L179" s="67"/>
    </row>
    <row r="180" spans="1:12" x14ac:dyDescent="0.35">
      <c r="A180" s="58" t="str">
        <f t="shared" si="106"/>
        <v/>
      </c>
      <c r="B180" s="14"/>
      <c r="C180" s="14"/>
      <c r="D180" s="15"/>
      <c r="E180" s="78" t="s">
        <v>92</v>
      </c>
      <c r="F180" s="79"/>
      <c r="G180" s="13"/>
      <c r="H180" s="80"/>
      <c r="I180" s="12"/>
      <c r="J180" s="76"/>
      <c r="K180" s="77"/>
      <c r="L180" s="67"/>
    </row>
    <row r="181" spans="1:12" x14ac:dyDescent="0.35">
      <c r="A181" s="58">
        <f t="shared" si="106"/>
        <v>74</v>
      </c>
      <c r="B181" s="14" t="s">
        <v>50</v>
      </c>
      <c r="C181" s="14" t="s">
        <v>53</v>
      </c>
      <c r="D181" s="15"/>
      <c r="E181" s="81" t="s">
        <v>65</v>
      </c>
      <c r="F181" s="79">
        <f>((68.4/4+1)*1.043*21*1.2)</f>
        <v>475.73316</v>
      </c>
      <c r="G181" s="13">
        <v>0.05</v>
      </c>
      <c r="H181" s="80">
        <f t="shared" ref="H181:H183" si="129">F181*(1+G181)</f>
        <v>499.51981800000004</v>
      </c>
      <c r="I181" s="12" t="s">
        <v>2</v>
      </c>
      <c r="J181" s="76">
        <f t="shared" ref="J181:J182" si="130">J$140</f>
        <v>0</v>
      </c>
      <c r="K181" s="77">
        <f t="shared" ref="K181:K183" si="131">J181*H181</f>
        <v>0</v>
      </c>
      <c r="L181" s="67"/>
    </row>
    <row r="182" spans="1:12" x14ac:dyDescent="0.35">
      <c r="A182" s="58">
        <f t="shared" si="106"/>
        <v>75</v>
      </c>
      <c r="B182" s="14" t="s">
        <v>50</v>
      </c>
      <c r="C182" s="14" t="s">
        <v>66</v>
      </c>
      <c r="D182" s="15"/>
      <c r="E182" s="81" t="s">
        <v>67</v>
      </c>
      <c r="F182" s="79">
        <f>((68.4/4+1)*3.67*1.043*1.2)</f>
        <v>83.140033199999991</v>
      </c>
      <c r="G182" s="13">
        <v>0.05</v>
      </c>
      <c r="H182" s="80">
        <f t="shared" si="129"/>
        <v>87.297034859999997</v>
      </c>
      <c r="I182" s="12" t="s">
        <v>2</v>
      </c>
      <c r="J182" s="76">
        <f t="shared" si="130"/>
        <v>0</v>
      </c>
      <c r="K182" s="77">
        <f t="shared" si="131"/>
        <v>0</v>
      </c>
      <c r="L182" s="67"/>
    </row>
    <row r="183" spans="1:12" x14ac:dyDescent="0.35">
      <c r="A183" s="58">
        <f t="shared" si="106"/>
        <v>76</v>
      </c>
      <c r="B183" s="14" t="s">
        <v>50</v>
      </c>
      <c r="C183" s="14"/>
      <c r="D183" s="15"/>
      <c r="E183" s="81" t="s">
        <v>28</v>
      </c>
      <c r="F183" s="79">
        <f>((21/1.334+1)*68.4)</f>
        <v>1145.1616191904047</v>
      </c>
      <c r="G183" s="13">
        <v>0.05</v>
      </c>
      <c r="H183" s="80">
        <f t="shared" si="129"/>
        <v>1202.4197001499251</v>
      </c>
      <c r="I183" s="12" t="s">
        <v>0</v>
      </c>
      <c r="J183" s="76">
        <f>J$141</f>
        <v>0</v>
      </c>
      <c r="K183" s="77">
        <f t="shared" si="131"/>
        <v>0</v>
      </c>
      <c r="L183" s="67"/>
    </row>
    <row r="184" spans="1:12" x14ac:dyDescent="0.35">
      <c r="A184" s="58" t="str">
        <f t="shared" si="106"/>
        <v/>
      </c>
      <c r="B184" s="14"/>
      <c r="C184" s="14"/>
      <c r="D184" s="15"/>
      <c r="E184" s="175" t="s">
        <v>22</v>
      </c>
      <c r="F184" s="79"/>
      <c r="G184" s="13"/>
      <c r="H184" s="80"/>
      <c r="I184" s="12"/>
      <c r="J184" s="76"/>
      <c r="K184" s="77"/>
      <c r="L184" s="67"/>
    </row>
    <row r="185" spans="1:12" x14ac:dyDescent="0.35">
      <c r="A185" s="58">
        <f t="shared" si="106"/>
        <v>77</v>
      </c>
      <c r="B185" s="14" t="s">
        <v>50</v>
      </c>
      <c r="C185" s="14" t="s">
        <v>58</v>
      </c>
      <c r="D185" s="15"/>
      <c r="E185" s="81" t="s">
        <v>59</v>
      </c>
      <c r="F185" s="79">
        <f>68.4*2*1.043*1.2</f>
        <v>171.21887999999998</v>
      </c>
      <c r="G185" s="13">
        <v>0.05</v>
      </c>
      <c r="H185" s="80">
        <f t="shared" ref="H185" si="132">F185*(1+G185)</f>
        <v>179.77982399999999</v>
      </c>
      <c r="I185" s="12" t="s">
        <v>2</v>
      </c>
      <c r="J185" s="76">
        <f>J$140</f>
        <v>0</v>
      </c>
      <c r="K185" s="77">
        <f t="shared" ref="K185" si="133">J185*H185</f>
        <v>0</v>
      </c>
      <c r="L185" s="67"/>
    </row>
    <row r="186" spans="1:12" x14ac:dyDescent="0.35">
      <c r="A186" s="58" t="str">
        <f t="shared" si="106"/>
        <v/>
      </c>
      <c r="B186" s="14"/>
      <c r="C186" s="14"/>
      <c r="D186" s="15"/>
      <c r="E186" s="84"/>
      <c r="F186" s="79"/>
      <c r="G186" s="13"/>
      <c r="H186" s="80"/>
      <c r="I186" s="12"/>
      <c r="J186" s="76"/>
      <c r="K186" s="77"/>
      <c r="L186" s="67"/>
    </row>
    <row r="187" spans="1:12" x14ac:dyDescent="0.35">
      <c r="A187" s="58" t="str">
        <f t="shared" si="106"/>
        <v/>
      </c>
      <c r="B187" s="14"/>
      <c r="C187" s="14"/>
      <c r="D187" s="15"/>
      <c r="E187" s="78" t="s">
        <v>96</v>
      </c>
      <c r="F187" s="79"/>
      <c r="G187" s="13"/>
      <c r="H187" s="80"/>
      <c r="I187" s="12"/>
      <c r="J187" s="76"/>
      <c r="K187" s="77"/>
      <c r="L187" s="67"/>
    </row>
    <row r="188" spans="1:12" x14ac:dyDescent="0.35">
      <c r="A188" s="58">
        <f t="shared" si="106"/>
        <v>78</v>
      </c>
      <c r="B188" s="14" t="s">
        <v>50</v>
      </c>
      <c r="C188" s="14" t="s">
        <v>53</v>
      </c>
      <c r="D188" s="15"/>
      <c r="E188" s="81" t="s">
        <v>65</v>
      </c>
      <c r="F188" s="79">
        <f>((68/4+1)*1.043*2.67*1.2)</f>
        <v>60.151895999999986</v>
      </c>
      <c r="G188" s="13">
        <v>0.05</v>
      </c>
      <c r="H188" s="80">
        <f t="shared" ref="H188:H189" si="134">F188*(1+G188)</f>
        <v>63.159490799999986</v>
      </c>
      <c r="I188" s="12" t="s">
        <v>2</v>
      </c>
      <c r="J188" s="76">
        <f>J$140</f>
        <v>0</v>
      </c>
      <c r="K188" s="77">
        <f t="shared" ref="K188:K189" si="135">J188*H188</f>
        <v>0</v>
      </c>
      <c r="L188" s="67"/>
    </row>
    <row r="189" spans="1:12" x14ac:dyDescent="0.35">
      <c r="A189" s="58">
        <f t="shared" si="106"/>
        <v>79</v>
      </c>
      <c r="B189" s="14" t="s">
        <v>50</v>
      </c>
      <c r="C189" s="14"/>
      <c r="D189" s="15"/>
      <c r="E189" s="81" t="s">
        <v>28</v>
      </c>
      <c r="F189" s="79">
        <f>((2.67/1.334+1)*68)</f>
        <v>204.10194902548724</v>
      </c>
      <c r="G189" s="13">
        <v>0.05</v>
      </c>
      <c r="H189" s="80">
        <f t="shared" si="134"/>
        <v>214.30704647676163</v>
      </c>
      <c r="I189" s="12" t="s">
        <v>0</v>
      </c>
      <c r="J189" s="76">
        <f>J$141</f>
        <v>0</v>
      </c>
      <c r="K189" s="77">
        <f t="shared" si="135"/>
        <v>0</v>
      </c>
      <c r="L189" s="67"/>
    </row>
    <row r="190" spans="1:12" x14ac:dyDescent="0.35">
      <c r="A190" s="58" t="str">
        <f t="shared" si="106"/>
        <v/>
      </c>
      <c r="B190" s="14"/>
      <c r="C190" s="14"/>
      <c r="D190" s="15"/>
      <c r="E190" s="84"/>
      <c r="F190" s="79"/>
      <c r="G190" s="13"/>
      <c r="H190" s="80"/>
      <c r="I190" s="12"/>
      <c r="J190" s="76"/>
      <c r="K190" s="77"/>
      <c r="L190" s="67"/>
    </row>
    <row r="191" spans="1:12" x14ac:dyDescent="0.35">
      <c r="A191" s="58" t="str">
        <f t="shared" si="106"/>
        <v/>
      </c>
      <c r="B191" s="14"/>
      <c r="C191" s="14"/>
      <c r="D191" s="15"/>
      <c r="E191" s="78" t="s">
        <v>98</v>
      </c>
      <c r="F191" s="79"/>
      <c r="G191" s="13"/>
      <c r="H191" s="80"/>
      <c r="I191" s="12"/>
      <c r="J191" s="76"/>
      <c r="K191" s="77"/>
      <c r="L191" s="67"/>
    </row>
    <row r="192" spans="1:12" x14ac:dyDescent="0.35">
      <c r="A192" s="58">
        <f t="shared" si="106"/>
        <v>80</v>
      </c>
      <c r="B192" s="14" t="s">
        <v>50</v>
      </c>
      <c r="C192" s="14" t="s">
        <v>53</v>
      </c>
      <c r="D192" s="15"/>
      <c r="E192" s="81" t="s">
        <v>65</v>
      </c>
      <c r="F192" s="79">
        <f>((39.6/4+1)*1.043*2*1.2)</f>
        <v>27.284879999999998</v>
      </c>
      <c r="G192" s="13">
        <v>0.05</v>
      </c>
      <c r="H192" s="80">
        <f t="shared" ref="H192:H193" si="136">F192*(1+G192)</f>
        <v>28.649123999999997</v>
      </c>
      <c r="I192" s="12" t="s">
        <v>2</v>
      </c>
      <c r="J192" s="76">
        <f>J$140</f>
        <v>0</v>
      </c>
      <c r="K192" s="77">
        <f t="shared" ref="K192:K193" si="137">J192*H192</f>
        <v>0</v>
      </c>
      <c r="L192" s="67"/>
    </row>
    <row r="193" spans="1:12" x14ac:dyDescent="0.35">
      <c r="A193" s="58">
        <f t="shared" si="106"/>
        <v>81</v>
      </c>
      <c r="B193" s="14" t="s">
        <v>50</v>
      </c>
      <c r="C193" s="14"/>
      <c r="D193" s="15"/>
      <c r="E193" s="81" t="s">
        <v>28</v>
      </c>
      <c r="F193" s="79">
        <f>((2/1.334+1)*39.6)</f>
        <v>98.970314842578702</v>
      </c>
      <c r="G193" s="13">
        <v>0.05</v>
      </c>
      <c r="H193" s="80">
        <f t="shared" si="136"/>
        <v>103.91883058470764</v>
      </c>
      <c r="I193" s="12" t="s">
        <v>0</v>
      </c>
      <c r="J193" s="76">
        <f>J$141</f>
        <v>0</v>
      </c>
      <c r="K193" s="77">
        <f t="shared" si="137"/>
        <v>0</v>
      </c>
      <c r="L193" s="67"/>
    </row>
    <row r="194" spans="1:12" x14ac:dyDescent="0.35">
      <c r="A194" s="58" t="str">
        <f t="shared" si="106"/>
        <v/>
      </c>
      <c r="B194" s="14"/>
      <c r="C194" s="14"/>
      <c r="D194" s="15"/>
      <c r="E194" s="84"/>
      <c r="F194" s="79"/>
      <c r="G194" s="13"/>
      <c r="H194" s="80"/>
      <c r="I194" s="12"/>
      <c r="J194" s="76"/>
      <c r="K194" s="77"/>
      <c r="L194" s="67"/>
    </row>
    <row r="195" spans="1:12" x14ac:dyDescent="0.35">
      <c r="A195" s="58" t="str">
        <f t="shared" si="106"/>
        <v/>
      </c>
      <c r="B195" s="14"/>
      <c r="C195" s="14"/>
      <c r="D195" s="15"/>
      <c r="E195" s="78" t="s">
        <v>100</v>
      </c>
      <c r="F195" s="79"/>
      <c r="G195" s="13"/>
      <c r="H195" s="80"/>
      <c r="I195" s="12"/>
      <c r="J195" s="76"/>
      <c r="K195" s="77"/>
      <c r="L195" s="67"/>
    </row>
    <row r="196" spans="1:12" x14ac:dyDescent="0.35">
      <c r="A196" s="58">
        <f t="shared" si="106"/>
        <v>82</v>
      </c>
      <c r="B196" s="14" t="s">
        <v>50</v>
      </c>
      <c r="C196" s="14" t="s">
        <v>53</v>
      </c>
      <c r="D196" s="15"/>
      <c r="E196" s="81" t="s">
        <v>65</v>
      </c>
      <c r="F196" s="79">
        <f>((10/4+1)*1.043*1.334*1.2)</f>
        <v>5.8437203999999996</v>
      </c>
      <c r="G196" s="13">
        <v>0.05</v>
      </c>
      <c r="H196" s="80">
        <f t="shared" ref="H196:H197" si="138">F196*(1+G196)</f>
        <v>6.1359064199999995</v>
      </c>
      <c r="I196" s="12" t="s">
        <v>2</v>
      </c>
      <c r="J196" s="76">
        <f>J$140</f>
        <v>0</v>
      </c>
      <c r="K196" s="77">
        <f t="shared" ref="K196:K197" si="139">J196*H196</f>
        <v>0</v>
      </c>
      <c r="L196" s="67"/>
    </row>
    <row r="197" spans="1:12" x14ac:dyDescent="0.35">
      <c r="A197" s="58">
        <f t="shared" si="106"/>
        <v>83</v>
      </c>
      <c r="B197" s="14" t="s">
        <v>50</v>
      </c>
      <c r="C197" s="14"/>
      <c r="D197" s="15"/>
      <c r="E197" s="81" t="s">
        <v>28</v>
      </c>
      <c r="F197" s="79">
        <f>((1.334/1.334+1)*10)</f>
        <v>20</v>
      </c>
      <c r="G197" s="13">
        <v>0.05</v>
      </c>
      <c r="H197" s="80">
        <f t="shared" si="138"/>
        <v>21</v>
      </c>
      <c r="I197" s="12" t="s">
        <v>0</v>
      </c>
      <c r="J197" s="76">
        <f>J$141</f>
        <v>0</v>
      </c>
      <c r="K197" s="77">
        <f t="shared" si="139"/>
        <v>0</v>
      </c>
      <c r="L197" s="67"/>
    </row>
    <row r="198" spans="1:12" ht="16" thickBot="1" x14ac:dyDescent="0.4">
      <c r="A198" s="58" t="str">
        <f t="shared" si="106"/>
        <v/>
      </c>
      <c r="B198" s="14"/>
      <c r="C198" s="14"/>
      <c r="D198" s="15"/>
      <c r="E198" s="84"/>
      <c r="F198" s="79"/>
      <c r="G198" s="13"/>
      <c r="H198" s="80"/>
      <c r="I198" s="12"/>
      <c r="J198" s="76"/>
      <c r="K198" s="77"/>
      <c r="L198" s="67"/>
    </row>
    <row r="199" spans="1:12" ht="16" thickBot="1" x14ac:dyDescent="0.4">
      <c r="A199" s="58" t="str">
        <f t="shared" si="106"/>
        <v/>
      </c>
      <c r="B199" s="14"/>
      <c r="C199" s="18"/>
      <c r="D199" s="108"/>
      <c r="E199" s="109" t="s">
        <v>43</v>
      </c>
      <c r="F199" s="110"/>
      <c r="G199" s="103"/>
      <c r="H199" s="80"/>
      <c r="I199" s="12"/>
      <c r="J199" s="76"/>
      <c r="K199" s="77"/>
      <c r="L199" s="67"/>
    </row>
    <row r="200" spans="1:12" ht="16" thickBot="1" x14ac:dyDescent="0.4">
      <c r="A200" s="58" t="str">
        <f t="shared" si="106"/>
        <v/>
      </c>
      <c r="B200" s="73"/>
      <c r="C200" s="176"/>
      <c r="D200" s="177"/>
      <c r="E200" s="178" t="s">
        <v>25</v>
      </c>
      <c r="F200" s="179"/>
      <c r="G200" s="180"/>
      <c r="H200" s="16"/>
      <c r="I200" s="17"/>
      <c r="J200" s="76"/>
      <c r="K200" s="77"/>
      <c r="L200" s="67"/>
    </row>
    <row r="201" spans="1:12" x14ac:dyDescent="0.35">
      <c r="A201" s="58" t="str">
        <f t="shared" si="106"/>
        <v/>
      </c>
      <c r="B201" s="14"/>
      <c r="C201" s="14"/>
      <c r="D201" s="15"/>
      <c r="E201" s="78" t="s">
        <v>49</v>
      </c>
      <c r="F201" s="79"/>
      <c r="G201" s="13"/>
      <c r="H201" s="80"/>
      <c r="I201" s="12"/>
      <c r="J201" s="76"/>
      <c r="K201" s="77"/>
      <c r="L201" s="67"/>
    </row>
    <row r="202" spans="1:12" x14ac:dyDescent="0.35">
      <c r="A202" s="58">
        <f t="shared" si="106"/>
        <v>84</v>
      </c>
      <c r="B202" s="14" t="s">
        <v>50</v>
      </c>
      <c r="C202" s="14" t="s">
        <v>53</v>
      </c>
      <c r="D202" s="15"/>
      <c r="E202" s="174" t="s">
        <v>54</v>
      </c>
      <c r="F202" s="79">
        <f>((73.4/4+1)*0.668*20*1.2)</f>
        <v>310.21920000000006</v>
      </c>
      <c r="G202" s="13">
        <v>0.05</v>
      </c>
      <c r="H202" s="80">
        <f t="shared" ref="H202:H203" si="140">F202*(1+G202)</f>
        <v>325.73016000000007</v>
      </c>
      <c r="I202" s="12" t="s">
        <v>2</v>
      </c>
      <c r="J202" s="76">
        <f>J$140</f>
        <v>0</v>
      </c>
      <c r="K202" s="77">
        <f t="shared" ref="K202:K203" si="141">J202*H202</f>
        <v>0</v>
      </c>
      <c r="L202" s="67"/>
    </row>
    <row r="203" spans="1:12" x14ac:dyDescent="0.35">
      <c r="A203" s="58">
        <f t="shared" si="106"/>
        <v>85</v>
      </c>
      <c r="B203" s="14" t="s">
        <v>50</v>
      </c>
      <c r="C203" s="14"/>
      <c r="D203" s="15"/>
      <c r="E203" s="174" t="s">
        <v>28</v>
      </c>
      <c r="F203" s="79">
        <f>((20/1.334+1)*73.4)</f>
        <v>1173.8497751124437</v>
      </c>
      <c r="G203" s="13">
        <v>0.05</v>
      </c>
      <c r="H203" s="80">
        <f t="shared" si="140"/>
        <v>1232.5422638680659</v>
      </c>
      <c r="I203" s="12" t="s">
        <v>0</v>
      </c>
      <c r="J203" s="76">
        <f>J$141</f>
        <v>0</v>
      </c>
      <c r="K203" s="77">
        <f t="shared" si="141"/>
        <v>0</v>
      </c>
      <c r="L203" s="67"/>
    </row>
    <row r="204" spans="1:12" x14ac:dyDescent="0.35">
      <c r="A204" s="58" t="str">
        <f t="shared" si="106"/>
        <v/>
      </c>
      <c r="B204" s="14"/>
      <c r="C204" s="14"/>
      <c r="D204" s="15"/>
      <c r="E204" s="175" t="s">
        <v>22</v>
      </c>
      <c r="F204" s="79"/>
      <c r="G204" s="13"/>
      <c r="H204" s="80"/>
      <c r="I204" s="12"/>
      <c r="J204" s="76"/>
      <c r="K204" s="77"/>
      <c r="L204" s="67"/>
    </row>
    <row r="205" spans="1:12" x14ac:dyDescent="0.35">
      <c r="A205" s="58">
        <f t="shared" si="106"/>
        <v>86</v>
      </c>
      <c r="B205" s="14" t="s">
        <v>50</v>
      </c>
      <c r="C205" s="14" t="s">
        <v>58</v>
      </c>
      <c r="D205" s="15"/>
      <c r="E205" s="81" t="s">
        <v>91</v>
      </c>
      <c r="F205" s="79">
        <f>73.4*1.043*1.2</f>
        <v>91.867440000000002</v>
      </c>
      <c r="G205" s="13">
        <v>0.05</v>
      </c>
      <c r="H205" s="80">
        <f t="shared" ref="H205" si="142">F205*(1+G205)</f>
        <v>96.460812000000004</v>
      </c>
      <c r="I205" s="12" t="s">
        <v>2</v>
      </c>
      <c r="J205" s="76">
        <f>J$140</f>
        <v>0</v>
      </c>
      <c r="K205" s="77">
        <f t="shared" ref="K205" si="143">J205*H205</f>
        <v>0</v>
      </c>
      <c r="L205" s="67"/>
    </row>
    <row r="206" spans="1:12" x14ac:dyDescent="0.35">
      <c r="A206" s="58" t="str">
        <f t="shared" si="106"/>
        <v/>
      </c>
      <c r="B206" s="14"/>
      <c r="C206" s="14"/>
      <c r="D206" s="15"/>
      <c r="E206" s="84"/>
      <c r="F206" s="79"/>
      <c r="G206" s="13"/>
      <c r="H206" s="80"/>
      <c r="I206" s="12"/>
      <c r="J206" s="76"/>
      <c r="K206" s="77"/>
      <c r="L206" s="67"/>
    </row>
    <row r="207" spans="1:12" x14ac:dyDescent="0.35">
      <c r="A207" s="58" t="str">
        <f t="shared" ref="A207:A270" si="144">IF(F207&lt;&gt;"",1+MAX(A198:A206),"")</f>
        <v/>
      </c>
      <c r="B207" s="14"/>
      <c r="C207" s="14"/>
      <c r="D207" s="15"/>
      <c r="E207" s="78" t="s">
        <v>55</v>
      </c>
      <c r="F207" s="79"/>
      <c r="G207" s="13"/>
      <c r="H207" s="80"/>
      <c r="I207" s="12"/>
      <c r="J207" s="76"/>
      <c r="K207" s="77"/>
      <c r="L207" s="67"/>
    </row>
    <row r="208" spans="1:12" x14ac:dyDescent="0.35">
      <c r="A208" s="58">
        <f t="shared" si="144"/>
        <v>87</v>
      </c>
      <c r="B208" s="14" t="s">
        <v>50</v>
      </c>
      <c r="C208" s="14" t="s">
        <v>53</v>
      </c>
      <c r="D208" s="15"/>
      <c r="E208" s="174" t="s">
        <v>54</v>
      </c>
      <c r="F208" s="79">
        <f>((98.6/4+1)*0.668*14.5*1.2)</f>
        <v>298.13507999999996</v>
      </c>
      <c r="G208" s="13">
        <v>0.05</v>
      </c>
      <c r="H208" s="80">
        <f t="shared" ref="H208:H209" si="145">F208*(1+G208)</f>
        <v>313.04183399999999</v>
      </c>
      <c r="I208" s="12" t="s">
        <v>2</v>
      </c>
      <c r="J208" s="76">
        <f>J$140</f>
        <v>0</v>
      </c>
      <c r="K208" s="77">
        <f t="shared" ref="K208:K209" si="146">J208*H208</f>
        <v>0</v>
      </c>
      <c r="L208" s="67"/>
    </row>
    <row r="209" spans="1:12" x14ac:dyDescent="0.35">
      <c r="A209" s="58">
        <f t="shared" si="144"/>
        <v>88</v>
      </c>
      <c r="B209" s="14" t="s">
        <v>50</v>
      </c>
      <c r="C209" s="14"/>
      <c r="D209" s="15"/>
      <c r="E209" s="174" t="s">
        <v>28</v>
      </c>
      <c r="F209" s="79">
        <f>((14.5/1.334+1)*98.6)</f>
        <v>1170.3391304347824</v>
      </c>
      <c r="G209" s="13">
        <v>0.05</v>
      </c>
      <c r="H209" s="80">
        <f t="shared" si="145"/>
        <v>1228.8560869565215</v>
      </c>
      <c r="I209" s="12" t="s">
        <v>0</v>
      </c>
      <c r="J209" s="76">
        <f>J$141</f>
        <v>0</v>
      </c>
      <c r="K209" s="77">
        <f t="shared" si="146"/>
        <v>0</v>
      </c>
      <c r="L209" s="67"/>
    </row>
    <row r="210" spans="1:12" x14ac:dyDescent="0.35">
      <c r="A210" s="58" t="str">
        <f t="shared" si="144"/>
        <v/>
      </c>
      <c r="B210" s="14"/>
      <c r="C210" s="14"/>
      <c r="D210" s="15"/>
      <c r="E210" s="175" t="s">
        <v>22</v>
      </c>
      <c r="F210" s="79"/>
      <c r="G210" s="13"/>
      <c r="H210" s="80"/>
      <c r="I210" s="12"/>
      <c r="J210" s="76"/>
      <c r="K210" s="77"/>
      <c r="L210" s="67"/>
    </row>
    <row r="211" spans="1:12" x14ac:dyDescent="0.35">
      <c r="A211" s="58">
        <f t="shared" si="144"/>
        <v>89</v>
      </c>
      <c r="B211" s="14" t="s">
        <v>50</v>
      </c>
      <c r="C211" s="14" t="s">
        <v>58</v>
      </c>
      <c r="D211" s="15"/>
      <c r="E211" s="81" t="s">
        <v>91</v>
      </c>
      <c r="F211" s="79">
        <f>98.6*1.043*1.2</f>
        <v>123.40775999999997</v>
      </c>
      <c r="G211" s="13">
        <v>0.05</v>
      </c>
      <c r="H211" s="80">
        <f t="shared" ref="H211" si="147">F211*(1+G211)</f>
        <v>129.57814799999997</v>
      </c>
      <c r="I211" s="12" t="s">
        <v>2</v>
      </c>
      <c r="J211" s="76">
        <f>J$140</f>
        <v>0</v>
      </c>
      <c r="K211" s="77">
        <f t="shared" ref="K211" si="148">J211*H211</f>
        <v>0</v>
      </c>
      <c r="L211" s="67"/>
    </row>
    <row r="212" spans="1:12" x14ac:dyDescent="0.35">
      <c r="A212" s="58" t="str">
        <f t="shared" si="144"/>
        <v/>
      </c>
      <c r="B212" s="14"/>
      <c r="C212" s="14"/>
      <c r="D212" s="15"/>
      <c r="E212" s="84"/>
      <c r="F212" s="79"/>
      <c r="G212" s="13"/>
      <c r="H212" s="80"/>
      <c r="I212" s="12"/>
      <c r="J212" s="76"/>
      <c r="K212" s="77"/>
      <c r="L212" s="67"/>
    </row>
    <row r="213" spans="1:12" x14ac:dyDescent="0.35">
      <c r="A213" s="58" t="str">
        <f t="shared" si="144"/>
        <v/>
      </c>
      <c r="B213" s="14"/>
      <c r="C213" s="14"/>
      <c r="D213" s="15"/>
      <c r="E213" s="78" t="s">
        <v>90</v>
      </c>
      <c r="F213" s="79"/>
      <c r="G213" s="13"/>
      <c r="H213" s="80"/>
      <c r="I213" s="12"/>
      <c r="J213" s="76"/>
      <c r="K213" s="77"/>
      <c r="L213" s="67"/>
    </row>
    <row r="214" spans="1:12" x14ac:dyDescent="0.35">
      <c r="A214" s="58">
        <f t="shared" si="144"/>
        <v>90</v>
      </c>
      <c r="B214" s="14" t="s">
        <v>50</v>
      </c>
      <c r="C214" s="14" t="s">
        <v>53</v>
      </c>
      <c r="D214" s="15"/>
      <c r="E214" s="81" t="s">
        <v>54</v>
      </c>
      <c r="F214" s="79">
        <f>((425/4+1)*0.668*20*1.2)</f>
        <v>1719.432</v>
      </c>
      <c r="G214" s="13">
        <v>0.05</v>
      </c>
      <c r="H214" s="80">
        <f t="shared" ref="H214:H216" si="149">F214*(1+G214)</f>
        <v>1805.4036000000001</v>
      </c>
      <c r="I214" s="12" t="s">
        <v>2</v>
      </c>
      <c r="J214" s="76">
        <f>J$140</f>
        <v>0</v>
      </c>
      <c r="K214" s="77">
        <f t="shared" ref="K214:K216" si="150">J214*H214</f>
        <v>0</v>
      </c>
      <c r="L214" s="67"/>
    </row>
    <row r="215" spans="1:12" x14ac:dyDescent="0.35">
      <c r="A215" s="58">
        <f t="shared" si="144"/>
        <v>91</v>
      </c>
      <c r="B215" s="14" t="s">
        <v>50</v>
      </c>
      <c r="C215" s="14" t="s">
        <v>56</v>
      </c>
      <c r="D215" s="15"/>
      <c r="E215" s="81" t="s">
        <v>57</v>
      </c>
      <c r="F215" s="79">
        <f>((425/4+1)*2.5*0.668*1.2)</f>
        <v>214.929</v>
      </c>
      <c r="G215" s="13">
        <v>0.05</v>
      </c>
      <c r="H215" s="80">
        <f t="shared" si="149"/>
        <v>225.67545000000001</v>
      </c>
      <c r="I215" s="12" t="s">
        <v>2</v>
      </c>
      <c r="J215" s="76">
        <f>J$140</f>
        <v>0</v>
      </c>
      <c r="K215" s="77">
        <f t="shared" si="150"/>
        <v>0</v>
      </c>
      <c r="L215" s="67"/>
    </row>
    <row r="216" spans="1:12" x14ac:dyDescent="0.35">
      <c r="A216" s="58">
        <f t="shared" si="144"/>
        <v>92</v>
      </c>
      <c r="B216" s="14" t="s">
        <v>50</v>
      </c>
      <c r="C216" s="14"/>
      <c r="D216" s="15"/>
      <c r="E216" s="81" t="s">
        <v>28</v>
      </c>
      <c r="F216" s="79">
        <f>((20/1.334+1)*425)</f>
        <v>6796.814092953523</v>
      </c>
      <c r="G216" s="13">
        <v>0.05</v>
      </c>
      <c r="H216" s="80">
        <f t="shared" si="149"/>
        <v>7136.6547976011998</v>
      </c>
      <c r="I216" s="12" t="s">
        <v>0</v>
      </c>
      <c r="J216" s="76">
        <f>J$141</f>
        <v>0</v>
      </c>
      <c r="K216" s="77">
        <f t="shared" si="150"/>
        <v>0</v>
      </c>
      <c r="L216" s="67"/>
    </row>
    <row r="217" spans="1:12" x14ac:dyDescent="0.35">
      <c r="A217" s="58" t="str">
        <f t="shared" si="144"/>
        <v/>
      </c>
      <c r="B217" s="14"/>
      <c r="C217" s="14"/>
      <c r="D217" s="15"/>
      <c r="E217" s="175" t="s">
        <v>22</v>
      </c>
      <c r="F217" s="79"/>
      <c r="G217" s="13"/>
      <c r="H217" s="80"/>
      <c r="I217" s="12"/>
      <c r="J217" s="76"/>
      <c r="K217" s="77"/>
      <c r="L217" s="67"/>
    </row>
    <row r="218" spans="1:12" x14ac:dyDescent="0.35">
      <c r="A218" s="58">
        <f t="shared" si="144"/>
        <v>93</v>
      </c>
      <c r="B218" s="14" t="s">
        <v>50</v>
      </c>
      <c r="C218" s="14" t="s">
        <v>58</v>
      </c>
      <c r="D218" s="15"/>
      <c r="E218" s="81" t="s">
        <v>59</v>
      </c>
      <c r="F218" s="79">
        <f>425*2*1.043*1.2</f>
        <v>1063.8599999999999</v>
      </c>
      <c r="G218" s="13">
        <v>0.05</v>
      </c>
      <c r="H218" s="80">
        <f t="shared" ref="H218" si="151">F218*(1+G218)</f>
        <v>1117.0529999999999</v>
      </c>
      <c r="I218" s="12" t="s">
        <v>2</v>
      </c>
      <c r="J218" s="76">
        <f>J$140</f>
        <v>0</v>
      </c>
      <c r="K218" s="77">
        <f t="shared" ref="K218" si="152">J218*H218</f>
        <v>0</v>
      </c>
      <c r="L218" s="67"/>
    </row>
    <row r="219" spans="1:12" x14ac:dyDescent="0.35">
      <c r="A219" s="58" t="str">
        <f t="shared" si="144"/>
        <v/>
      </c>
      <c r="B219" s="14"/>
      <c r="C219" s="14"/>
      <c r="D219" s="15"/>
      <c r="E219" s="84"/>
      <c r="F219" s="79"/>
      <c r="G219" s="13"/>
      <c r="H219" s="80"/>
      <c r="I219" s="12"/>
      <c r="J219" s="76"/>
      <c r="K219" s="77"/>
      <c r="L219" s="67"/>
    </row>
    <row r="220" spans="1:12" x14ac:dyDescent="0.35">
      <c r="A220" s="58" t="str">
        <f t="shared" si="144"/>
        <v/>
      </c>
      <c r="B220" s="14"/>
      <c r="C220" s="14"/>
      <c r="D220" s="15"/>
      <c r="E220" s="78" t="s">
        <v>60</v>
      </c>
      <c r="F220" s="79"/>
      <c r="G220" s="13"/>
      <c r="H220" s="80"/>
      <c r="I220" s="12"/>
      <c r="J220" s="76"/>
      <c r="K220" s="77"/>
      <c r="L220" s="67"/>
    </row>
    <row r="221" spans="1:12" x14ac:dyDescent="0.35">
      <c r="A221" s="58">
        <f t="shared" si="144"/>
        <v>94</v>
      </c>
      <c r="B221" s="14" t="s">
        <v>50</v>
      </c>
      <c r="C221" s="14" t="s">
        <v>53</v>
      </c>
      <c r="D221" s="15"/>
      <c r="E221" s="81" t="s">
        <v>54</v>
      </c>
      <c r="F221" s="79">
        <f>((102/4+1)*0.668*20*1.2)</f>
        <v>424.84800000000001</v>
      </c>
      <c r="G221" s="13">
        <v>0.05</v>
      </c>
      <c r="H221" s="80">
        <f t="shared" ref="H221:H223" si="153">F221*(1+G221)</f>
        <v>446.09040000000005</v>
      </c>
      <c r="I221" s="12" t="s">
        <v>2</v>
      </c>
      <c r="J221" s="76">
        <f>J$140</f>
        <v>0</v>
      </c>
      <c r="K221" s="77">
        <f t="shared" ref="K221:K223" si="154">J221*H221</f>
        <v>0</v>
      </c>
      <c r="L221" s="67"/>
    </row>
    <row r="222" spans="1:12" x14ac:dyDescent="0.35">
      <c r="A222" s="58">
        <f t="shared" si="144"/>
        <v>95</v>
      </c>
      <c r="B222" s="14" t="s">
        <v>50</v>
      </c>
      <c r="C222" s="14" t="s">
        <v>56</v>
      </c>
      <c r="D222" s="15"/>
      <c r="E222" s="81" t="s">
        <v>57</v>
      </c>
      <c r="F222" s="79">
        <f>((102/4+1)*2.5*0.668*1.2)</f>
        <v>53.106000000000002</v>
      </c>
      <c r="G222" s="13">
        <v>0.05</v>
      </c>
      <c r="H222" s="80">
        <f t="shared" si="153"/>
        <v>55.761300000000006</v>
      </c>
      <c r="I222" s="12" t="s">
        <v>2</v>
      </c>
      <c r="J222" s="76">
        <f>J$140</f>
        <v>0</v>
      </c>
      <c r="K222" s="77">
        <f t="shared" si="154"/>
        <v>0</v>
      </c>
      <c r="L222" s="67"/>
    </row>
    <row r="223" spans="1:12" x14ac:dyDescent="0.35">
      <c r="A223" s="58">
        <f t="shared" si="144"/>
        <v>96</v>
      </c>
      <c r="B223" s="14" t="s">
        <v>50</v>
      </c>
      <c r="C223" s="14"/>
      <c r="D223" s="15"/>
      <c r="E223" s="81" t="s">
        <v>28</v>
      </c>
      <c r="F223" s="79">
        <f>((20/1.334+1)*102)</f>
        <v>1631.2353823088454</v>
      </c>
      <c r="G223" s="13">
        <v>0.05</v>
      </c>
      <c r="H223" s="80">
        <f t="shared" si="153"/>
        <v>1712.7971514242877</v>
      </c>
      <c r="I223" s="12" t="s">
        <v>0</v>
      </c>
      <c r="J223" s="76">
        <f>J$141</f>
        <v>0</v>
      </c>
      <c r="K223" s="77">
        <f t="shared" si="154"/>
        <v>0</v>
      </c>
      <c r="L223" s="67"/>
    </row>
    <row r="224" spans="1:12" x14ac:dyDescent="0.35">
      <c r="A224" s="58" t="str">
        <f t="shared" si="144"/>
        <v/>
      </c>
      <c r="B224" s="14"/>
      <c r="C224" s="14"/>
      <c r="D224" s="15"/>
      <c r="E224" s="175" t="s">
        <v>22</v>
      </c>
      <c r="F224" s="79"/>
      <c r="G224" s="13"/>
      <c r="H224" s="80"/>
      <c r="I224" s="12"/>
      <c r="J224" s="76"/>
      <c r="K224" s="77"/>
      <c r="L224" s="67"/>
    </row>
    <row r="225" spans="1:12" x14ac:dyDescent="0.35">
      <c r="A225" s="58">
        <f t="shared" si="144"/>
        <v>97</v>
      </c>
      <c r="B225" s="14" t="s">
        <v>50</v>
      </c>
      <c r="C225" s="14" t="s">
        <v>58</v>
      </c>
      <c r="D225" s="15"/>
      <c r="E225" s="81" t="s">
        <v>59</v>
      </c>
      <c r="F225" s="79">
        <f>102*2*1.043*1.2</f>
        <v>255.32639999999998</v>
      </c>
      <c r="G225" s="13">
        <v>0.05</v>
      </c>
      <c r="H225" s="80">
        <f t="shared" ref="H225" si="155">F225*(1+G225)</f>
        <v>268.09271999999999</v>
      </c>
      <c r="I225" s="12" t="s">
        <v>2</v>
      </c>
      <c r="J225" s="76">
        <f>J$140</f>
        <v>0</v>
      </c>
      <c r="K225" s="77">
        <f t="shared" ref="K225" si="156">J225*H225</f>
        <v>0</v>
      </c>
      <c r="L225" s="67"/>
    </row>
    <row r="226" spans="1:12" x14ac:dyDescent="0.35">
      <c r="A226" s="58" t="str">
        <f t="shared" si="144"/>
        <v/>
      </c>
      <c r="B226" s="14"/>
      <c r="C226" s="14"/>
      <c r="D226" s="15"/>
      <c r="E226" s="84"/>
      <c r="F226" s="79"/>
      <c r="G226" s="13"/>
      <c r="H226" s="80"/>
      <c r="I226" s="12"/>
      <c r="J226" s="76"/>
      <c r="K226" s="77"/>
      <c r="L226" s="67"/>
    </row>
    <row r="227" spans="1:12" x14ac:dyDescent="0.35">
      <c r="A227" s="58" t="str">
        <f t="shared" si="144"/>
        <v/>
      </c>
      <c r="B227" s="14"/>
      <c r="C227" s="14"/>
      <c r="D227" s="15"/>
      <c r="E227" s="78" t="s">
        <v>61</v>
      </c>
      <c r="F227" s="79"/>
      <c r="G227" s="13"/>
      <c r="H227" s="80"/>
      <c r="I227" s="12"/>
      <c r="J227" s="76"/>
      <c r="K227" s="77"/>
      <c r="L227" s="67"/>
    </row>
    <row r="228" spans="1:12" x14ac:dyDescent="0.35">
      <c r="A228" s="58">
        <f t="shared" si="144"/>
        <v>98</v>
      </c>
      <c r="B228" s="14" t="s">
        <v>50</v>
      </c>
      <c r="C228" s="14" t="s">
        <v>53</v>
      </c>
      <c r="D228" s="15"/>
      <c r="E228" s="81" t="s">
        <v>54</v>
      </c>
      <c r="F228" s="79">
        <f>((146.2/4+1)*0.668*14.5*1.2)</f>
        <v>436.45116000000002</v>
      </c>
      <c r="G228" s="13">
        <v>0.05</v>
      </c>
      <c r="H228" s="80">
        <f t="shared" ref="H228:H230" si="157">F228*(1+G228)</f>
        <v>458.27371800000003</v>
      </c>
      <c r="I228" s="12" t="s">
        <v>2</v>
      </c>
      <c r="J228" s="76">
        <f>J$140</f>
        <v>0</v>
      </c>
      <c r="K228" s="77">
        <f t="shared" ref="K228:K230" si="158">J228*H228</f>
        <v>0</v>
      </c>
      <c r="L228" s="67"/>
    </row>
    <row r="229" spans="1:12" x14ac:dyDescent="0.35">
      <c r="A229" s="58">
        <f t="shared" si="144"/>
        <v>99</v>
      </c>
      <c r="B229" s="14" t="s">
        <v>50</v>
      </c>
      <c r="C229" s="14" t="s">
        <v>56</v>
      </c>
      <c r="D229" s="15"/>
      <c r="E229" s="81" t="s">
        <v>57</v>
      </c>
      <c r="F229" s="79">
        <f>((146.2/4+1)*2.5*0.668*1.2)</f>
        <v>75.250199999999992</v>
      </c>
      <c r="G229" s="13">
        <v>0.05</v>
      </c>
      <c r="H229" s="80">
        <f t="shared" si="157"/>
        <v>79.012709999999998</v>
      </c>
      <c r="I229" s="12" t="s">
        <v>2</v>
      </c>
      <c r="J229" s="76">
        <f>J$140</f>
        <v>0</v>
      </c>
      <c r="K229" s="77">
        <f t="shared" si="158"/>
        <v>0</v>
      </c>
      <c r="L229" s="67"/>
    </row>
    <row r="230" spans="1:12" x14ac:dyDescent="0.35">
      <c r="A230" s="58">
        <f t="shared" si="144"/>
        <v>100</v>
      </c>
      <c r="B230" s="14" t="s">
        <v>50</v>
      </c>
      <c r="C230" s="14"/>
      <c r="D230" s="15"/>
      <c r="E230" s="81" t="s">
        <v>28</v>
      </c>
      <c r="F230" s="79">
        <f>((14.5/1.334+1)*146.2)</f>
        <v>1735.3304347826083</v>
      </c>
      <c r="G230" s="13">
        <v>0.05</v>
      </c>
      <c r="H230" s="80">
        <f t="shared" si="157"/>
        <v>1822.0969565217388</v>
      </c>
      <c r="I230" s="12" t="s">
        <v>0</v>
      </c>
      <c r="J230" s="76">
        <f>J$141</f>
        <v>0</v>
      </c>
      <c r="K230" s="77">
        <f t="shared" si="158"/>
        <v>0</v>
      </c>
      <c r="L230" s="67"/>
    </row>
    <row r="231" spans="1:12" x14ac:dyDescent="0.35">
      <c r="A231" s="58" t="str">
        <f t="shared" si="144"/>
        <v/>
      </c>
      <c r="B231" s="14"/>
      <c r="C231" s="14"/>
      <c r="D231" s="15"/>
      <c r="E231" s="175" t="s">
        <v>22</v>
      </c>
      <c r="F231" s="79"/>
      <c r="G231" s="13"/>
      <c r="H231" s="80"/>
      <c r="I231" s="12"/>
      <c r="J231" s="76"/>
      <c r="K231" s="77"/>
      <c r="L231" s="67"/>
    </row>
    <row r="232" spans="1:12" x14ac:dyDescent="0.35">
      <c r="A232" s="58">
        <f t="shared" si="144"/>
        <v>101</v>
      </c>
      <c r="B232" s="14" t="s">
        <v>50</v>
      </c>
      <c r="C232" s="14" t="s">
        <v>58</v>
      </c>
      <c r="D232" s="15"/>
      <c r="E232" s="81" t="s">
        <v>59</v>
      </c>
      <c r="F232" s="79">
        <f>146.2*2*1.043*1.2</f>
        <v>365.96783999999997</v>
      </c>
      <c r="G232" s="13">
        <v>0.05</v>
      </c>
      <c r="H232" s="80">
        <f t="shared" ref="H232" si="159">F232*(1+G232)</f>
        <v>384.266232</v>
      </c>
      <c r="I232" s="12" t="s">
        <v>2</v>
      </c>
      <c r="J232" s="76">
        <f>J$140</f>
        <v>0</v>
      </c>
      <c r="K232" s="77">
        <f t="shared" ref="K232" si="160">J232*H232</f>
        <v>0</v>
      </c>
      <c r="L232" s="67"/>
    </row>
    <row r="233" spans="1:12" x14ac:dyDescent="0.35">
      <c r="A233" s="58" t="str">
        <f t="shared" si="144"/>
        <v/>
      </c>
      <c r="B233" s="14"/>
      <c r="C233" s="14"/>
      <c r="D233" s="15"/>
      <c r="E233" s="84"/>
      <c r="F233" s="79"/>
      <c r="G233" s="13"/>
      <c r="H233" s="80"/>
      <c r="I233" s="12"/>
      <c r="J233" s="76"/>
      <c r="K233" s="77"/>
      <c r="L233" s="67"/>
    </row>
    <row r="234" spans="1:12" x14ac:dyDescent="0.35">
      <c r="A234" s="58" t="str">
        <f t="shared" si="144"/>
        <v/>
      </c>
      <c r="B234" s="14"/>
      <c r="C234" s="14"/>
      <c r="D234" s="15"/>
      <c r="E234" s="78" t="s">
        <v>93</v>
      </c>
      <c r="F234" s="79"/>
      <c r="G234" s="13"/>
      <c r="H234" s="80"/>
      <c r="I234" s="12"/>
      <c r="J234" s="76"/>
      <c r="K234" s="77"/>
      <c r="L234" s="67"/>
    </row>
    <row r="235" spans="1:12" x14ac:dyDescent="0.35">
      <c r="A235" s="58">
        <f t="shared" si="144"/>
        <v>102</v>
      </c>
      <c r="B235" s="14" t="s">
        <v>50</v>
      </c>
      <c r="C235" s="14" t="s">
        <v>53</v>
      </c>
      <c r="D235" s="15"/>
      <c r="E235" s="174" t="s">
        <v>54</v>
      </c>
      <c r="F235" s="79">
        <f>((24.4/4+1)*0.668*5.167*1.2)</f>
        <v>29.407257119999997</v>
      </c>
      <c r="G235" s="13">
        <v>0.05</v>
      </c>
      <c r="H235" s="80">
        <f t="shared" ref="H235:H236" si="161">F235*(1+G235)</f>
        <v>30.877619975999998</v>
      </c>
      <c r="I235" s="12" t="s">
        <v>2</v>
      </c>
      <c r="J235" s="76">
        <f>J$140</f>
        <v>0</v>
      </c>
      <c r="K235" s="77">
        <f t="shared" ref="K235:K236" si="162">J235*H235</f>
        <v>0</v>
      </c>
      <c r="L235" s="67"/>
    </row>
    <row r="236" spans="1:12" x14ac:dyDescent="0.35">
      <c r="A236" s="58">
        <f t="shared" si="144"/>
        <v>103</v>
      </c>
      <c r="B236" s="14" t="s">
        <v>50</v>
      </c>
      <c r="C236" s="14"/>
      <c r="D236" s="15"/>
      <c r="E236" s="174" t="s">
        <v>28</v>
      </c>
      <c r="F236" s="79">
        <f>((5.167/1.334+1)*24.4)</f>
        <v>118.90884557721139</v>
      </c>
      <c r="G236" s="13">
        <v>0.05</v>
      </c>
      <c r="H236" s="80">
        <f t="shared" si="161"/>
        <v>124.85428785607196</v>
      </c>
      <c r="I236" s="12" t="s">
        <v>0</v>
      </c>
      <c r="J236" s="76">
        <f>J$141</f>
        <v>0</v>
      </c>
      <c r="K236" s="77">
        <f t="shared" si="162"/>
        <v>0</v>
      </c>
      <c r="L236" s="67"/>
    </row>
    <row r="237" spans="1:12" x14ac:dyDescent="0.35">
      <c r="A237" s="58" t="str">
        <f t="shared" si="144"/>
        <v/>
      </c>
      <c r="B237" s="14"/>
      <c r="C237" s="14"/>
      <c r="D237" s="15"/>
      <c r="E237" s="175" t="s">
        <v>22</v>
      </c>
      <c r="F237" s="79"/>
      <c r="G237" s="13"/>
      <c r="H237" s="80"/>
      <c r="I237" s="12"/>
      <c r="J237" s="76"/>
      <c r="K237" s="77"/>
      <c r="L237" s="67"/>
    </row>
    <row r="238" spans="1:12" x14ac:dyDescent="0.35">
      <c r="A238" s="58">
        <f t="shared" si="144"/>
        <v>104</v>
      </c>
      <c r="B238" s="14" t="s">
        <v>50</v>
      </c>
      <c r="C238" s="14" t="s">
        <v>58</v>
      </c>
      <c r="D238" s="15"/>
      <c r="E238" s="81" t="s">
        <v>91</v>
      </c>
      <c r="F238" s="79">
        <f>24.4*1.043*1.2</f>
        <v>30.539039999999996</v>
      </c>
      <c r="G238" s="13">
        <v>0.05</v>
      </c>
      <c r="H238" s="80">
        <f t="shared" ref="H238" si="163">F238*(1+G238)</f>
        <v>32.065991999999994</v>
      </c>
      <c r="I238" s="12" t="s">
        <v>2</v>
      </c>
      <c r="J238" s="76">
        <f>J$140</f>
        <v>0</v>
      </c>
      <c r="K238" s="77">
        <f t="shared" ref="K238" si="164">J238*H238</f>
        <v>0</v>
      </c>
      <c r="L238" s="67"/>
    </row>
    <row r="239" spans="1:12" ht="16" thickBot="1" x14ac:dyDescent="0.4">
      <c r="A239" s="58" t="str">
        <f t="shared" si="144"/>
        <v/>
      </c>
      <c r="B239" s="14"/>
      <c r="C239" s="14"/>
      <c r="D239" s="15"/>
      <c r="E239" s="84"/>
      <c r="F239" s="79"/>
      <c r="G239" s="13"/>
      <c r="H239" s="80"/>
      <c r="I239" s="12"/>
      <c r="J239" s="76"/>
      <c r="K239" s="77"/>
      <c r="L239" s="67"/>
    </row>
    <row r="240" spans="1:12" ht="16" thickBot="1" x14ac:dyDescent="0.4">
      <c r="A240" s="58" t="str">
        <f t="shared" si="144"/>
        <v/>
      </c>
      <c r="B240" s="73"/>
      <c r="C240" s="176"/>
      <c r="D240" s="177"/>
      <c r="E240" s="178" t="s">
        <v>62</v>
      </c>
      <c r="F240" s="179"/>
      <c r="G240" s="180"/>
      <c r="H240" s="16"/>
      <c r="I240" s="17"/>
      <c r="J240" s="76"/>
      <c r="K240" s="77"/>
      <c r="L240" s="67"/>
    </row>
    <row r="241" spans="1:12" x14ac:dyDescent="0.35">
      <c r="A241" s="58" t="str">
        <f t="shared" si="144"/>
        <v/>
      </c>
      <c r="B241" s="14"/>
      <c r="C241" s="14"/>
      <c r="D241" s="181"/>
      <c r="E241" s="78" t="s">
        <v>68</v>
      </c>
      <c r="F241" s="79"/>
      <c r="G241" s="13"/>
      <c r="H241" s="80"/>
      <c r="I241" s="12"/>
      <c r="J241" s="76"/>
      <c r="K241" s="77"/>
      <c r="L241" s="67"/>
    </row>
    <row r="242" spans="1:12" x14ac:dyDescent="0.35">
      <c r="A242" s="58">
        <f t="shared" si="144"/>
        <v>105</v>
      </c>
      <c r="B242" s="14" t="s">
        <v>50</v>
      </c>
      <c r="C242" s="14" t="s">
        <v>53</v>
      </c>
      <c r="D242" s="15"/>
      <c r="E242" s="81" t="s">
        <v>65</v>
      </c>
      <c r="F242" s="79">
        <f>((257.2/1.334+1)*1.043*20*1.2)+((205.1/1.334+1)*1.043*26.83*1.2)+((24.4/1.334+1)*1.043*20*1.2)</f>
        <v>10530.688642992502</v>
      </c>
      <c r="G242" s="13">
        <v>0.05</v>
      </c>
      <c r="H242" s="80">
        <f t="shared" ref="H242:H244" si="165">F242*(1+G242)</f>
        <v>11057.223075142127</v>
      </c>
      <c r="I242" s="12" t="s">
        <v>2</v>
      </c>
      <c r="J242" s="76">
        <f t="shared" ref="J242:J243" si="166">J$140</f>
        <v>0</v>
      </c>
      <c r="K242" s="77">
        <f t="shared" ref="K242:K244" si="167">J242*H242</f>
        <v>0</v>
      </c>
      <c r="L242" s="67"/>
    </row>
    <row r="243" spans="1:12" x14ac:dyDescent="0.35">
      <c r="A243" s="58">
        <f t="shared" si="144"/>
        <v>106</v>
      </c>
      <c r="B243" s="14" t="s">
        <v>50</v>
      </c>
      <c r="C243" s="14" t="s">
        <v>66</v>
      </c>
      <c r="D243" s="15"/>
      <c r="E243" s="81" t="s">
        <v>67</v>
      </c>
      <c r="F243" s="79">
        <f>((257.2/1.334+1)*3.67*1.043*1.2)+((205.1/1.334+1)*3.67*1.043*1.2)+((24.4/1.334+1)*3.67*1.043*1.2)</f>
        <v>1689.6378014572708</v>
      </c>
      <c r="G243" s="13">
        <v>0.05</v>
      </c>
      <c r="H243" s="80">
        <f t="shared" si="165"/>
        <v>1774.1196915301343</v>
      </c>
      <c r="I243" s="12" t="s">
        <v>2</v>
      </c>
      <c r="J243" s="76">
        <f t="shared" si="166"/>
        <v>0</v>
      </c>
      <c r="K243" s="77">
        <f t="shared" si="167"/>
        <v>0</v>
      </c>
      <c r="L243" s="67"/>
    </row>
    <row r="244" spans="1:12" x14ac:dyDescent="0.35">
      <c r="A244" s="58">
        <f t="shared" si="144"/>
        <v>107</v>
      </c>
      <c r="B244" s="14" t="s">
        <v>50</v>
      </c>
      <c r="C244" s="14"/>
      <c r="D244" s="15"/>
      <c r="E244" s="81" t="s">
        <v>28</v>
      </c>
      <c r="F244" s="79">
        <f>((20/1.334+1)*257.2)+((26.83/1.334+1)*205.1)+((20/1.334+1)*24.4)</f>
        <v>8833.6512743628173</v>
      </c>
      <c r="G244" s="13">
        <v>0.05</v>
      </c>
      <c r="H244" s="80">
        <f t="shared" si="165"/>
        <v>9275.3338380809582</v>
      </c>
      <c r="I244" s="12" t="s">
        <v>0</v>
      </c>
      <c r="J244" s="76">
        <f>J$141</f>
        <v>0</v>
      </c>
      <c r="K244" s="77">
        <f t="shared" si="167"/>
        <v>0</v>
      </c>
      <c r="L244" s="67"/>
    </row>
    <row r="245" spans="1:12" x14ac:dyDescent="0.35">
      <c r="A245" s="58" t="str">
        <f t="shared" si="144"/>
        <v/>
      </c>
      <c r="B245" s="14"/>
      <c r="C245" s="14"/>
      <c r="D245" s="15"/>
      <c r="E245" s="175" t="s">
        <v>22</v>
      </c>
      <c r="F245" s="79"/>
      <c r="G245" s="13"/>
      <c r="H245" s="80"/>
      <c r="I245" s="12"/>
      <c r="J245" s="76"/>
      <c r="K245" s="77"/>
      <c r="L245" s="67"/>
    </row>
    <row r="246" spans="1:12" x14ac:dyDescent="0.35">
      <c r="A246" s="58">
        <f t="shared" si="144"/>
        <v>108</v>
      </c>
      <c r="B246" s="14" t="s">
        <v>50</v>
      </c>
      <c r="C246" s="14" t="s">
        <v>58</v>
      </c>
      <c r="D246" s="15"/>
      <c r="E246" s="81" t="s">
        <v>59</v>
      </c>
      <c r="F246" s="79">
        <f>257.2*2*1.043*1.2+205.1*2*1.043*1.2+24.4*2*1.043*1.2</f>
        <v>1218.3074399999998</v>
      </c>
      <c r="G246" s="13">
        <v>0.05</v>
      </c>
      <c r="H246" s="80">
        <f t="shared" ref="H246" si="168">F246*(1+G246)</f>
        <v>1279.2228119999997</v>
      </c>
      <c r="I246" s="12" t="s">
        <v>2</v>
      </c>
      <c r="J246" s="76">
        <f>J$140</f>
        <v>0</v>
      </c>
      <c r="K246" s="77">
        <f t="shared" ref="K246" si="169">J246*H246</f>
        <v>0</v>
      </c>
      <c r="L246" s="67"/>
    </row>
    <row r="247" spans="1:12" ht="16" thickBot="1" x14ac:dyDescent="0.4">
      <c r="A247" s="58" t="str">
        <f t="shared" si="144"/>
        <v/>
      </c>
      <c r="B247" s="14"/>
      <c r="C247" s="14"/>
      <c r="D247" s="15"/>
      <c r="E247" s="84"/>
      <c r="F247" s="79"/>
      <c r="G247" s="13"/>
      <c r="H247" s="80"/>
      <c r="I247" s="12"/>
      <c r="J247" s="76"/>
      <c r="K247" s="77"/>
      <c r="L247" s="67"/>
    </row>
    <row r="248" spans="1:12" ht="16" thickBot="1" x14ac:dyDescent="0.4">
      <c r="A248" s="58" t="str">
        <f t="shared" si="144"/>
        <v/>
      </c>
      <c r="B248" s="73"/>
      <c r="C248" s="73"/>
      <c r="D248" s="74"/>
      <c r="E248" s="85" t="s">
        <v>30</v>
      </c>
      <c r="F248" s="79"/>
      <c r="G248" s="75"/>
      <c r="H248" s="16"/>
      <c r="I248" s="17"/>
      <c r="J248" s="76"/>
      <c r="K248" s="77"/>
      <c r="L248" s="67"/>
    </row>
    <row r="249" spans="1:12" x14ac:dyDescent="0.35">
      <c r="A249" s="58">
        <f t="shared" si="144"/>
        <v>109</v>
      </c>
      <c r="B249" s="14" t="s">
        <v>50</v>
      </c>
      <c r="C249" s="14" t="s">
        <v>69</v>
      </c>
      <c r="D249" s="74"/>
      <c r="E249" s="174" t="s">
        <v>70</v>
      </c>
      <c r="F249" s="79">
        <f>(4.334*16*1.043*1.2+4.75*1*1.043*1.2+7.334*1*1.043*1.2)+(7.334*4*1.043*1.2+3.334*17*1.043*1.2+4.75*1*1.043*1.2)</f>
        <v>215.51550719999997</v>
      </c>
      <c r="G249" s="13">
        <v>0.05</v>
      </c>
      <c r="H249" s="80">
        <f t="shared" ref="H249:H250" si="170">F249*(1+G249)</f>
        <v>226.29128255999998</v>
      </c>
      <c r="I249" s="12" t="s">
        <v>2</v>
      </c>
      <c r="J249" s="76">
        <f t="shared" ref="J249:J251" si="171">J$140</f>
        <v>0</v>
      </c>
      <c r="K249" s="77">
        <f t="shared" ref="K249:K250" si="172">J249*H249</f>
        <v>0</v>
      </c>
      <c r="L249" s="67"/>
    </row>
    <row r="250" spans="1:12" x14ac:dyDescent="0.35">
      <c r="A250" s="58">
        <f t="shared" si="144"/>
        <v>110</v>
      </c>
      <c r="B250" s="14" t="s">
        <v>50</v>
      </c>
      <c r="C250" s="14" t="s">
        <v>69</v>
      </c>
      <c r="D250" s="74"/>
      <c r="E250" s="174" t="s">
        <v>71</v>
      </c>
      <c r="F250" s="79">
        <f>65.67*1*1.502*1.2</f>
        <v>118.363608</v>
      </c>
      <c r="G250" s="13">
        <v>0.05</v>
      </c>
      <c r="H250" s="80">
        <f t="shared" si="170"/>
        <v>124.28178840000001</v>
      </c>
      <c r="I250" s="12" t="s">
        <v>2</v>
      </c>
      <c r="J250" s="76">
        <f t="shared" si="171"/>
        <v>0</v>
      </c>
      <c r="K250" s="77">
        <f t="shared" si="172"/>
        <v>0</v>
      </c>
      <c r="L250" s="67"/>
    </row>
    <row r="251" spans="1:12" x14ac:dyDescent="0.35">
      <c r="A251" s="58">
        <f t="shared" si="144"/>
        <v>111</v>
      </c>
      <c r="B251" s="14" t="s">
        <v>50</v>
      </c>
      <c r="C251" s="14" t="s">
        <v>69</v>
      </c>
      <c r="D251" s="74"/>
      <c r="E251" s="174" t="s">
        <v>59</v>
      </c>
      <c r="F251" s="79">
        <f>22*10*1.502*1.2*2+12*3*1.502*1.2*2</f>
        <v>922.82879999999989</v>
      </c>
      <c r="G251" s="13">
        <v>0.05</v>
      </c>
      <c r="H251" s="80">
        <f>F251*(1+G251)</f>
        <v>968.97023999999988</v>
      </c>
      <c r="I251" s="12" t="s">
        <v>2</v>
      </c>
      <c r="J251" s="76">
        <f t="shared" si="171"/>
        <v>0</v>
      </c>
      <c r="K251" s="77">
        <f>J251*H251</f>
        <v>0</v>
      </c>
      <c r="L251" s="67"/>
    </row>
    <row r="252" spans="1:12" ht="16" thickBot="1" x14ac:dyDescent="0.4">
      <c r="A252" s="58" t="str">
        <f t="shared" si="144"/>
        <v/>
      </c>
      <c r="B252" s="12"/>
      <c r="C252" s="18"/>
      <c r="D252" s="14"/>
      <c r="E252" s="8"/>
      <c r="F252" s="19"/>
      <c r="G252" s="20"/>
      <c r="H252" s="19"/>
      <c r="I252" s="21"/>
      <c r="J252" s="86"/>
      <c r="K252" s="87"/>
      <c r="L252" s="88"/>
    </row>
    <row r="253" spans="1:12" ht="16" thickBot="1" x14ac:dyDescent="0.4">
      <c r="A253" s="58" t="str">
        <f t="shared" si="144"/>
        <v/>
      </c>
      <c r="B253" s="12"/>
      <c r="C253" s="18"/>
      <c r="D253" s="18"/>
      <c r="E253" s="89" t="s">
        <v>37</v>
      </c>
      <c r="F253" s="15"/>
      <c r="G253" s="75"/>
      <c r="H253" s="16"/>
      <c r="I253" s="17"/>
      <c r="J253" s="90"/>
      <c r="K253" s="22"/>
      <c r="L253" s="91">
        <f>SUM(K136:K252)</f>
        <v>0</v>
      </c>
    </row>
    <row r="254" spans="1:12" ht="16" thickBot="1" x14ac:dyDescent="0.4">
      <c r="A254" s="58" t="str">
        <f t="shared" si="144"/>
        <v/>
      </c>
      <c r="B254" s="14"/>
      <c r="C254" s="14"/>
      <c r="D254" s="83"/>
      <c r="E254" s="81"/>
      <c r="F254" s="92"/>
      <c r="G254" s="13"/>
      <c r="H254" s="80"/>
      <c r="I254" s="12"/>
      <c r="J254" s="76"/>
      <c r="K254" s="77"/>
      <c r="L254" s="67"/>
    </row>
    <row r="255" spans="1:12" ht="16" thickBot="1" x14ac:dyDescent="0.4">
      <c r="A255" s="58" t="str">
        <f t="shared" si="144"/>
        <v/>
      </c>
      <c r="B255" s="12"/>
      <c r="C255" s="112"/>
      <c r="D255" s="113"/>
      <c r="E255" s="113" t="s">
        <v>31</v>
      </c>
      <c r="F255" s="114"/>
      <c r="G255" s="115"/>
      <c r="H255" s="93"/>
      <c r="I255" s="94"/>
      <c r="J255" s="95"/>
      <c r="K255" s="72"/>
      <c r="L255" s="67"/>
    </row>
    <row r="256" spans="1:12" x14ac:dyDescent="0.35">
      <c r="A256" s="58" t="str">
        <f t="shared" si="144"/>
        <v/>
      </c>
      <c r="B256" s="14"/>
      <c r="C256" s="14"/>
      <c r="D256" s="15"/>
      <c r="E256" s="78" t="s">
        <v>44</v>
      </c>
      <c r="F256" s="79"/>
      <c r="G256" s="13"/>
      <c r="H256" s="80"/>
      <c r="I256" s="12"/>
      <c r="J256" s="76"/>
      <c r="K256" s="77"/>
      <c r="L256" s="67"/>
    </row>
    <row r="257" spans="1:12" ht="31" x14ac:dyDescent="0.35">
      <c r="A257" s="58">
        <f t="shared" si="144"/>
        <v>112</v>
      </c>
      <c r="B257" s="14" t="s">
        <v>50</v>
      </c>
      <c r="C257" s="14" t="s">
        <v>84</v>
      </c>
      <c r="D257" s="182" t="s">
        <v>108</v>
      </c>
      <c r="E257" s="174" t="s">
        <v>83</v>
      </c>
      <c r="F257" s="79">
        <f>((73.4+17.9+266+425+33.8+41.1+102)/12+1)*2.334*2</f>
        <v>377.79679999999996</v>
      </c>
      <c r="G257" s="13">
        <v>0.05</v>
      </c>
      <c r="H257" s="80">
        <f t="shared" ref="H257:H260" si="173">F257*(1+G257)</f>
        <v>396.68663999999995</v>
      </c>
      <c r="I257" s="12" t="s">
        <v>0</v>
      </c>
      <c r="J257" s="82">
        <v>0</v>
      </c>
      <c r="K257" s="77">
        <f t="shared" ref="K257:K260" si="174">J257*H257</f>
        <v>0</v>
      </c>
      <c r="L257" s="67"/>
    </row>
    <row r="258" spans="1:12" ht="31" x14ac:dyDescent="0.35">
      <c r="A258" s="58">
        <f t="shared" si="144"/>
        <v>113</v>
      </c>
      <c r="B258" s="14" t="s">
        <v>50</v>
      </c>
      <c r="C258" s="14" t="s">
        <v>86</v>
      </c>
      <c r="D258" s="182" t="s">
        <v>108</v>
      </c>
      <c r="E258" s="174" t="s">
        <v>87</v>
      </c>
      <c r="F258" s="79">
        <f>((80.2+17.1+7+86.3+98.6+94.4+146.2)/12+1)*1.334</f>
        <v>60.2301</v>
      </c>
      <c r="G258" s="13">
        <v>0.05</v>
      </c>
      <c r="H258" s="80">
        <f t="shared" si="173"/>
        <v>63.241605</v>
      </c>
      <c r="I258" s="12" t="s">
        <v>0</v>
      </c>
      <c r="J258" s="82">
        <v>0</v>
      </c>
      <c r="K258" s="77">
        <f t="shared" si="174"/>
        <v>0</v>
      </c>
      <c r="L258" s="67"/>
    </row>
    <row r="259" spans="1:12" ht="31" x14ac:dyDescent="0.35">
      <c r="A259" s="58">
        <f t="shared" si="144"/>
        <v>114</v>
      </c>
      <c r="B259" s="14" t="s">
        <v>50</v>
      </c>
      <c r="C259" s="14" t="s">
        <v>86</v>
      </c>
      <c r="D259" s="182" t="s">
        <v>108</v>
      </c>
      <c r="E259" s="174" t="s">
        <v>88</v>
      </c>
      <c r="F259" s="79">
        <f>((80.2+17.1+7+86.3+98.6+94.4+146.2)/12+1)*0.67*2</f>
        <v>60.501000000000005</v>
      </c>
      <c r="G259" s="13">
        <v>0.05</v>
      </c>
      <c r="H259" s="80">
        <f t="shared" si="173"/>
        <v>63.526050000000005</v>
      </c>
      <c r="I259" s="12" t="s">
        <v>0</v>
      </c>
      <c r="J259" s="82">
        <v>0</v>
      </c>
      <c r="K259" s="77">
        <f t="shared" si="174"/>
        <v>0</v>
      </c>
      <c r="L259" s="67"/>
    </row>
    <row r="260" spans="1:12" ht="31" x14ac:dyDescent="0.35">
      <c r="A260" s="58">
        <f t="shared" si="144"/>
        <v>115</v>
      </c>
      <c r="B260" s="14" t="s">
        <v>50</v>
      </c>
      <c r="C260" s="14" t="s">
        <v>84</v>
      </c>
      <c r="D260" s="182" t="s">
        <v>108</v>
      </c>
      <c r="E260" s="174" t="s">
        <v>85</v>
      </c>
      <c r="F260" s="79">
        <f>((73.4+17.9+266+425+33.8+41.1+102)/4+1)</f>
        <v>240.79999999999998</v>
      </c>
      <c r="G260" s="13">
        <v>0</v>
      </c>
      <c r="H260" s="80">
        <f t="shared" si="173"/>
        <v>240.79999999999998</v>
      </c>
      <c r="I260" s="12" t="s">
        <v>89</v>
      </c>
      <c r="J260" s="82">
        <v>0</v>
      </c>
      <c r="K260" s="77">
        <f t="shared" si="174"/>
        <v>0</v>
      </c>
      <c r="L260" s="67"/>
    </row>
    <row r="261" spans="1:12" ht="16" thickBot="1" x14ac:dyDescent="0.4">
      <c r="A261" s="58" t="str">
        <f t="shared" si="144"/>
        <v/>
      </c>
      <c r="B261" s="128"/>
      <c r="C261" s="131"/>
      <c r="D261" s="15"/>
      <c r="E261" s="132"/>
      <c r="F261" s="19"/>
      <c r="G261" s="20"/>
      <c r="H261" s="19"/>
      <c r="I261" s="21"/>
      <c r="J261" s="86"/>
      <c r="K261" s="87"/>
      <c r="L261" s="88"/>
    </row>
    <row r="262" spans="1:12" ht="16" thickBot="1" x14ac:dyDescent="0.4">
      <c r="A262" s="58" t="str">
        <f t="shared" si="144"/>
        <v/>
      </c>
      <c r="B262" s="128"/>
      <c r="C262" s="131"/>
      <c r="D262" s="131"/>
      <c r="E262" s="133" t="s">
        <v>47</v>
      </c>
      <c r="F262" s="15"/>
      <c r="G262" s="75"/>
      <c r="H262" s="16"/>
      <c r="I262" s="17"/>
      <c r="J262" s="96"/>
      <c r="K262" s="22"/>
      <c r="L262" s="91">
        <f>SUM(K255:K261)</f>
        <v>0</v>
      </c>
    </row>
    <row r="263" spans="1:12" ht="16" thickBot="1" x14ac:dyDescent="0.4">
      <c r="A263" s="58" t="str">
        <f t="shared" si="144"/>
        <v/>
      </c>
      <c r="B263" s="123"/>
      <c r="C263" s="123"/>
      <c r="D263" s="124"/>
      <c r="E263" s="129"/>
      <c r="F263" s="126"/>
      <c r="G263" s="13"/>
      <c r="H263" s="127"/>
      <c r="I263" s="128"/>
      <c r="J263" s="76"/>
      <c r="K263" s="77"/>
      <c r="L263" s="67"/>
    </row>
    <row r="264" spans="1:12" ht="16" thickBot="1" x14ac:dyDescent="0.4">
      <c r="A264" s="58" t="str">
        <f t="shared" si="144"/>
        <v/>
      </c>
      <c r="B264" s="12"/>
      <c r="C264" s="112"/>
      <c r="D264" s="113"/>
      <c r="E264" s="113" t="s">
        <v>101</v>
      </c>
      <c r="F264" s="114"/>
      <c r="G264" s="115"/>
      <c r="H264" s="93"/>
      <c r="I264" s="94"/>
      <c r="J264" s="95"/>
      <c r="K264" s="72"/>
      <c r="L264" s="67"/>
    </row>
    <row r="265" spans="1:12" x14ac:dyDescent="0.35">
      <c r="A265" s="58">
        <f t="shared" si="144"/>
        <v>116</v>
      </c>
      <c r="B265" s="14" t="s">
        <v>50</v>
      </c>
      <c r="C265" s="14" t="s">
        <v>104</v>
      </c>
      <c r="D265" s="15"/>
      <c r="E265" s="174" t="s">
        <v>107</v>
      </c>
      <c r="F265" s="79">
        <f>14.167*10</f>
        <v>141.66999999999999</v>
      </c>
      <c r="G265" s="13">
        <v>0.05</v>
      </c>
      <c r="H265" s="80">
        <f t="shared" ref="H265:H266" si="175">F265*(1+G265)</f>
        <v>148.7535</v>
      </c>
      <c r="I265" s="12" t="s">
        <v>0</v>
      </c>
      <c r="J265" s="82">
        <v>0</v>
      </c>
      <c r="K265" s="77">
        <f t="shared" ref="K265:K266" si="176">J265*H265</f>
        <v>0</v>
      </c>
      <c r="L265" s="67"/>
    </row>
    <row r="266" spans="1:12" x14ac:dyDescent="0.35">
      <c r="A266" s="58">
        <f t="shared" si="144"/>
        <v>117</v>
      </c>
      <c r="B266" s="14" t="s">
        <v>50</v>
      </c>
      <c r="C266" s="14" t="s">
        <v>106</v>
      </c>
      <c r="D266" s="15"/>
      <c r="E266" s="174" t="s">
        <v>107</v>
      </c>
      <c r="F266" s="79">
        <f>12.67*20</f>
        <v>253.4</v>
      </c>
      <c r="G266" s="13">
        <v>0.05</v>
      </c>
      <c r="H266" s="80">
        <f t="shared" si="175"/>
        <v>266.07</v>
      </c>
      <c r="I266" s="12" t="s">
        <v>0</v>
      </c>
      <c r="J266" s="76">
        <f t="shared" ref="J266:J267" si="177">J$265</f>
        <v>0</v>
      </c>
      <c r="K266" s="77">
        <f t="shared" si="176"/>
        <v>0</v>
      </c>
      <c r="L266" s="67"/>
    </row>
    <row r="267" spans="1:12" x14ac:dyDescent="0.35">
      <c r="A267" s="58">
        <f t="shared" si="144"/>
        <v>118</v>
      </c>
      <c r="B267" s="14" t="s">
        <v>50</v>
      </c>
      <c r="C267" s="14" t="s">
        <v>105</v>
      </c>
      <c r="D267" s="15"/>
      <c r="E267" s="174" t="s">
        <v>103</v>
      </c>
      <c r="F267" s="79">
        <f>12.67*2+20*2</f>
        <v>65.34</v>
      </c>
      <c r="G267" s="13">
        <v>0.05</v>
      </c>
      <c r="H267" s="80">
        <f t="shared" ref="H267" si="178">F267*(1+G267)</f>
        <v>68.607000000000014</v>
      </c>
      <c r="I267" s="12" t="s">
        <v>0</v>
      </c>
      <c r="J267" s="76">
        <f t="shared" si="177"/>
        <v>0</v>
      </c>
      <c r="K267" s="77">
        <f t="shared" ref="K267" si="179">J267*H267</f>
        <v>0</v>
      </c>
      <c r="L267" s="67"/>
    </row>
    <row r="268" spans="1:12" ht="16" thickBot="1" x14ac:dyDescent="0.4">
      <c r="A268" s="58" t="str">
        <f t="shared" si="144"/>
        <v/>
      </c>
      <c r="B268" s="128"/>
      <c r="C268" s="131"/>
      <c r="D268" s="123"/>
      <c r="E268" s="132"/>
      <c r="F268" s="19"/>
      <c r="G268" s="20"/>
      <c r="H268" s="19"/>
      <c r="I268" s="21"/>
      <c r="J268" s="86"/>
      <c r="K268" s="87"/>
      <c r="L268" s="88"/>
    </row>
    <row r="269" spans="1:12" ht="16" thickBot="1" x14ac:dyDescent="0.4">
      <c r="A269" s="58" t="str">
        <f t="shared" si="144"/>
        <v/>
      </c>
      <c r="B269" s="128"/>
      <c r="C269" s="131"/>
      <c r="D269" s="131"/>
      <c r="E269" s="133" t="s">
        <v>102</v>
      </c>
      <c r="F269" s="15"/>
      <c r="G269" s="75"/>
      <c r="H269" s="16"/>
      <c r="I269" s="17"/>
      <c r="J269" s="96"/>
      <c r="K269" s="22"/>
      <c r="L269" s="91">
        <f>SUM(K264:K268)</f>
        <v>0</v>
      </c>
    </row>
    <row r="270" spans="1:12" ht="16" thickBot="1" x14ac:dyDescent="0.4">
      <c r="A270" s="58" t="str">
        <f t="shared" si="144"/>
        <v/>
      </c>
      <c r="B270" s="123"/>
      <c r="C270" s="123"/>
      <c r="D270" s="124"/>
      <c r="E270" s="129"/>
      <c r="F270" s="126"/>
      <c r="G270" s="13"/>
      <c r="H270" s="127"/>
      <c r="I270" s="128"/>
      <c r="J270" s="76"/>
      <c r="K270" s="77"/>
      <c r="L270" s="67"/>
    </row>
    <row r="271" spans="1:12" ht="16" thickBot="1" x14ac:dyDescent="0.4">
      <c r="A271" s="58" t="str">
        <f t="shared" ref="A271:A290" si="180">IF(F271&lt;&gt;"",1+MAX(A262:A270),"")</f>
        <v/>
      </c>
      <c r="B271" s="12"/>
      <c r="C271" s="112"/>
      <c r="D271" s="113"/>
      <c r="E271" s="113" t="s">
        <v>40</v>
      </c>
      <c r="F271" s="114"/>
      <c r="G271" s="115"/>
      <c r="H271" s="93"/>
      <c r="I271" s="94"/>
      <c r="J271" s="95"/>
      <c r="K271" s="72"/>
      <c r="L271" s="67"/>
    </row>
    <row r="272" spans="1:12" x14ac:dyDescent="0.35">
      <c r="A272" s="58">
        <f t="shared" si="180"/>
        <v>119</v>
      </c>
      <c r="B272" s="14" t="s">
        <v>73</v>
      </c>
      <c r="C272" s="123" t="s">
        <v>94</v>
      </c>
      <c r="D272" s="14"/>
      <c r="E272" s="130" t="s">
        <v>42</v>
      </c>
      <c r="F272" s="184">
        <f>(68*3.58*0.167/27)+(39.6*2*0.167/27)+(10*1.83*0.167/27)+200</f>
        <v>202.10877703703704</v>
      </c>
      <c r="G272" s="13">
        <v>0.05</v>
      </c>
      <c r="H272" s="127">
        <f t="shared" ref="H272" si="181">F272*(1+G272)</f>
        <v>212.2142158888889</v>
      </c>
      <c r="I272" s="128" t="s">
        <v>38</v>
      </c>
      <c r="J272" s="82">
        <v>0</v>
      </c>
      <c r="K272" s="77">
        <f t="shared" ref="K272" si="182">J272*H272</f>
        <v>0</v>
      </c>
      <c r="L272" s="67"/>
    </row>
    <row r="273" spans="1:12" ht="16" thickBot="1" x14ac:dyDescent="0.4">
      <c r="A273" s="58" t="str">
        <f t="shared" si="180"/>
        <v/>
      </c>
      <c r="B273" s="128"/>
      <c r="C273" s="131"/>
      <c r="D273" s="123"/>
      <c r="E273" s="132"/>
      <c r="F273" s="19"/>
      <c r="G273" s="20"/>
      <c r="H273" s="19"/>
      <c r="I273" s="21"/>
      <c r="J273" s="86"/>
      <c r="K273" s="87"/>
      <c r="L273" s="88"/>
    </row>
    <row r="274" spans="1:12" ht="16" thickBot="1" x14ac:dyDescent="0.4">
      <c r="A274" s="58" t="str">
        <f t="shared" si="180"/>
        <v/>
      </c>
      <c r="B274" s="128"/>
      <c r="C274" s="131"/>
      <c r="D274" s="131"/>
      <c r="E274" s="133" t="s">
        <v>39</v>
      </c>
      <c r="F274" s="15"/>
      <c r="G274" s="75"/>
      <c r="H274" s="16"/>
      <c r="I274" s="17"/>
      <c r="J274" s="96"/>
      <c r="K274" s="22"/>
      <c r="L274" s="91">
        <f>SUM(K271:K273)</f>
        <v>0</v>
      </c>
    </row>
    <row r="275" spans="1:12" ht="16" thickBot="1" x14ac:dyDescent="0.4">
      <c r="A275" s="58" t="str">
        <f t="shared" si="180"/>
        <v/>
      </c>
      <c r="B275" s="123"/>
      <c r="C275" s="123"/>
      <c r="D275" s="124"/>
      <c r="E275" s="129"/>
      <c r="F275" s="126"/>
      <c r="G275" s="13"/>
      <c r="H275" s="127"/>
      <c r="I275" s="128"/>
      <c r="J275" s="76"/>
      <c r="K275" s="77"/>
      <c r="L275" s="67"/>
    </row>
    <row r="276" spans="1:12" ht="16" thickBot="1" x14ac:dyDescent="0.4">
      <c r="A276" s="58" t="str">
        <f t="shared" si="180"/>
        <v/>
      </c>
      <c r="B276" s="12"/>
      <c r="C276" s="112"/>
      <c r="D276" s="113"/>
      <c r="E276" s="113" t="s">
        <v>72</v>
      </c>
      <c r="F276" s="114"/>
      <c r="G276" s="115"/>
      <c r="H276" s="93"/>
      <c r="I276" s="94"/>
      <c r="J276" s="95"/>
      <c r="K276" s="72"/>
      <c r="L276" s="67"/>
    </row>
    <row r="277" spans="1:12" x14ac:dyDescent="0.35">
      <c r="A277" s="58" t="str">
        <f t="shared" si="180"/>
        <v/>
      </c>
      <c r="B277" s="116"/>
      <c r="C277" s="116"/>
      <c r="D277" s="117"/>
      <c r="E277" s="118" t="s">
        <v>72</v>
      </c>
      <c r="F277" s="119"/>
      <c r="G277" s="120"/>
      <c r="H277" s="121"/>
      <c r="I277" s="122"/>
      <c r="J277" s="76"/>
      <c r="K277" s="77"/>
      <c r="L277" s="67"/>
    </row>
    <row r="278" spans="1:12" ht="31" x14ac:dyDescent="0.35">
      <c r="A278" s="58">
        <f t="shared" si="180"/>
        <v>120</v>
      </c>
      <c r="B278" s="14" t="s">
        <v>73</v>
      </c>
      <c r="C278" s="14" t="s">
        <v>64</v>
      </c>
      <c r="D278" s="124"/>
      <c r="E278" s="125" t="s">
        <v>82</v>
      </c>
      <c r="F278" s="126">
        <f>(19280+1106.2*1+342.7*12.67+17.1*15.167)+68*0.67+39.6*0.25+10*0.5</f>
        <v>25048.024700000005</v>
      </c>
      <c r="G278" s="13">
        <v>0.05</v>
      </c>
      <c r="H278" s="127">
        <f>F278*(1+G278)</f>
        <v>26300.425935000007</v>
      </c>
      <c r="I278" s="128" t="s">
        <v>13</v>
      </c>
      <c r="J278" s="82">
        <v>0</v>
      </c>
      <c r="K278" s="77">
        <f>J278*H278</f>
        <v>0</v>
      </c>
      <c r="L278" s="67"/>
    </row>
    <row r="279" spans="1:12" x14ac:dyDescent="0.35">
      <c r="A279" s="58">
        <f t="shared" si="180"/>
        <v>121</v>
      </c>
      <c r="B279" s="14" t="s">
        <v>73</v>
      </c>
      <c r="C279" s="14" t="s">
        <v>64</v>
      </c>
      <c r="D279" s="124"/>
      <c r="E279" s="125" t="s">
        <v>74</v>
      </c>
      <c r="F279" s="126">
        <f>(19280+1106.2*1+342.7*12.67+17.1*15.167)+68*3.334+39.6*2.25+10*1.83</f>
        <v>25321.6767</v>
      </c>
      <c r="G279" s="13">
        <v>0.05</v>
      </c>
      <c r="H279" s="127">
        <f>F279*(1+G279)</f>
        <v>26587.760535000001</v>
      </c>
      <c r="I279" s="128" t="s">
        <v>13</v>
      </c>
      <c r="J279" s="82">
        <v>0</v>
      </c>
      <c r="K279" s="77">
        <f>J279*H279</f>
        <v>0</v>
      </c>
      <c r="L279" s="67"/>
    </row>
    <row r="280" spans="1:12" x14ac:dyDescent="0.35">
      <c r="A280" s="58">
        <f t="shared" si="180"/>
        <v>122</v>
      </c>
      <c r="B280" s="14" t="s">
        <v>73</v>
      </c>
      <c r="C280" s="14" t="s">
        <v>64</v>
      </c>
      <c r="D280" s="124"/>
      <c r="E280" s="125" t="s">
        <v>75</v>
      </c>
      <c r="F280" s="126">
        <f>(19280+1106.2*1+342.7*12.67+17.1*15.167)+68*3.334+39.6*2.25+10*1.83</f>
        <v>25321.6767</v>
      </c>
      <c r="G280" s="13">
        <v>0.05</v>
      </c>
      <c r="H280" s="127">
        <f>F280*(1+G280)</f>
        <v>26587.760535000001</v>
      </c>
      <c r="I280" s="128" t="s">
        <v>13</v>
      </c>
      <c r="J280" s="82">
        <v>0</v>
      </c>
      <c r="K280" s="77">
        <f>J280*H280</f>
        <v>0</v>
      </c>
      <c r="L280" s="67"/>
    </row>
    <row r="281" spans="1:12" x14ac:dyDescent="0.35">
      <c r="A281" s="58">
        <f t="shared" si="180"/>
        <v>123</v>
      </c>
      <c r="B281" s="14" t="s">
        <v>73</v>
      </c>
      <c r="C281" s="123" t="s">
        <v>94</v>
      </c>
      <c r="D281" s="124"/>
      <c r="E281" s="130" t="s">
        <v>95</v>
      </c>
      <c r="F281" s="126">
        <f>68+10</f>
        <v>78</v>
      </c>
      <c r="G281" s="13">
        <v>0.05</v>
      </c>
      <c r="H281" s="127">
        <f>F281*(1+G281)</f>
        <v>81.900000000000006</v>
      </c>
      <c r="I281" s="128" t="s">
        <v>0</v>
      </c>
      <c r="J281" s="82">
        <v>0</v>
      </c>
      <c r="K281" s="77">
        <f>J281*H281</f>
        <v>0</v>
      </c>
      <c r="L281" s="67"/>
    </row>
    <row r="282" spans="1:12" ht="16" thickBot="1" x14ac:dyDescent="0.4">
      <c r="A282" s="58" t="str">
        <f t="shared" si="180"/>
        <v/>
      </c>
      <c r="B282" s="128"/>
      <c r="C282" s="131"/>
      <c r="D282" s="123"/>
      <c r="E282" s="132"/>
      <c r="F282" s="19"/>
      <c r="G282" s="20"/>
      <c r="H282" s="19"/>
      <c r="I282" s="21"/>
      <c r="J282" s="86"/>
      <c r="K282" s="87"/>
      <c r="L282" s="88"/>
    </row>
    <row r="283" spans="1:12" ht="16" thickBot="1" x14ac:dyDescent="0.4">
      <c r="A283" s="58" t="str">
        <f t="shared" si="180"/>
        <v/>
      </c>
      <c r="B283" s="128"/>
      <c r="C283" s="131"/>
      <c r="D283" s="131"/>
      <c r="E283" s="133" t="s">
        <v>76</v>
      </c>
      <c r="F283" s="15"/>
      <c r="G283" s="75"/>
      <c r="H283" s="16"/>
      <c r="I283" s="17"/>
      <c r="J283" s="96"/>
      <c r="K283" s="22"/>
      <c r="L283" s="91">
        <f>SUM(K276:K282)</f>
        <v>0</v>
      </c>
    </row>
    <row r="284" spans="1:12" ht="16" thickBot="1" x14ac:dyDescent="0.4">
      <c r="A284" s="58" t="str">
        <f t="shared" si="180"/>
        <v/>
      </c>
      <c r="B284" s="14"/>
      <c r="C284" s="14"/>
      <c r="D284" s="83"/>
      <c r="E284" s="81"/>
      <c r="F284" s="92"/>
      <c r="G284" s="13"/>
      <c r="H284" s="80"/>
      <c r="I284" s="12"/>
      <c r="J284" s="76"/>
      <c r="K284" s="77"/>
      <c r="L284" s="67"/>
    </row>
    <row r="285" spans="1:12" ht="16" thickBot="1" x14ac:dyDescent="0.4">
      <c r="A285" s="58" t="str">
        <f t="shared" si="180"/>
        <v/>
      </c>
      <c r="B285" s="12"/>
      <c r="C285" s="112"/>
      <c r="D285" s="113"/>
      <c r="E285" s="113" t="s">
        <v>77</v>
      </c>
      <c r="F285" s="114"/>
      <c r="G285" s="115"/>
      <c r="H285" s="93"/>
      <c r="I285" s="94"/>
      <c r="J285" s="95"/>
      <c r="K285" s="72"/>
      <c r="L285" s="67"/>
    </row>
    <row r="286" spans="1:12" x14ac:dyDescent="0.35">
      <c r="A286" s="58">
        <f t="shared" si="180"/>
        <v>124</v>
      </c>
      <c r="B286" s="14" t="s">
        <v>73</v>
      </c>
      <c r="C286" s="14" t="s">
        <v>64</v>
      </c>
      <c r="D286" s="124"/>
      <c r="E286" s="130" t="s">
        <v>80</v>
      </c>
      <c r="F286" s="126">
        <v>413.2</v>
      </c>
      <c r="G286" s="13">
        <v>0.05</v>
      </c>
      <c r="H286" s="127">
        <f>F286*(1+G286)</f>
        <v>433.86</v>
      </c>
      <c r="I286" s="128" t="s">
        <v>0</v>
      </c>
      <c r="J286" s="82">
        <v>0</v>
      </c>
      <c r="K286" s="77">
        <f>J286*H286</f>
        <v>0</v>
      </c>
      <c r="L286" s="67"/>
    </row>
    <row r="287" spans="1:12" x14ac:dyDescent="0.35">
      <c r="A287" s="58">
        <f t="shared" si="180"/>
        <v>125</v>
      </c>
      <c r="B287" s="14" t="s">
        <v>73</v>
      </c>
      <c r="C287" s="14" t="s">
        <v>64</v>
      </c>
      <c r="D287" s="124"/>
      <c r="E287" s="130" t="s">
        <v>81</v>
      </c>
      <c r="F287" s="126">
        <v>493.1</v>
      </c>
      <c r="G287" s="13">
        <v>0.05</v>
      </c>
      <c r="H287" s="127">
        <f>F287*(1+G287)</f>
        <v>517.755</v>
      </c>
      <c r="I287" s="128" t="s">
        <v>0</v>
      </c>
      <c r="J287" s="82">
        <v>0</v>
      </c>
      <c r="K287" s="77">
        <f>J287*H287</f>
        <v>0</v>
      </c>
      <c r="L287" s="67"/>
    </row>
    <row r="288" spans="1:12" x14ac:dyDescent="0.35">
      <c r="A288" s="58">
        <f t="shared" si="180"/>
        <v>126</v>
      </c>
      <c r="B288" s="14" t="s">
        <v>73</v>
      </c>
      <c r="C288" s="14" t="s">
        <v>64</v>
      </c>
      <c r="D288" s="124"/>
      <c r="E288" s="130" t="s">
        <v>79</v>
      </c>
      <c r="F288" s="126">
        <v>416</v>
      </c>
      <c r="G288" s="13">
        <v>0.05</v>
      </c>
      <c r="H288" s="127">
        <f>F288*(1+G288)</f>
        <v>436.8</v>
      </c>
      <c r="I288" s="128" t="s">
        <v>0</v>
      </c>
      <c r="J288" s="82">
        <v>0</v>
      </c>
      <c r="K288" s="77">
        <f>J288*H288</f>
        <v>0</v>
      </c>
      <c r="L288" s="67"/>
    </row>
    <row r="289" spans="1:12" ht="16" thickBot="1" x14ac:dyDescent="0.4">
      <c r="A289" s="58" t="str">
        <f t="shared" si="180"/>
        <v/>
      </c>
      <c r="B289" s="128"/>
      <c r="C289" s="131"/>
      <c r="D289" s="123"/>
      <c r="E289" s="132"/>
      <c r="F289" s="19"/>
      <c r="G289" s="20"/>
      <c r="H289" s="19"/>
      <c r="I289" s="21"/>
      <c r="J289" s="86"/>
      <c r="K289" s="87"/>
      <c r="L289" s="88"/>
    </row>
    <row r="290" spans="1:12" ht="16" thickBot="1" x14ac:dyDescent="0.4">
      <c r="A290" s="58" t="str">
        <f t="shared" si="180"/>
        <v/>
      </c>
      <c r="B290" s="128"/>
      <c r="C290" s="131"/>
      <c r="D290" s="131"/>
      <c r="E290" s="133" t="s">
        <v>78</v>
      </c>
      <c r="F290" s="15"/>
      <c r="G290" s="75"/>
      <c r="H290" s="16"/>
      <c r="I290" s="17"/>
      <c r="J290" s="96"/>
      <c r="K290" s="22"/>
      <c r="L290" s="91">
        <f>SUM(K285:K289)</f>
        <v>0</v>
      </c>
    </row>
    <row r="291" spans="1:12" ht="16" thickBot="1" x14ac:dyDescent="0.4">
      <c r="A291" s="58" t="str">
        <f>IF(F291&lt;&gt;"",1+MAX(#REF!),"")</f>
        <v/>
      </c>
      <c r="B291" s="14"/>
      <c r="C291" s="14"/>
      <c r="D291" s="83"/>
      <c r="E291" s="81"/>
      <c r="F291" s="92"/>
      <c r="G291" s="13"/>
      <c r="H291" s="80"/>
      <c r="I291" s="12"/>
      <c r="J291" s="76"/>
      <c r="K291" s="77"/>
      <c r="L291" s="67"/>
    </row>
    <row r="292" spans="1:12" ht="16" thickBot="1" x14ac:dyDescent="0.4">
      <c r="A292" s="23" t="s">
        <v>14</v>
      </c>
      <c r="B292" s="24"/>
      <c r="C292" s="24"/>
      <c r="D292" s="24"/>
      <c r="E292" s="25" t="s">
        <v>15</v>
      </c>
      <c r="F292" s="26"/>
      <c r="G292" s="27"/>
      <c r="H292" s="27"/>
      <c r="I292" s="28"/>
      <c r="J292" s="29"/>
      <c r="K292" s="30">
        <f>SUM(K6:K291)</f>
        <v>0</v>
      </c>
      <c r="L292" s="30">
        <f>SUM(L7:L291)</f>
        <v>0</v>
      </c>
    </row>
    <row r="293" spans="1:12" s="132" customFormat="1" ht="16" thickBot="1" x14ac:dyDescent="0.4">
      <c r="A293" s="134" t="s">
        <v>32</v>
      </c>
      <c r="B293" s="135"/>
      <c r="C293" s="136"/>
      <c r="D293" s="136"/>
      <c r="E293" s="137"/>
      <c r="F293" s="138"/>
      <c r="G293" s="139"/>
      <c r="H293" s="139"/>
      <c r="I293" s="140"/>
      <c r="J293" s="141">
        <v>0.2</v>
      </c>
      <c r="K293" s="142">
        <f>J293*K292</f>
        <v>0</v>
      </c>
      <c r="L293" s="163">
        <f>L292*J293</f>
        <v>0</v>
      </c>
    </row>
    <row r="294" spans="1:12" s="132" customFormat="1" ht="16" thickBot="1" x14ac:dyDescent="0.4">
      <c r="A294" s="143" t="s">
        <v>33</v>
      </c>
      <c r="B294" s="144"/>
      <c r="C294" s="145"/>
      <c r="D294" s="145"/>
      <c r="E294" s="146"/>
      <c r="F294" s="147"/>
      <c r="G294" s="148"/>
      <c r="H294" s="149"/>
      <c r="I294" s="145"/>
      <c r="J294" s="150"/>
      <c r="K294" s="151"/>
      <c r="L294" s="152">
        <f>SUM(L292:L293)</f>
        <v>0</v>
      </c>
    </row>
  </sheetData>
  <pageMargins left="0.7" right="0.7" top="0.75" bottom="0.75" header="0.3" footer="0.3"/>
  <pageSetup paperSize="140" scale="59" fitToHeight="0" orientation="landscape" r:id="rId1"/>
  <headerFooter>
    <oddFooter>&amp;C&amp;P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43"/>
  <sheetViews>
    <sheetView showGridLines="0" view="pageBreakPreview" zoomScale="85" zoomScaleNormal="90" zoomScaleSheetLayoutView="85" workbookViewId="0">
      <pane ySplit="3" topLeftCell="A4" activePane="bottomLeft" state="frozen"/>
      <selection pane="bottomLeft" activeCell="A4" sqref="A4"/>
    </sheetView>
  </sheetViews>
  <sheetFormatPr defaultColWidth="12.453125" defaultRowHeight="15.5" x14ac:dyDescent="0.35"/>
  <cols>
    <col min="1" max="1" width="11" style="31" customWidth="1"/>
    <col min="2" max="2" width="66.54296875" style="98" customWidth="1"/>
    <col min="3" max="3" width="13.1796875" style="100" customWidth="1"/>
    <col min="4" max="4" width="11.7265625" style="97" customWidth="1"/>
    <col min="5" max="16384" width="12.453125" style="8"/>
  </cols>
  <sheetData>
    <row r="1" spans="1:6" s="37" customFormat="1" ht="16" thickBot="1" x14ac:dyDescent="0.4">
      <c r="A1" s="1" t="s">
        <v>4</v>
      </c>
      <c r="B1" s="153">
        <f>MASONRY!C$1</f>
        <v>0</v>
      </c>
      <c r="C1" s="35"/>
      <c r="D1" s="154"/>
      <c r="E1" s="111"/>
      <c r="F1" s="111"/>
    </row>
    <row r="2" spans="1:6" ht="16" thickBot="1" x14ac:dyDescent="0.4">
      <c r="A2" s="38" t="s">
        <v>1</v>
      </c>
      <c r="B2" s="41">
        <f>MASONRY!C$2</f>
        <v>0</v>
      </c>
      <c r="C2" s="41"/>
      <c r="D2" s="155"/>
      <c r="E2" s="97"/>
      <c r="F2" s="97"/>
    </row>
    <row r="3" spans="1:6" s="57" customFormat="1" ht="31.5" thickBot="1" x14ac:dyDescent="0.4">
      <c r="A3" s="11" t="s">
        <v>7</v>
      </c>
      <c r="B3" s="55" t="s">
        <v>8</v>
      </c>
      <c r="C3" s="55" t="s">
        <v>10</v>
      </c>
      <c r="D3" s="56" t="s">
        <v>11</v>
      </c>
    </row>
    <row r="4" spans="1:6" x14ac:dyDescent="0.35">
      <c r="A4" s="58"/>
      <c r="B4" s="78" t="s">
        <v>34</v>
      </c>
      <c r="C4" s="80"/>
      <c r="D4" s="156"/>
    </row>
    <row r="5" spans="1:6" x14ac:dyDescent="0.35">
      <c r="A5" s="58">
        <v>1</v>
      </c>
      <c r="B5" s="174" t="s">
        <v>52</v>
      </c>
      <c r="C5" s="80">
        <v>6472</v>
      </c>
      <c r="D5" s="156" t="s">
        <v>13</v>
      </c>
    </row>
    <row r="6" spans="1:6" x14ac:dyDescent="0.35">
      <c r="A6" s="58">
        <f>1+A5</f>
        <v>2</v>
      </c>
      <c r="B6" s="174" t="s">
        <v>29</v>
      </c>
      <c r="C6" s="80">
        <v>23243</v>
      </c>
      <c r="D6" s="156" t="s">
        <v>13</v>
      </c>
    </row>
    <row r="7" spans="1:6" x14ac:dyDescent="0.35">
      <c r="A7" s="58">
        <f t="shared" ref="A7:A42" si="0">1+A6</f>
        <v>3</v>
      </c>
      <c r="B7" s="81" t="s">
        <v>45</v>
      </c>
      <c r="C7" s="80">
        <v>9250</v>
      </c>
      <c r="D7" s="156" t="s">
        <v>13</v>
      </c>
    </row>
    <row r="8" spans="1:6" x14ac:dyDescent="0.35">
      <c r="A8" s="58">
        <f t="shared" si="0"/>
        <v>4</v>
      </c>
      <c r="B8" s="81" t="s">
        <v>54</v>
      </c>
      <c r="C8" s="80">
        <v>5570</v>
      </c>
      <c r="D8" s="156" t="s">
        <v>2</v>
      </c>
    </row>
    <row r="9" spans="1:6" x14ac:dyDescent="0.35">
      <c r="A9" s="58">
        <f t="shared" si="0"/>
        <v>5</v>
      </c>
      <c r="B9" s="81" t="s">
        <v>57</v>
      </c>
      <c r="C9" s="80">
        <v>578</v>
      </c>
      <c r="D9" s="156" t="s">
        <v>2</v>
      </c>
    </row>
    <row r="10" spans="1:6" x14ac:dyDescent="0.35">
      <c r="A10" s="58">
        <f t="shared" si="0"/>
        <v>6</v>
      </c>
      <c r="B10" s="81" t="s">
        <v>65</v>
      </c>
      <c r="C10" s="80">
        <v>12568</v>
      </c>
      <c r="D10" s="156" t="s">
        <v>2</v>
      </c>
    </row>
    <row r="11" spans="1:6" x14ac:dyDescent="0.35">
      <c r="A11" s="58">
        <f t="shared" si="0"/>
        <v>7</v>
      </c>
      <c r="B11" s="81" t="s">
        <v>67</v>
      </c>
      <c r="C11" s="80">
        <v>2033</v>
      </c>
      <c r="D11" s="156" t="s">
        <v>2</v>
      </c>
    </row>
    <row r="12" spans="1:6" x14ac:dyDescent="0.35">
      <c r="A12" s="58">
        <f t="shared" si="0"/>
        <v>8</v>
      </c>
      <c r="B12" s="81" t="s">
        <v>28</v>
      </c>
      <c r="C12" s="80">
        <v>34813</v>
      </c>
      <c r="D12" s="156" t="s">
        <v>0</v>
      </c>
    </row>
    <row r="13" spans="1:6" x14ac:dyDescent="0.35">
      <c r="A13" s="58"/>
      <c r="B13" s="78" t="s">
        <v>22</v>
      </c>
      <c r="C13" s="80"/>
      <c r="D13" s="156"/>
    </row>
    <row r="14" spans="1:6" x14ac:dyDescent="0.35">
      <c r="A14" s="58">
        <f>1+A12</f>
        <v>9</v>
      </c>
      <c r="B14" s="81" t="s">
        <v>70</v>
      </c>
      <c r="C14" s="80">
        <v>477</v>
      </c>
      <c r="D14" s="156" t="s">
        <v>2</v>
      </c>
    </row>
    <row r="15" spans="1:6" x14ac:dyDescent="0.35">
      <c r="A15" s="58">
        <f t="shared" si="0"/>
        <v>10</v>
      </c>
      <c r="B15" s="81" t="s">
        <v>109</v>
      </c>
      <c r="C15" s="80">
        <v>4648</v>
      </c>
      <c r="D15" s="156" t="s">
        <v>2</v>
      </c>
    </row>
    <row r="16" spans="1:6" x14ac:dyDescent="0.35">
      <c r="A16" s="58"/>
      <c r="B16" s="78" t="s">
        <v>30</v>
      </c>
      <c r="C16" s="80"/>
      <c r="D16" s="156"/>
    </row>
    <row r="17" spans="1:4" x14ac:dyDescent="0.35">
      <c r="A17" s="58">
        <f>1+A15</f>
        <v>11</v>
      </c>
      <c r="B17" s="174" t="s">
        <v>70</v>
      </c>
      <c r="C17" s="80">
        <v>226</v>
      </c>
      <c r="D17" s="156" t="s">
        <v>2</v>
      </c>
    </row>
    <row r="18" spans="1:4" x14ac:dyDescent="0.35">
      <c r="A18" s="58">
        <f t="shared" si="0"/>
        <v>12</v>
      </c>
      <c r="B18" s="174" t="s">
        <v>46</v>
      </c>
      <c r="C18" s="80">
        <v>969</v>
      </c>
      <c r="D18" s="156" t="s">
        <v>2</v>
      </c>
    </row>
    <row r="19" spans="1:4" x14ac:dyDescent="0.35">
      <c r="A19" s="58">
        <f t="shared" si="0"/>
        <v>13</v>
      </c>
      <c r="B19" s="174" t="s">
        <v>110</v>
      </c>
      <c r="C19" s="80">
        <v>124</v>
      </c>
      <c r="D19" s="156" t="s">
        <v>2</v>
      </c>
    </row>
    <row r="20" spans="1:4" x14ac:dyDescent="0.35">
      <c r="A20" s="58"/>
      <c r="B20" s="78" t="s">
        <v>26</v>
      </c>
      <c r="C20" s="80"/>
      <c r="D20" s="156"/>
    </row>
    <row r="21" spans="1:4" x14ac:dyDescent="0.35">
      <c r="A21" s="58">
        <f>1+A19</f>
        <v>14</v>
      </c>
      <c r="B21" s="81" t="s">
        <v>27</v>
      </c>
      <c r="C21" s="80">
        <v>4811</v>
      </c>
      <c r="D21" s="156" t="s">
        <v>0</v>
      </c>
    </row>
    <row r="22" spans="1:4" x14ac:dyDescent="0.35">
      <c r="A22" s="58"/>
      <c r="B22" s="78" t="s">
        <v>23</v>
      </c>
      <c r="C22" s="80"/>
      <c r="D22" s="156"/>
    </row>
    <row r="23" spans="1:4" x14ac:dyDescent="0.35">
      <c r="A23" s="58">
        <f>1+A21</f>
        <v>15</v>
      </c>
      <c r="B23" s="81" t="s">
        <v>24</v>
      </c>
      <c r="C23" s="80">
        <v>2405</v>
      </c>
      <c r="D23" s="156" t="s">
        <v>0</v>
      </c>
    </row>
    <row r="24" spans="1:4" x14ac:dyDescent="0.35">
      <c r="A24" s="58"/>
      <c r="B24" s="78" t="s">
        <v>44</v>
      </c>
      <c r="C24" s="80"/>
      <c r="D24" s="156"/>
    </row>
    <row r="25" spans="1:4" ht="31" x14ac:dyDescent="0.35">
      <c r="A25" s="58">
        <f>1+A23</f>
        <v>16</v>
      </c>
      <c r="B25" s="174" t="s">
        <v>83</v>
      </c>
      <c r="C25" s="80">
        <v>397</v>
      </c>
      <c r="D25" s="156" t="s">
        <v>0</v>
      </c>
    </row>
    <row r="26" spans="1:4" x14ac:dyDescent="0.35">
      <c r="A26" s="58">
        <f t="shared" si="0"/>
        <v>17</v>
      </c>
      <c r="B26" s="174" t="s">
        <v>87</v>
      </c>
      <c r="C26" s="80">
        <v>63</v>
      </c>
      <c r="D26" s="156" t="s">
        <v>0</v>
      </c>
    </row>
    <row r="27" spans="1:4" x14ac:dyDescent="0.35">
      <c r="A27" s="58">
        <f t="shared" si="0"/>
        <v>18</v>
      </c>
      <c r="B27" s="174" t="s">
        <v>88</v>
      </c>
      <c r="C27" s="80">
        <v>64</v>
      </c>
      <c r="D27" s="156" t="s">
        <v>0</v>
      </c>
    </row>
    <row r="28" spans="1:4" ht="31" x14ac:dyDescent="0.35">
      <c r="A28" s="58">
        <f t="shared" si="0"/>
        <v>19</v>
      </c>
      <c r="B28" s="174" t="s">
        <v>85</v>
      </c>
      <c r="C28" s="80">
        <v>241</v>
      </c>
      <c r="D28" s="156" t="s">
        <v>89</v>
      </c>
    </row>
    <row r="29" spans="1:4" x14ac:dyDescent="0.35">
      <c r="A29" s="58"/>
      <c r="B29" s="78" t="s">
        <v>101</v>
      </c>
      <c r="C29" s="80"/>
      <c r="D29" s="156"/>
    </row>
    <row r="30" spans="1:4" x14ac:dyDescent="0.35">
      <c r="A30" s="58">
        <f>1+A28</f>
        <v>20</v>
      </c>
      <c r="B30" s="174" t="s">
        <v>103</v>
      </c>
      <c r="C30" s="80">
        <v>483</v>
      </c>
      <c r="D30" s="156" t="s">
        <v>0</v>
      </c>
    </row>
    <row r="31" spans="1:4" x14ac:dyDescent="0.35">
      <c r="A31" s="58"/>
      <c r="B31" s="78" t="s">
        <v>40</v>
      </c>
      <c r="C31" s="80"/>
      <c r="D31" s="156"/>
    </row>
    <row r="32" spans="1:4" x14ac:dyDescent="0.35">
      <c r="A32" s="58">
        <f>1+A30</f>
        <v>21</v>
      </c>
      <c r="B32" s="130" t="s">
        <v>42</v>
      </c>
      <c r="C32" s="127">
        <v>212</v>
      </c>
      <c r="D32" s="158" t="s">
        <v>38</v>
      </c>
    </row>
    <row r="33" spans="1:4" x14ac:dyDescent="0.35">
      <c r="A33" s="58"/>
      <c r="B33" s="118" t="s">
        <v>72</v>
      </c>
      <c r="C33" s="127"/>
      <c r="D33" s="157"/>
    </row>
    <row r="34" spans="1:4" ht="31" x14ac:dyDescent="0.35">
      <c r="A34" s="58">
        <f>1+A32</f>
        <v>22</v>
      </c>
      <c r="B34" s="125" t="s">
        <v>82</v>
      </c>
      <c r="C34" s="127">
        <v>26300</v>
      </c>
      <c r="D34" s="158" t="s">
        <v>13</v>
      </c>
    </row>
    <row r="35" spans="1:4" x14ac:dyDescent="0.35">
      <c r="A35" s="58">
        <f t="shared" si="0"/>
        <v>23</v>
      </c>
      <c r="B35" s="130" t="s">
        <v>95</v>
      </c>
      <c r="C35" s="127">
        <v>82</v>
      </c>
      <c r="D35" s="158" t="s">
        <v>0</v>
      </c>
    </row>
    <row r="36" spans="1:4" x14ac:dyDescent="0.35">
      <c r="A36" s="58"/>
      <c r="B36" s="129" t="s">
        <v>111</v>
      </c>
      <c r="C36" s="127"/>
      <c r="D36" s="158"/>
    </row>
    <row r="37" spans="1:4" x14ac:dyDescent="0.35">
      <c r="A37" s="58">
        <f>1+A35</f>
        <v>24</v>
      </c>
      <c r="B37" s="125" t="s">
        <v>74</v>
      </c>
      <c r="C37" s="127">
        <v>26588</v>
      </c>
      <c r="D37" s="158" t="s">
        <v>13</v>
      </c>
    </row>
    <row r="38" spans="1:4" x14ac:dyDescent="0.35">
      <c r="A38" s="58">
        <f t="shared" si="0"/>
        <v>25</v>
      </c>
      <c r="B38" s="125" t="s">
        <v>75</v>
      </c>
      <c r="C38" s="127">
        <v>26588</v>
      </c>
      <c r="D38" s="158" t="s">
        <v>13</v>
      </c>
    </row>
    <row r="39" spans="1:4" x14ac:dyDescent="0.35">
      <c r="A39" s="58"/>
      <c r="B39" s="129" t="s">
        <v>77</v>
      </c>
      <c r="C39" s="127"/>
      <c r="D39" s="158"/>
    </row>
    <row r="40" spans="1:4" x14ac:dyDescent="0.35">
      <c r="A40" s="58">
        <f>1+A38</f>
        <v>26</v>
      </c>
      <c r="B40" s="130" t="s">
        <v>80</v>
      </c>
      <c r="C40" s="127">
        <v>434</v>
      </c>
      <c r="D40" s="158" t="s">
        <v>0</v>
      </c>
    </row>
    <row r="41" spans="1:4" x14ac:dyDescent="0.35">
      <c r="A41" s="58">
        <f t="shared" si="0"/>
        <v>27</v>
      </c>
      <c r="B41" s="130" t="s">
        <v>81</v>
      </c>
      <c r="C41" s="127">
        <v>518</v>
      </c>
      <c r="D41" s="158" t="s">
        <v>0</v>
      </c>
    </row>
    <row r="42" spans="1:4" x14ac:dyDescent="0.35">
      <c r="A42" s="58">
        <f t="shared" si="0"/>
        <v>28</v>
      </c>
      <c r="B42" s="130" t="s">
        <v>79</v>
      </c>
      <c r="C42" s="127">
        <v>437</v>
      </c>
      <c r="D42" s="158" t="s">
        <v>0</v>
      </c>
    </row>
    <row r="43" spans="1:4" ht="16" thickBot="1" x14ac:dyDescent="0.4">
      <c r="A43" s="159"/>
      <c r="B43" s="160"/>
      <c r="C43" s="161"/>
      <c r="D43" s="162"/>
    </row>
  </sheetData>
  <printOptions horizontalCentered="1" verticalCentered="1"/>
  <pageMargins left="0.7" right="0.7" top="0.75" bottom="0.75" header="0.3" footer="0.3"/>
  <pageSetup paperSize="140" fitToHeight="0" orientation="landscape" r:id="rId1"/>
  <headerFooter>
    <oddFooter>&amp;C&amp;P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i = " h t t p : / / w w w . w 3 . o r g / 2 0 0 1 / X M L S c h e m a - i n s t a n c e "   x m l n s : x s d = " h t t p : / / w w w . w 3 . o r g / 2 0 0 1 / X M L S c h e m a " > < T o k e n s / > < / S w i f t T o k e n s > 
</file>

<file path=customXml/itemProps1.xml><?xml version="1.0" encoding="utf-8"?>
<ds:datastoreItem xmlns:ds="http://schemas.openxmlformats.org/officeDocument/2006/customXml" ds:itemID="{A33F7963-9547-4D10-9F93-1F15EB2F974D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MASONRY</vt:lpstr>
      <vt:lpstr>MATERIAL SUMMARY</vt:lpstr>
      <vt:lpstr>MASONRY!Print_Area</vt:lpstr>
      <vt:lpstr>'MATERIAL SUMMARY'!Print_Area</vt:lpstr>
      <vt:lpstr>MASONRY!Print_Titles</vt:lpstr>
      <vt:lpstr>'MATERIAL SUMMARY'!Print_Titles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Rodriguez</dc:creator>
  <cp:lastModifiedBy>PMYLS</cp:lastModifiedBy>
  <cp:lastPrinted>2025-05-01T12:51:51Z</cp:lastPrinted>
  <dcterms:created xsi:type="dcterms:W3CDTF">2019-09-30T14:52:21Z</dcterms:created>
  <dcterms:modified xsi:type="dcterms:W3CDTF">2025-05-03T19:06:50Z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  <property fmtid="{D5CDD505-2E9C-101B-9397-08002B2CF9AE}" pid="3" name="PlanSwiftJobName">
    <vt:lpwstr/>
  </property>
  <property fmtid="{D5CDD505-2E9C-101B-9397-08002B2CF9AE}" pid="4" name="PlanSwiftJobGuid">
    <vt:lpwstr/>
  </property>
  <property fmtid="{D5CDD505-2E9C-101B-9397-08002B2CF9AE}" pid="5" name="LinkedDataId">
    <vt:lpwstr>{A33F7963-9547-4D10-9F93-1F15EB2F974D}</vt:lpwstr>
  </property>
</Properties>
</file>