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sz val="9.0"/>
      <color rgb="FF000000"/>
      <name val="&quot;Google Sans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0" fillId="0" fontId="1" numFmtId="41" xfId="0" applyFont="1" applyNumberFormat="1"/>
    <xf borderId="0" fillId="2" fontId="2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0" max="10" width="19.0"/>
  </cols>
  <sheetData>
    <row r="1">
      <c r="A1" s="1" t="str">
        <f>IFERROR(__xludf.DUMMYFUNCTION("importrange(""https://docs.google.com/spreadsheets/d/16etMiCSq41Rn7DWKSWghqLgxoy8HpI5jFaJL1EOScpg/edit?usp=sharing"",""Inf-Jalan!A1:K22"")"),"Panjang dan Kondisi Jalan Lingkungan di Kelurahan Pantai Amal menurut RT Tahun 2021-2024")</f>
        <v>Panjang dan Kondisi Jalan Lingkungan di Kelurahan Pantai Amal menurut RT Tahun 2021-2024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A2" s="1" t="str">
        <f>IFERROR(__xludf.DUMMYFUNCTION("""COMPUTED_VALUE"""),"Nama RT")</f>
        <v>Nama RT</v>
      </c>
      <c r="B2" s="1" t="str">
        <f>IFERROR(__xludf.DUMMYFUNCTION("""COMPUTED_VALUE"""),"Panjang Jalan Lingkungan")</f>
        <v>Panjang Jalan Lingkungan</v>
      </c>
      <c r="C2" s="1"/>
      <c r="D2" s="1"/>
      <c r="E2" s="1"/>
      <c r="F2" s="1"/>
      <c r="G2" s="1"/>
      <c r="H2" s="1"/>
      <c r="I2" s="1"/>
      <c r="J2" s="1" t="str">
        <f>IFERROR(__xludf.DUMMYFUNCTION("""COMPUTED_VALUE"""),"Kondisi Jalan Lingkungan Tahun 2024")</f>
        <v>Kondisi Jalan Lingkungan Tahun 2024</v>
      </c>
      <c r="K2" s="1" t="str">
        <f>IFERROR(__xludf.DUMMYFUNCTION("""COMPUTED_VALUE"""),"Persentase Semenisasi Tahun 2024 (%)")</f>
        <v>Persentase Semenisasi Tahun 2024 (%)</v>
      </c>
    </row>
    <row r="3">
      <c r="A3" s="1"/>
      <c r="B3" s="1">
        <f>IFERROR(__xludf.DUMMYFUNCTION("""COMPUTED_VALUE"""),2021.0)</f>
        <v>2021</v>
      </c>
      <c r="C3" s="1"/>
      <c r="D3" s="1">
        <f>IFERROR(__xludf.DUMMYFUNCTION("""COMPUTED_VALUE"""),2022.0)</f>
        <v>2022</v>
      </c>
      <c r="E3" s="1"/>
      <c r="F3" s="1">
        <f>IFERROR(__xludf.DUMMYFUNCTION("""COMPUTED_VALUE"""),2023.0)</f>
        <v>2023</v>
      </c>
      <c r="G3" s="1"/>
      <c r="H3" s="1">
        <f>IFERROR(__xludf.DUMMYFUNCTION("""COMPUTED_VALUE"""),2024.0)</f>
        <v>2024</v>
      </c>
      <c r="I3" s="1"/>
      <c r="J3" s="1"/>
      <c r="K3" s="1"/>
    </row>
    <row r="4">
      <c r="A4" s="1"/>
      <c r="B4" s="1" t="str">
        <f>IFERROR(__xludf.DUMMYFUNCTION("""COMPUTED_VALUE"""),"Panjang (m)")</f>
        <v>Panjang (m)</v>
      </c>
      <c r="C4" s="1" t="str">
        <f>IFERROR(__xludf.DUMMYFUNCTION("""COMPUTED_VALUE"""),"Lebar (m)")</f>
        <v>Lebar (m)</v>
      </c>
      <c r="D4" s="1" t="str">
        <f>IFERROR(__xludf.DUMMYFUNCTION("""COMPUTED_VALUE"""),"Panjang (m)")</f>
        <v>Panjang (m)</v>
      </c>
      <c r="E4" s="1" t="str">
        <f>IFERROR(__xludf.DUMMYFUNCTION("""COMPUTED_VALUE"""),"Lebar (m)")</f>
        <v>Lebar (m)</v>
      </c>
      <c r="F4" s="1" t="str">
        <f>IFERROR(__xludf.DUMMYFUNCTION("""COMPUTED_VALUE"""),"Panjang (m)")</f>
        <v>Panjang (m)</v>
      </c>
      <c r="G4" s="1" t="str">
        <f>IFERROR(__xludf.DUMMYFUNCTION("""COMPUTED_VALUE"""),"Lebar (m)")</f>
        <v>Lebar (m)</v>
      </c>
      <c r="H4" s="1" t="str">
        <f>IFERROR(__xludf.DUMMYFUNCTION("""COMPUTED_VALUE"""),"Panjang (m)")</f>
        <v>Panjang (m)</v>
      </c>
      <c r="I4" s="1" t="str">
        <f>IFERROR(__xludf.DUMMYFUNCTION("""COMPUTED_VALUE"""),"Lebar (m)")</f>
        <v>Lebar (m)</v>
      </c>
      <c r="J4" s="1"/>
      <c r="K4" s="1"/>
    </row>
    <row r="5">
      <c r="A5" s="1" t="str">
        <f>IFERROR(__xludf.DUMMYFUNCTION("""COMPUTED_VALUE"""),"(1)")</f>
        <v>(1)</v>
      </c>
      <c r="B5" s="1" t="str">
        <f>IFERROR(__xludf.DUMMYFUNCTION("""COMPUTED_VALUE"""),"(2)")</f>
        <v>(2)</v>
      </c>
      <c r="C5" s="1" t="str">
        <f>IFERROR(__xludf.DUMMYFUNCTION("""COMPUTED_VALUE"""),"(3)")</f>
        <v>(3)</v>
      </c>
      <c r="D5" s="1" t="str">
        <f>IFERROR(__xludf.DUMMYFUNCTION("""COMPUTED_VALUE"""),"(4)")</f>
        <v>(4)</v>
      </c>
      <c r="E5" s="1" t="str">
        <f>IFERROR(__xludf.DUMMYFUNCTION("""COMPUTED_VALUE"""),"(5)")</f>
        <v>(5)</v>
      </c>
      <c r="F5" s="1" t="str">
        <f>IFERROR(__xludf.DUMMYFUNCTION("""COMPUTED_VALUE"""),"(6)")</f>
        <v>(6)</v>
      </c>
      <c r="G5" s="1" t="str">
        <f>IFERROR(__xludf.DUMMYFUNCTION("""COMPUTED_VALUE"""),"(7)")</f>
        <v>(7)</v>
      </c>
      <c r="H5" s="1" t="str">
        <f>IFERROR(__xludf.DUMMYFUNCTION("""COMPUTED_VALUE"""),"(8)")</f>
        <v>(8)</v>
      </c>
      <c r="I5" s="1" t="str">
        <f>IFERROR(__xludf.DUMMYFUNCTION("""COMPUTED_VALUE"""),"(9)")</f>
        <v>(9)</v>
      </c>
      <c r="J5" s="1" t="str">
        <f>IFERROR(__xludf.DUMMYFUNCTION("""COMPUTED_VALUE"""),"(10)")</f>
        <v>(10)</v>
      </c>
      <c r="K5" s="1" t="str">
        <f>IFERROR(__xludf.DUMMYFUNCTION("""COMPUTED_VALUE"""),"(11)")</f>
        <v>(11)</v>
      </c>
    </row>
    <row r="6">
      <c r="A6" s="1" t="str">
        <f>IFERROR(__xludf.DUMMYFUNCTION("""COMPUTED_VALUE"""),"RT 01")</f>
        <v>RT 01</v>
      </c>
      <c r="B6" s="2">
        <f>IFERROR(__xludf.DUMMYFUNCTION("""COMPUTED_VALUE"""),310.0)</f>
        <v>310</v>
      </c>
      <c r="C6" s="2">
        <f>IFERROR(__xludf.DUMMYFUNCTION("""COMPUTED_VALUE"""),2.5)</f>
        <v>2.5</v>
      </c>
      <c r="D6" s="2">
        <f>IFERROR(__xludf.DUMMYFUNCTION("""COMPUTED_VALUE"""),310.0)</f>
        <v>310</v>
      </c>
      <c r="E6" s="2">
        <f>IFERROR(__xludf.DUMMYFUNCTION("""COMPUTED_VALUE"""),2.5)</f>
        <v>2.5</v>
      </c>
      <c r="F6" s="2">
        <f>IFERROR(__xludf.DUMMYFUNCTION("""COMPUTED_VALUE"""),310.0)</f>
        <v>310</v>
      </c>
      <c r="G6" s="2">
        <f>IFERROR(__xludf.DUMMYFUNCTION("""COMPUTED_VALUE"""),2.5)</f>
        <v>2.5</v>
      </c>
      <c r="H6" s="2">
        <f>IFERROR(__xludf.DUMMYFUNCTION("""COMPUTED_VALUE"""),310.0)</f>
        <v>310</v>
      </c>
      <c r="I6" s="2">
        <f>IFERROR(__xludf.DUMMYFUNCTION("""COMPUTED_VALUE"""),2.5)</f>
        <v>2.5</v>
      </c>
      <c r="J6" s="1" t="str">
        <f>IFERROR(__xludf.DUMMYFUNCTION("""COMPUTED_VALUE"""),"Sebagian besar telah dilakukan semenisasi")</f>
        <v>Sebagian besar telah dilakukan semenisasi</v>
      </c>
      <c r="K6" s="1">
        <f>IFERROR(__xludf.DUMMYFUNCTION("""COMPUTED_VALUE"""),60.0)</f>
        <v>60</v>
      </c>
    </row>
    <row r="7">
      <c r="A7" s="1" t="str">
        <f>IFERROR(__xludf.DUMMYFUNCTION("""COMPUTED_VALUE"""),"RT 02")</f>
        <v>RT 02</v>
      </c>
      <c r="B7" s="2">
        <f>IFERROR(__xludf.DUMMYFUNCTION("""COMPUTED_VALUE"""),700.0)</f>
        <v>700</v>
      </c>
      <c r="C7" s="2">
        <f>IFERROR(__xludf.DUMMYFUNCTION("""COMPUTED_VALUE"""),2.5)</f>
        <v>2.5</v>
      </c>
      <c r="D7" s="2">
        <f>IFERROR(__xludf.DUMMYFUNCTION("""COMPUTED_VALUE"""),700.0)</f>
        <v>700</v>
      </c>
      <c r="E7" s="2">
        <f>IFERROR(__xludf.DUMMYFUNCTION("""COMPUTED_VALUE"""),2.5)</f>
        <v>2.5</v>
      </c>
      <c r="F7" s="2">
        <f>IFERROR(__xludf.DUMMYFUNCTION("""COMPUTED_VALUE"""),700.0)</f>
        <v>700</v>
      </c>
      <c r="G7" s="2">
        <f>IFERROR(__xludf.DUMMYFUNCTION("""COMPUTED_VALUE"""),2.5)</f>
        <v>2.5</v>
      </c>
      <c r="H7" s="2">
        <f>IFERROR(__xludf.DUMMYFUNCTION("""COMPUTED_VALUE"""),700.0)</f>
        <v>700</v>
      </c>
      <c r="I7" s="2">
        <f>IFERROR(__xludf.DUMMYFUNCTION("""COMPUTED_VALUE"""),2.5)</f>
        <v>2.5</v>
      </c>
      <c r="J7" s="1" t="str">
        <f>IFERROR(__xludf.DUMMYFUNCTION("""COMPUTED_VALUE"""),"Sebagian besar telah dilakukan semenisasi")</f>
        <v>Sebagian besar telah dilakukan semenisasi</v>
      </c>
      <c r="K7" s="1">
        <f>IFERROR(__xludf.DUMMYFUNCTION("""COMPUTED_VALUE"""),70.0)</f>
        <v>70</v>
      </c>
    </row>
    <row r="8">
      <c r="A8" s="1" t="str">
        <f>IFERROR(__xludf.DUMMYFUNCTION("""COMPUTED_VALUE"""),"RT 03")</f>
        <v>RT 03</v>
      </c>
      <c r="B8" s="2">
        <f>IFERROR(__xludf.DUMMYFUNCTION("""COMPUTED_VALUE"""),420.0)</f>
        <v>420</v>
      </c>
      <c r="C8" s="2">
        <f>IFERROR(__xludf.DUMMYFUNCTION("""COMPUTED_VALUE"""),4.0)</f>
        <v>4</v>
      </c>
      <c r="D8" s="2">
        <f>IFERROR(__xludf.DUMMYFUNCTION("""COMPUTED_VALUE"""),420.0)</f>
        <v>420</v>
      </c>
      <c r="E8" s="2">
        <f>IFERROR(__xludf.DUMMYFUNCTION("""COMPUTED_VALUE"""),4.0)</f>
        <v>4</v>
      </c>
      <c r="F8" s="2">
        <f>IFERROR(__xludf.DUMMYFUNCTION("""COMPUTED_VALUE"""),420.0)</f>
        <v>420</v>
      </c>
      <c r="G8" s="2">
        <f>IFERROR(__xludf.DUMMYFUNCTION("""COMPUTED_VALUE"""),4.0)</f>
        <v>4</v>
      </c>
      <c r="H8" s="2">
        <f>IFERROR(__xludf.DUMMYFUNCTION("""COMPUTED_VALUE"""),420.0)</f>
        <v>420</v>
      </c>
      <c r="I8" s="2">
        <f>IFERROR(__xludf.DUMMYFUNCTION("""COMPUTED_VALUE"""),4.0)</f>
        <v>4</v>
      </c>
      <c r="J8" s="1" t="str">
        <f>IFERROR(__xludf.DUMMYFUNCTION("""COMPUTED_VALUE"""),"Sebagian kecil telah dilakukan semenisasi")</f>
        <v>Sebagian kecil telah dilakukan semenisasi</v>
      </c>
      <c r="K8" s="1">
        <f>IFERROR(__xludf.DUMMYFUNCTION("""COMPUTED_VALUE"""),2.0)</f>
        <v>2</v>
      </c>
    </row>
    <row r="9">
      <c r="A9" s="1" t="str">
        <f>IFERROR(__xludf.DUMMYFUNCTION("""COMPUTED_VALUE"""),"RT 04")</f>
        <v>RT 04</v>
      </c>
      <c r="B9" s="2">
        <f>IFERROR(__xludf.DUMMYFUNCTION("""COMPUTED_VALUE"""),1168.0)</f>
        <v>1168</v>
      </c>
      <c r="C9" s="2">
        <f>IFERROR(__xludf.DUMMYFUNCTION("""COMPUTED_VALUE"""),4.0)</f>
        <v>4</v>
      </c>
      <c r="D9" s="2">
        <f>IFERROR(__xludf.DUMMYFUNCTION("""COMPUTED_VALUE"""),1168.0)</f>
        <v>1168</v>
      </c>
      <c r="E9" s="2">
        <f>IFERROR(__xludf.DUMMYFUNCTION("""COMPUTED_VALUE"""),4.0)</f>
        <v>4</v>
      </c>
      <c r="F9" s="2">
        <f>IFERROR(__xludf.DUMMYFUNCTION("""COMPUTED_VALUE"""),1768.0)</f>
        <v>1768</v>
      </c>
      <c r="G9" s="2">
        <f>IFERROR(__xludf.DUMMYFUNCTION("""COMPUTED_VALUE"""),5.0)</f>
        <v>5</v>
      </c>
      <c r="H9" s="2">
        <f>IFERROR(__xludf.DUMMYFUNCTION("""COMPUTED_VALUE"""),2003.0)</f>
        <v>2003</v>
      </c>
      <c r="I9" s="2">
        <f>IFERROR(__xludf.DUMMYFUNCTION("""COMPUTED_VALUE"""),5.0)</f>
        <v>5</v>
      </c>
      <c r="J9" s="1" t="str">
        <f>IFERROR(__xludf.DUMMYFUNCTION("""COMPUTED_VALUE"""),"Sebagian besar telah dilakukan semenisasi")</f>
        <v>Sebagian besar telah dilakukan semenisasi</v>
      </c>
      <c r="K9" s="1">
        <f>IFERROR(__xludf.DUMMYFUNCTION("""COMPUTED_VALUE"""),75.0)</f>
        <v>75</v>
      </c>
    </row>
    <row r="10">
      <c r="A10" s="1" t="str">
        <f>IFERROR(__xludf.DUMMYFUNCTION("""COMPUTED_VALUE"""),"RT 05")</f>
        <v>RT 05</v>
      </c>
      <c r="B10" s="2">
        <f>IFERROR(__xludf.DUMMYFUNCTION("""COMPUTED_VALUE"""),2750.0)</f>
        <v>2750</v>
      </c>
      <c r="C10" s="2" t="str">
        <f>IFERROR(__xludf.DUMMYFUNCTION("""COMPUTED_VALUE"""),"3 s.d. 5")</f>
        <v>3 s.d. 5</v>
      </c>
      <c r="D10" s="2">
        <f>IFERROR(__xludf.DUMMYFUNCTION("""COMPUTED_VALUE"""),2750.0)</f>
        <v>2750</v>
      </c>
      <c r="E10" s="2" t="str">
        <f>IFERROR(__xludf.DUMMYFUNCTION("""COMPUTED_VALUE"""),"3 s.d. 5")</f>
        <v>3 s.d. 5</v>
      </c>
      <c r="F10" s="2">
        <f>IFERROR(__xludf.DUMMYFUNCTION("""COMPUTED_VALUE"""),2750.0)</f>
        <v>2750</v>
      </c>
      <c r="G10" s="2" t="str">
        <f>IFERROR(__xludf.DUMMYFUNCTION("""COMPUTED_VALUE"""),"3 s.d. 5")</f>
        <v>3 s.d. 5</v>
      </c>
      <c r="H10" s="2">
        <f>IFERROR(__xludf.DUMMYFUNCTION("""COMPUTED_VALUE"""),2900.0)</f>
        <v>2900</v>
      </c>
      <c r="I10" s="2">
        <f>IFERROR(__xludf.DUMMYFUNCTION("""COMPUTED_VALUE"""),3.0)</f>
        <v>3</v>
      </c>
      <c r="J10" s="1" t="str">
        <f>IFERROR(__xludf.DUMMYFUNCTION("""COMPUTED_VALUE"""),"Sebagian besar telah dilakukan semenisasi")</f>
        <v>Sebagian besar telah dilakukan semenisasi</v>
      </c>
      <c r="K10" s="1">
        <f>IFERROR(__xludf.DUMMYFUNCTION("""COMPUTED_VALUE"""),60.0)</f>
        <v>60</v>
      </c>
    </row>
    <row r="11">
      <c r="A11" s="1" t="str">
        <f>IFERROR(__xludf.DUMMYFUNCTION("""COMPUTED_VALUE"""),"RT 06")</f>
        <v>RT 06</v>
      </c>
      <c r="B11" s="2">
        <f>IFERROR(__xludf.DUMMYFUNCTION("""COMPUTED_VALUE"""),50.0)</f>
        <v>50</v>
      </c>
      <c r="C11" s="2">
        <f>IFERROR(__xludf.DUMMYFUNCTION("""COMPUTED_VALUE"""),3.0)</f>
        <v>3</v>
      </c>
      <c r="D11" s="2">
        <f>IFERROR(__xludf.DUMMYFUNCTION("""COMPUTED_VALUE"""),50.0)</f>
        <v>50</v>
      </c>
      <c r="E11" s="2">
        <f>IFERROR(__xludf.DUMMYFUNCTION("""COMPUTED_VALUE"""),3.0)</f>
        <v>3</v>
      </c>
      <c r="F11" s="2">
        <f>IFERROR(__xludf.DUMMYFUNCTION("""COMPUTED_VALUE"""),50.0)</f>
        <v>50</v>
      </c>
      <c r="G11" s="2">
        <f>IFERROR(__xludf.DUMMYFUNCTION("""COMPUTED_VALUE"""),3.0)</f>
        <v>3</v>
      </c>
      <c r="H11" s="2">
        <f>IFERROR(__xludf.DUMMYFUNCTION("""COMPUTED_VALUE"""),100.0)</f>
        <v>100</v>
      </c>
      <c r="I11" s="2">
        <f>IFERROR(__xludf.DUMMYFUNCTION("""COMPUTED_VALUE"""),3.0)</f>
        <v>3</v>
      </c>
      <c r="J11" s="1" t="str">
        <f>IFERROR(__xludf.DUMMYFUNCTION("""COMPUTED_VALUE"""),"Sebagian besar telah dilakukan semenisasi")</f>
        <v>Sebagian besar telah dilakukan semenisasi</v>
      </c>
      <c r="K11" s="1">
        <f>IFERROR(__xludf.DUMMYFUNCTION("""COMPUTED_VALUE"""),70.0)</f>
        <v>70</v>
      </c>
    </row>
    <row r="12">
      <c r="A12" s="1" t="str">
        <f>IFERROR(__xludf.DUMMYFUNCTION("""COMPUTED_VALUE"""),"RT 07")</f>
        <v>RT 07</v>
      </c>
      <c r="B12" s="2">
        <f>IFERROR(__xludf.DUMMYFUNCTION("""COMPUTED_VALUE"""),50.0)</f>
        <v>50</v>
      </c>
      <c r="C12" s="2">
        <f>IFERROR(__xludf.DUMMYFUNCTION("""COMPUTED_VALUE"""),1.5)</f>
        <v>1.5</v>
      </c>
      <c r="D12" s="2">
        <f>IFERROR(__xludf.DUMMYFUNCTION("""COMPUTED_VALUE"""),100.0)</f>
        <v>100</v>
      </c>
      <c r="E12" s="2" t="str">
        <f>IFERROR(__xludf.DUMMYFUNCTION("""COMPUTED_VALUE"""),"1.5 s.d 2")</f>
        <v>1.5 s.d 2</v>
      </c>
      <c r="F12" s="2">
        <f>IFERROR(__xludf.DUMMYFUNCTION("""COMPUTED_VALUE"""),150.0)</f>
        <v>150</v>
      </c>
      <c r="G12" s="2" t="str">
        <f>IFERROR(__xludf.DUMMYFUNCTION("""COMPUTED_VALUE"""),"1.5 s.d. 2")</f>
        <v>1.5 s.d. 2</v>
      </c>
      <c r="H12" s="2">
        <f>IFERROR(__xludf.DUMMYFUNCTION("""COMPUTED_VALUE"""),150.0)</f>
        <v>150</v>
      </c>
      <c r="I12" s="2">
        <f>IFERROR(__xludf.DUMMYFUNCTION("""COMPUTED_VALUE"""),4.0)</f>
        <v>4</v>
      </c>
      <c r="J12" s="1" t="str">
        <f>IFERROR(__xludf.DUMMYFUNCTION("""COMPUTED_VALUE"""),"Sebagian besar telah dilakukan semenisasi")</f>
        <v>Sebagian besar telah dilakukan semenisasi</v>
      </c>
      <c r="K12" s="1">
        <f>IFERROR(__xludf.DUMMYFUNCTION("""COMPUTED_VALUE"""),80.0)</f>
        <v>80</v>
      </c>
    </row>
    <row r="13">
      <c r="A13" s="1" t="str">
        <f>IFERROR(__xludf.DUMMYFUNCTION("""COMPUTED_VALUE"""),"RT 08")</f>
        <v>RT 08</v>
      </c>
      <c r="B13" s="2">
        <f>IFERROR(__xludf.DUMMYFUNCTION("""COMPUTED_VALUE"""),300.0)</f>
        <v>300</v>
      </c>
      <c r="C13" s="2">
        <f>IFERROR(__xludf.DUMMYFUNCTION("""COMPUTED_VALUE"""),2.0)</f>
        <v>2</v>
      </c>
      <c r="D13" s="2">
        <f>IFERROR(__xludf.DUMMYFUNCTION("""COMPUTED_VALUE"""),300.0)</f>
        <v>300</v>
      </c>
      <c r="E13" s="2">
        <f>IFERROR(__xludf.DUMMYFUNCTION("""COMPUTED_VALUE"""),2.0)</f>
        <v>2</v>
      </c>
      <c r="F13" s="2">
        <f>IFERROR(__xludf.DUMMYFUNCTION("""COMPUTED_VALUE"""),300.0)</f>
        <v>300</v>
      </c>
      <c r="G13" s="2">
        <f>IFERROR(__xludf.DUMMYFUNCTION("""COMPUTED_VALUE"""),2.0)</f>
        <v>2</v>
      </c>
      <c r="H13" s="2">
        <f>IFERROR(__xludf.DUMMYFUNCTION("""COMPUTED_VALUE"""),300.0)</f>
        <v>300</v>
      </c>
      <c r="I13" s="2">
        <f>IFERROR(__xludf.DUMMYFUNCTION("""COMPUTED_VALUE"""),4.0)</f>
        <v>4</v>
      </c>
      <c r="J13" s="1" t="str">
        <f>IFERROR(__xludf.DUMMYFUNCTION("""COMPUTED_VALUE"""),"Sebagian kecil telah dilakukan semenisasi")</f>
        <v>Sebagian kecil telah dilakukan semenisasi</v>
      </c>
      <c r="K13" s="1">
        <f>IFERROR(__xludf.DUMMYFUNCTION("""COMPUTED_VALUE"""),45.0)</f>
        <v>45</v>
      </c>
    </row>
    <row r="14">
      <c r="A14" s="1" t="str">
        <f>IFERROR(__xludf.DUMMYFUNCTION("""COMPUTED_VALUE"""),"RT 09")</f>
        <v>RT 09</v>
      </c>
      <c r="B14" s="2">
        <f>IFERROR(__xludf.DUMMYFUNCTION("""COMPUTED_VALUE"""),100.0)</f>
        <v>100</v>
      </c>
      <c r="C14" s="2" t="str">
        <f>IFERROR(__xludf.DUMMYFUNCTION("""COMPUTED_VALUE"""),"2 s.d 2.5")</f>
        <v>2 s.d 2.5</v>
      </c>
      <c r="D14" s="2">
        <f>IFERROR(__xludf.DUMMYFUNCTION("""COMPUTED_VALUE"""),150.0)</f>
        <v>150</v>
      </c>
      <c r="E14" s="2" t="str">
        <f>IFERROR(__xludf.DUMMYFUNCTION("""COMPUTED_VALUE"""),"2 s.d 2.5")</f>
        <v>2 s.d 2.5</v>
      </c>
      <c r="F14" s="2">
        <f>IFERROR(__xludf.DUMMYFUNCTION("""COMPUTED_VALUE"""),250.0)</f>
        <v>250</v>
      </c>
      <c r="G14" s="2" t="str">
        <f>IFERROR(__xludf.DUMMYFUNCTION("""COMPUTED_VALUE"""),"2 s.d 2.5")</f>
        <v>2 s.d 2.5</v>
      </c>
      <c r="H14" s="2">
        <f>IFERROR(__xludf.DUMMYFUNCTION("""COMPUTED_VALUE"""),250.0)</f>
        <v>250</v>
      </c>
      <c r="I14" s="2">
        <f>IFERROR(__xludf.DUMMYFUNCTION("""COMPUTED_VALUE"""),3.0)</f>
        <v>3</v>
      </c>
      <c r="J14" s="1" t="str">
        <f>IFERROR(__xludf.DUMMYFUNCTION("""COMPUTED_VALUE"""),"Sebagian besar telah dilakukan semenisasi")</f>
        <v>Sebagian besar telah dilakukan semenisasi</v>
      </c>
      <c r="K14" s="1">
        <f>IFERROR(__xludf.DUMMYFUNCTION("""COMPUTED_VALUE"""),80.0)</f>
        <v>80</v>
      </c>
    </row>
    <row r="15">
      <c r="A15" s="1" t="str">
        <f>IFERROR(__xludf.DUMMYFUNCTION("""COMPUTED_VALUE"""),"RT 10")</f>
        <v>RT 10</v>
      </c>
      <c r="B15" s="2">
        <f>IFERROR(__xludf.DUMMYFUNCTION("""COMPUTED_VALUE"""),200.0)</f>
        <v>200</v>
      </c>
      <c r="C15" s="2">
        <f>IFERROR(__xludf.DUMMYFUNCTION("""COMPUTED_VALUE"""),2.0)</f>
        <v>2</v>
      </c>
      <c r="D15" s="2">
        <f>IFERROR(__xludf.DUMMYFUNCTION("""COMPUTED_VALUE"""),235.0)</f>
        <v>235</v>
      </c>
      <c r="E15" s="2">
        <f>IFERROR(__xludf.DUMMYFUNCTION("""COMPUTED_VALUE"""),2.0)</f>
        <v>2</v>
      </c>
      <c r="F15" s="2">
        <f>IFERROR(__xludf.DUMMYFUNCTION("""COMPUTED_VALUE"""),277.0)</f>
        <v>277</v>
      </c>
      <c r="G15" s="2">
        <f>IFERROR(__xludf.DUMMYFUNCTION("""COMPUTED_VALUE"""),2.0)</f>
        <v>2</v>
      </c>
      <c r="H15" s="2">
        <f>IFERROR(__xludf.DUMMYFUNCTION("""COMPUTED_VALUE"""),290.0)</f>
        <v>290</v>
      </c>
      <c r="I15" s="2">
        <f>IFERROR(__xludf.DUMMYFUNCTION("""COMPUTED_VALUE"""),3.0)</f>
        <v>3</v>
      </c>
      <c r="J15" s="1" t="str">
        <f>IFERROR(__xludf.DUMMYFUNCTION("""COMPUTED_VALUE"""),"Sebagian kecil telah dilakukan semenisasi")</f>
        <v>Sebagian kecil telah dilakukan semenisasi</v>
      </c>
      <c r="K15" s="1">
        <f>IFERROR(__xludf.DUMMYFUNCTION("""COMPUTED_VALUE"""),50.0)</f>
        <v>50</v>
      </c>
    </row>
    <row r="16">
      <c r="A16" s="1" t="str">
        <f>IFERROR(__xludf.DUMMYFUNCTION("""COMPUTED_VALUE"""),"RT 11")</f>
        <v>RT 11</v>
      </c>
      <c r="B16" s="2">
        <f>IFERROR(__xludf.DUMMYFUNCTION("""COMPUTED_VALUE"""),200.0)</f>
        <v>200</v>
      </c>
      <c r="C16" s="2">
        <f>IFERROR(__xludf.DUMMYFUNCTION("""COMPUTED_VALUE"""),3.0)</f>
        <v>3</v>
      </c>
      <c r="D16" s="2">
        <f>IFERROR(__xludf.DUMMYFUNCTION("""COMPUTED_VALUE"""),250.0)</f>
        <v>250</v>
      </c>
      <c r="E16" s="2">
        <f>IFERROR(__xludf.DUMMYFUNCTION("""COMPUTED_VALUE"""),3.0)</f>
        <v>3</v>
      </c>
      <c r="F16" s="2">
        <f>IFERROR(__xludf.DUMMYFUNCTION("""COMPUTED_VALUE"""),310.0)</f>
        <v>310</v>
      </c>
      <c r="G16" s="2">
        <f>IFERROR(__xludf.DUMMYFUNCTION("""COMPUTED_VALUE"""),3.0)</f>
        <v>3</v>
      </c>
      <c r="H16" s="2">
        <f>IFERROR(__xludf.DUMMYFUNCTION("""COMPUTED_VALUE"""),600.0)</f>
        <v>600</v>
      </c>
      <c r="I16" s="2">
        <f>IFERROR(__xludf.DUMMYFUNCTION("""COMPUTED_VALUE"""),3.0)</f>
        <v>3</v>
      </c>
      <c r="J16" s="1" t="str">
        <f>IFERROR(__xludf.DUMMYFUNCTION("""COMPUTED_VALUE"""),"Sebagian kecil telah dilakukan semenisasi")</f>
        <v>Sebagian kecil telah dilakukan semenisasi</v>
      </c>
      <c r="K16" s="1">
        <f>IFERROR(__xludf.DUMMYFUNCTION("""COMPUTED_VALUE"""),25.0)</f>
        <v>25</v>
      </c>
    </row>
    <row r="17">
      <c r="A17" s="1" t="str">
        <f>IFERROR(__xludf.DUMMYFUNCTION("""COMPUTED_VALUE"""),"RT 12")</f>
        <v>RT 12</v>
      </c>
      <c r="B17" s="2">
        <f>IFERROR(__xludf.DUMMYFUNCTION("""COMPUTED_VALUE"""),500.0)</f>
        <v>500</v>
      </c>
      <c r="C17" s="2">
        <f>IFERROR(__xludf.DUMMYFUNCTION("""COMPUTED_VALUE"""),4.0)</f>
        <v>4</v>
      </c>
      <c r="D17" s="2">
        <f>IFERROR(__xludf.DUMMYFUNCTION("""COMPUTED_VALUE"""),500.0)</f>
        <v>500</v>
      </c>
      <c r="E17" s="2">
        <f>IFERROR(__xludf.DUMMYFUNCTION("""COMPUTED_VALUE"""),4.0)</f>
        <v>4</v>
      </c>
      <c r="F17" s="2">
        <f>IFERROR(__xludf.DUMMYFUNCTION("""COMPUTED_VALUE"""),500.0)</f>
        <v>500</v>
      </c>
      <c r="G17" s="2">
        <f>IFERROR(__xludf.DUMMYFUNCTION("""COMPUTED_VALUE"""),4.0)</f>
        <v>4</v>
      </c>
      <c r="H17" s="2">
        <f>IFERROR(__xludf.DUMMYFUNCTION("""COMPUTED_VALUE"""),810.0)</f>
        <v>810</v>
      </c>
      <c r="I17" s="2">
        <f>IFERROR(__xludf.DUMMYFUNCTION("""COMPUTED_VALUE"""),4.0)</f>
        <v>4</v>
      </c>
      <c r="J17" s="1" t="str">
        <f>IFERROR(__xludf.DUMMYFUNCTION("""COMPUTED_VALUE"""),"Sebagian besar telah dilakukan semenisasi")</f>
        <v>Sebagian besar telah dilakukan semenisasi</v>
      </c>
      <c r="K17" s="1">
        <f>IFERROR(__xludf.DUMMYFUNCTION("""COMPUTED_VALUE"""),80.0)</f>
        <v>80</v>
      </c>
    </row>
    <row r="18">
      <c r="A18" s="1" t="str">
        <f>IFERROR(__xludf.DUMMYFUNCTION("""COMPUTED_VALUE"""),"RT 13")</f>
        <v>RT 13</v>
      </c>
      <c r="B18" s="2">
        <f>IFERROR(__xludf.DUMMYFUNCTION("""COMPUTED_VALUE"""),100.0)</f>
        <v>100</v>
      </c>
      <c r="C18" s="2">
        <f>IFERROR(__xludf.DUMMYFUNCTION("""COMPUTED_VALUE"""),3.0)</f>
        <v>3</v>
      </c>
      <c r="D18" s="2">
        <f>IFERROR(__xludf.DUMMYFUNCTION("""COMPUTED_VALUE"""),290.0)</f>
        <v>290</v>
      </c>
      <c r="E18" s="2">
        <f>IFERROR(__xludf.DUMMYFUNCTION("""COMPUTED_VALUE"""),3.0)</f>
        <v>3</v>
      </c>
      <c r="F18" s="2">
        <f>IFERROR(__xludf.DUMMYFUNCTION("""COMPUTED_VALUE"""),390.0)</f>
        <v>390</v>
      </c>
      <c r="G18" s="2">
        <f>IFERROR(__xludf.DUMMYFUNCTION("""COMPUTED_VALUE"""),3.0)</f>
        <v>3</v>
      </c>
      <c r="H18" s="2">
        <f>IFERROR(__xludf.DUMMYFUNCTION("""COMPUTED_VALUE"""),590.0)</f>
        <v>590</v>
      </c>
      <c r="I18" s="2">
        <f>IFERROR(__xludf.DUMMYFUNCTION("""COMPUTED_VALUE"""),3.0)</f>
        <v>3</v>
      </c>
      <c r="J18" s="1" t="str">
        <f>IFERROR(__xludf.DUMMYFUNCTION("""COMPUTED_VALUE"""),"Sebagian besar telah dilakukan semenisasi")</f>
        <v>Sebagian besar telah dilakukan semenisasi</v>
      </c>
      <c r="K18" s="1">
        <f>IFERROR(__xludf.DUMMYFUNCTION("""COMPUTED_VALUE"""),70.0)</f>
        <v>70</v>
      </c>
    </row>
    <row r="19">
      <c r="A19" s="1" t="str">
        <f>IFERROR(__xludf.DUMMYFUNCTION("""COMPUTED_VALUE"""),"RT 14")</f>
        <v>RT 14</v>
      </c>
      <c r="B19" s="2">
        <f>IFERROR(__xludf.DUMMYFUNCTION("""COMPUTED_VALUE"""),100.0)</f>
        <v>100</v>
      </c>
      <c r="C19" s="2">
        <f>IFERROR(__xludf.DUMMYFUNCTION("""COMPUTED_VALUE"""),4.0)</f>
        <v>4</v>
      </c>
      <c r="D19" s="2">
        <f>IFERROR(__xludf.DUMMYFUNCTION("""COMPUTED_VALUE"""),135.0)</f>
        <v>135</v>
      </c>
      <c r="E19" s="2">
        <f>IFERROR(__xludf.DUMMYFUNCTION("""COMPUTED_VALUE"""),4.0)</f>
        <v>4</v>
      </c>
      <c r="F19" s="2">
        <f>IFERROR(__xludf.DUMMYFUNCTION("""COMPUTED_VALUE"""),135.0)</f>
        <v>135</v>
      </c>
      <c r="G19" s="2">
        <f>IFERROR(__xludf.DUMMYFUNCTION("""COMPUTED_VALUE"""),4.0)</f>
        <v>4</v>
      </c>
      <c r="H19" s="2">
        <f>IFERROR(__xludf.DUMMYFUNCTION("""COMPUTED_VALUE"""),1000.0)</f>
        <v>1000</v>
      </c>
      <c r="I19" s="2">
        <f>IFERROR(__xludf.DUMMYFUNCTION("""COMPUTED_VALUE"""),4.0)</f>
        <v>4</v>
      </c>
      <c r="J19" s="1" t="str">
        <f>IFERROR(__xludf.DUMMYFUNCTION("""COMPUTED_VALUE"""),"Sebagian kecil telah dilakukan semenisasi")</f>
        <v>Sebagian kecil telah dilakukan semenisasi</v>
      </c>
      <c r="K19" s="1">
        <f>IFERROR(__xludf.DUMMYFUNCTION("""COMPUTED_VALUE"""),30.0)</f>
        <v>30</v>
      </c>
    </row>
    <row r="20">
      <c r="A20" s="1" t="str">
        <f>IFERROR(__xludf.DUMMYFUNCTION("""COMPUTED_VALUE"""),"RT 15")</f>
        <v>RT 15</v>
      </c>
      <c r="B20" s="2">
        <f>IFERROR(__xludf.DUMMYFUNCTION("""COMPUTED_VALUE"""),850.0)</f>
        <v>850</v>
      </c>
      <c r="C20" s="2">
        <f>IFERROR(__xludf.DUMMYFUNCTION("""COMPUTED_VALUE"""),2.0)</f>
        <v>2</v>
      </c>
      <c r="D20" s="2">
        <f>IFERROR(__xludf.DUMMYFUNCTION("""COMPUTED_VALUE"""),850.0)</f>
        <v>850</v>
      </c>
      <c r="E20" s="2">
        <f>IFERROR(__xludf.DUMMYFUNCTION("""COMPUTED_VALUE"""),2.0)</f>
        <v>2</v>
      </c>
      <c r="F20" s="2">
        <f>IFERROR(__xludf.DUMMYFUNCTION("""COMPUTED_VALUE"""),850.0)</f>
        <v>850</v>
      </c>
      <c r="G20" s="2">
        <f>IFERROR(__xludf.DUMMYFUNCTION("""COMPUTED_VALUE"""),2.0)</f>
        <v>2</v>
      </c>
      <c r="H20" s="2">
        <f>IFERROR(__xludf.DUMMYFUNCTION("""COMPUTED_VALUE"""),850.0)</f>
        <v>850</v>
      </c>
      <c r="I20" s="2">
        <f>IFERROR(__xludf.DUMMYFUNCTION("""COMPUTED_VALUE"""),2.0)</f>
        <v>2</v>
      </c>
      <c r="J20" s="1" t="str">
        <f>IFERROR(__xludf.DUMMYFUNCTION("""COMPUTED_VALUE"""),"Sebagian kecil telah dilakukan semenisasi")</f>
        <v>Sebagian kecil telah dilakukan semenisasi</v>
      </c>
      <c r="K20" s="1">
        <f>IFERROR(__xludf.DUMMYFUNCTION("""COMPUTED_VALUE"""),50.0)</f>
        <v>50</v>
      </c>
    </row>
    <row r="21">
      <c r="A21" s="3" t="str">
        <f>IFERROR(__xludf.DUMMYFUNCTION("""COMPUTED_VALUE""")," Kelurahan Pantai Amal ")</f>
        <v>Kelurahan Pantai Amal</v>
      </c>
      <c r="B21" s="3">
        <f>IFERROR(__xludf.DUMMYFUNCTION("""COMPUTED_VALUE"""),7798.0)</f>
        <v>7798</v>
      </c>
      <c r="C21" s="1"/>
      <c r="D21" s="3">
        <f>IFERROR(__xludf.DUMMYFUNCTION("""COMPUTED_VALUE"""),8208.0)</f>
        <v>8208</v>
      </c>
      <c r="E21" s="1"/>
      <c r="F21" s="3">
        <f>IFERROR(__xludf.DUMMYFUNCTION("""COMPUTED_VALUE"""),9160.0)</f>
        <v>9160</v>
      </c>
      <c r="G21" s="1"/>
      <c r="H21" s="3">
        <f>IFERROR(__xludf.DUMMYFUNCTION("""COMPUTED_VALUE"""),11273.0)</f>
        <v>11273</v>
      </c>
      <c r="I21" s="1"/>
      <c r="J21" s="1"/>
      <c r="K21" s="1"/>
    </row>
    <row r="22">
      <c r="A22" s="1" t="str">
        <f>IFERROR(__xludf.DUMMYFUNCTION("""COMPUTED_VALUE"""),"Sumber: DITA-RT 2024")</f>
        <v>Sumber: DITA-RT 2024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5">
      <c r="A25" s="4"/>
    </row>
  </sheetData>
  <drawing r:id="rId1"/>
</worksheet>
</file>