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<sst xmlns="http://schemas.openxmlformats.org/spreadsheetml/2006/main" count="210" uniqueCount="67">
  <si>
    <t>社会福祉法人佐渡福祉会　岩の平園・第二岩の平園</t>
  </si>
  <si>
    <t>新潟県佐渡市上新穂1256番地</t>
  </si>
  <si>
    <t xml:space="preserve">施設入所支援、岩の平園（定員50名）第二岩の平園（定員50名）
施設に入所した障がいのある方に、主に夜間、入浴、排泄、食事等の介護、生活等に関する相談や助言などのサービスを提供します。
</t>
  </si>
  <si>
    <t>庶務課</t>
  </si>
  <si>
    <t>0259-22-3880</t>
  </si>
  <si>
    <t>0259-22-3881</t>
  </si>
  <si>
    <t>常食</t>
  </si>
  <si>
    <t>きざみ食</t>
  </si>
  <si>
    <t>超きざみ食</t>
  </si>
  <si>
    <t>ソフト食</t>
  </si>
  <si>
    <t>豚肉ソテーハニー
マスタードかけ</t>
  </si>
  <si>
    <t>ハウスとろとろ煮込みハンバーグ味
ヤヨイそのままさといも</t>
  </si>
  <si>
    <t>鯖の味噌煮</t>
  </si>
  <si>
    <t>ホリカフーズ鯖の味噌煮
ニチロとけないえだまめ</t>
  </si>
  <si>
    <t>大根の華風煮</t>
  </si>
  <si>
    <t>ハウスおいしくカロリー200
かぼちゃの煮物風</t>
  </si>
  <si>
    <t>一般的な食事</t>
  </si>
  <si>
    <t>常食を一口大に刻んだもの</t>
  </si>
  <si>
    <t>包丁で細かく刻み、食材に応じてとろみをかける</t>
  </si>
  <si>
    <t>市販品を使用</t>
  </si>
  <si>
    <t>通常の大きさ</t>
  </si>
  <si>
    <t>2cm角</t>
  </si>
  <si>
    <t>みじん切</t>
  </si>
  <si>
    <t>ペースト状</t>
  </si>
  <si>
    <t>噛まなくてよい</t>
  </si>
  <si>
    <t>3</t>
  </si>
  <si>
    <t>2-1</t>
  </si>
  <si>
    <t>米飯150</t>
  </si>
  <si>
    <t>全粥230</t>
  </si>
  <si>
    <t>ご飯</t>
  </si>
  <si>
    <t>全粥</t>
  </si>
  <si>
    <t>ミキサー粥ゼリー</t>
  </si>
  <si>
    <t>通常の米飯
米1：水1.3</t>
  </si>
  <si>
    <t>米１：水5</t>
  </si>
  <si>
    <t>全粥にホット＆プラス（ヘルシーフード）を入れミキサーで攪拌</t>
  </si>
  <si>
    <t>4</t>
  </si>
  <si>
    <t>水ゼリー</t>
  </si>
  <si>
    <t>お水のゼリー
（市販品）</t>
  </si>
  <si>
    <t>ソフティアS</t>
  </si>
  <si>
    <t>スルーパートナー</t>
  </si>
  <si>
    <t>1ｇ</t>
  </si>
  <si>
    <t>2ｇ</t>
  </si>
  <si>
    <t>３ｇ</t>
  </si>
  <si>
    <t>1/2</t>
  </si>
  <si>
    <t>1</t>
  </si>
  <si>
    <t>1.5</t>
  </si>
  <si>
    <t>小さじ</t>
  </si>
  <si>
    <t>1/3</t>
  </si>
  <si>
    <t>0j・1j対応：可</t>
  </si>
  <si>
    <t>カセイ食品カロリープリン、エネプロゼリー・セブン、エンシュアをスルーパートナーで固めたもの</t>
  </si>
  <si>
    <t>障がい者支援施設</t>
  </si>
  <si>
    <t>岩の平園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</si>
  <si>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</si>
  <si>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</si>
  <si>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</si>
  <si>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</si>
  <si>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</si>
  <si>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</si>
  <si>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</si>
  <si>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外舘　梓</t>
  </si>
  <si>
    <t>外舘梓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</si>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</sst>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3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b/>
      <sz val="10.0"/>
      <color theme="1"/>
      <name val="Arial"/>
      <scheme val="minor"/>
    </font>
    <font>
      <sz val="6.0"/>
      <color theme="1"/>
      <name val="Arial"/>
      <scheme val="minor"/>
    </font>
    <font>
      <sz val="9.0"/>
      <color theme="1"/>
      <name val="Arial"/>
      <scheme val="minor"/>
    </font>
    <font>
      <sz val="7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0" fillId="0" fontId="2" numFmtId="0" xfId="0" applyAlignment="1" applyFont="1">
      <alignment readingOrder="0"/>
    </xf>
    <xf borderId="1" fillId="3" fontId="3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3" numFmtId="0" xfId="0" applyAlignment="1" applyBorder="1" applyFont="1">
      <alignment horizontal="center" readingOrder="0" vertical="center"/>
    </xf>
    <xf borderId="1" fillId="4" fontId="2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3" numFmtId="0" xfId="0" applyAlignment="1" applyBorder="1" applyFill="1" applyFont="1">
      <alignment horizontal="center" vertical="center"/>
    </xf>
    <xf borderId="5" fillId="0" fontId="2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6" fillId="0" fontId="7" numFmtId="0" xfId="0" applyAlignment="1" applyBorder="1" applyFont="1">
      <alignment horizontal="center" readingOrder="0" shrinkToFit="0" vertical="center" wrapText="0"/>
    </xf>
    <xf borderId="7" fillId="6" fontId="3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center" readingOrder="0" shrinkToFit="0" vertical="center" wrapText="0"/>
    </xf>
    <xf borderId="8" fillId="0" fontId="2" numFmtId="0" xfId="0" applyAlignment="1" applyBorder="1" applyFont="1">
      <alignment horizontal="center" vertical="center"/>
    </xf>
    <xf borderId="9" fillId="6" fontId="3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5" fillId="0" fontId="7" numFmtId="0" xfId="0" applyAlignment="1" applyBorder="1" applyFont="1">
      <alignment readingOrder="0" shrinkToFit="0" vertical="center" wrapText="1"/>
    </xf>
    <xf borderId="5" fillId="6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9" numFmtId="49" xfId="0" applyAlignment="1" applyBorder="1" applyFont="1" applyNumberFormat="1">
      <alignment horizontal="center" shrinkToFit="0" vertical="center" wrapText="0"/>
    </xf>
    <xf borderId="6" fillId="0" fontId="9" numFmtId="49" xfId="0" applyAlignment="1" applyBorder="1" applyFont="1" applyNumberFormat="1">
      <alignment horizontal="center" readingOrder="0" shrinkToFit="0" vertical="center" wrapText="0"/>
    </xf>
    <xf borderId="11" fillId="6" fontId="3" numFmtId="0" xfId="0" applyAlignment="1" applyBorder="1" applyFont="1">
      <alignment horizontal="center" vertical="center"/>
    </xf>
    <xf borderId="6" fillId="0" fontId="2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2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3" numFmtId="0" xfId="0" applyAlignment="1" applyBorder="1" applyFill="1" applyFont="1">
      <alignment horizontal="center" vertical="center"/>
    </xf>
    <xf borderId="13" fillId="0" fontId="2" numFmtId="0" xfId="0" applyAlignment="1" applyBorder="1" applyFont="1">
      <alignment horizontal="center" readingOrder="0" shrinkToFit="0" vertical="center" wrapText="0"/>
    </xf>
    <xf borderId="13" fillId="0" fontId="2" numFmtId="0" xfId="0" applyAlignment="1" applyBorder="1" applyFont="1">
      <alignment horizontal="center" shrinkToFit="0" vertical="center" wrapText="0"/>
    </xf>
    <xf borderId="13" fillId="0" fontId="2" numFmtId="0" xfId="0" applyAlignment="1" applyBorder="1" applyFont="1">
      <alignment horizontal="center" vertical="center"/>
    </xf>
    <xf borderId="13" fillId="0" fontId="7" numFmtId="0" xfId="0" applyAlignment="1" applyBorder="1" applyFont="1">
      <alignment readingOrder="0" shrinkToFit="0" vertical="center" wrapText="1"/>
    </xf>
    <xf borderId="13" fillId="0" fontId="7" numFmtId="0" xfId="0" applyAlignment="1" applyBorder="1" applyFont="1">
      <alignment shrinkToFit="0" vertical="center" wrapText="1"/>
    </xf>
    <xf borderId="13" fillId="0" fontId="9" numFmtId="49" xfId="0" applyAlignment="1" applyBorder="1" applyFont="1" applyNumberFormat="1">
      <alignment horizontal="center" readingOrder="0" shrinkToFit="0" vertical="center" wrapText="0"/>
    </xf>
    <xf borderId="14" fillId="9" fontId="10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11" numFmtId="0" xfId="0" applyAlignment="1" applyBorder="1" applyFill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0" fontId="7" numFmtId="0" xfId="0" applyAlignment="1" applyBorder="1" applyFont="1">
      <alignment horizontal="center" readingOrder="0" shrinkToFit="0" vertical="center" wrapText="1"/>
    </xf>
    <xf borderId="16" fillId="10" fontId="3" numFmtId="0" xfId="0" applyAlignment="1" applyBorder="1" applyFont="1">
      <alignment horizontal="center" vertical="center"/>
    </xf>
    <xf borderId="16" fillId="0" fontId="7" numFmtId="0" xfId="0" applyAlignment="1" applyBorder="1" applyFont="1">
      <alignment horizontal="center" readingOrder="0" shrinkToFit="0" vertical="center" wrapText="0"/>
    </xf>
    <xf borderId="16" fillId="0" fontId="7" numFmtId="0" xfId="0" applyAlignment="1" applyBorder="1" applyFont="1">
      <alignment horizontal="center" shrinkToFit="0" vertical="center" wrapText="0"/>
    </xf>
    <xf borderId="16" fillId="10" fontId="3" numFmtId="0" xfId="0" applyAlignment="1" applyBorder="1" applyFont="1">
      <alignment horizontal="center" readingOrder="0" vertical="center"/>
    </xf>
    <xf borderId="16" fillId="0" fontId="2" numFmtId="167" xfId="0" applyAlignment="1" applyBorder="1" applyFont="1" applyNumberFormat="1">
      <alignment horizontal="center" readingOrder="0" shrinkToFit="0" vertical="center" wrapText="0"/>
    </xf>
    <xf borderId="16" fillId="0" fontId="2" numFmtId="167" xfId="0" applyAlignment="1" applyBorder="1" applyFont="1" applyNumberFormat="1">
      <alignment horizontal="center" shrinkToFit="0" vertical="center" wrapText="0"/>
    </xf>
    <xf borderId="16" fillId="0" fontId="2" numFmtId="167" xfId="0" applyAlignment="1" applyBorder="1" applyFont="1" applyNumberFormat="1">
      <alignment horizontal="center" readingOrder="0" shrinkToFit="0" vertical="center" wrapText="0"/>
    </xf>
    <xf borderId="16" fillId="0" fontId="2" numFmtId="167" xfId="0" applyAlignment="1" applyBorder="1" applyFont="1" applyNumberFormat="1">
      <alignment horizontal="center" shrinkToFit="0" vertical="center" wrapText="0"/>
    </xf>
    <xf borderId="15" fillId="10" fontId="3" numFmtId="0" xfId="0" applyAlignment="1" applyBorder="1" applyFont="1">
      <alignment horizontal="center" readingOrder="0" vertical="center"/>
    </xf>
    <xf borderId="15" fillId="0" fontId="2" numFmtId="168" xfId="0" applyAlignment="1" applyBorder="1" applyFont="1" applyNumberFormat="1">
      <alignment horizontal="center" readingOrder="0" shrinkToFit="0" vertical="center" wrapText="0"/>
    </xf>
    <xf borderId="15" fillId="0" fontId="2" numFmtId="168" xfId="0" applyAlignment="1" applyBorder="1" applyFont="1" applyNumberFormat="1">
      <alignment horizontal="center" shrinkToFit="0" vertical="center" wrapText="0"/>
    </xf>
    <xf borderId="17" fillId="11" fontId="12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2" numFmtId="0" xfId="0" applyAlignment="1" applyBorder="1" applyFill="1" applyFont="1">
      <alignment horizontal="center" vertical="center"/>
    </xf>
    <xf borderId="17" fillId="0" fontId="13" numFmtId="0" xfId="0" applyAlignment="1" applyBorder="1" applyFont="1">
      <alignment horizontal="center" readingOrder="0" shrinkToFit="0" vertical="center" wrapText="1"/>
    </xf>
    <xf borderId="20" fillId="0" fontId="13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center" readingOrder="0" vertical="center"/>
    </xf>
    <xf borderId="18" fillId="0" fontId="7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7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3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4" numFmtId="0" xfId="0" applyAlignment="1" applyBorder="1" applyFont="1">
      <alignment horizontal="left" readingOrder="0" vertical="bottom"/>
    </xf>
    <xf borderId="27" fillId="0" fontId="15" numFmtId="0" xfId="0" applyAlignment="1" applyBorder="1" applyFont="1">
      <alignment horizontal="left" readingOrder="0" vertical="bottom"/>
    </xf>
    <xf borderId="27" fillId="0" fontId="16" numFmtId="0" xfId="0" applyAlignment="1" applyBorder="1" applyFont="1">
      <alignment horizontal="left" vertical="bottom"/>
    </xf>
    <xf borderId="0" fillId="0" fontId="17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2" numFmtId="0" xfId="0" applyBorder="1" applyFont="1"/>
    <xf borderId="6" fillId="0" fontId="2" numFmtId="0" xfId="0" applyAlignment="1" applyBorder="1" applyFont="1">
      <alignment horizontal="center" shrinkToFit="0" vertical="center" wrapText="0"/>
    </xf>
    <xf borderId="6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left" shrinkToFit="0" vertical="center" wrapText="1"/>
    </xf>
    <xf borderId="6" fillId="0" fontId="2" numFmtId="165" xfId="0" applyAlignment="1" applyBorder="1" applyFont="1" applyNumberFormat="1">
      <alignment horizontal="center" shrinkToFit="0" vertical="center" wrapText="0"/>
    </xf>
    <xf borderId="9" fillId="0" fontId="2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2" numFmtId="0" xfId="0" applyBorder="1" applyFont="1"/>
    <xf borderId="13" fillId="0" fontId="7" numFmtId="0" xfId="0" applyAlignment="1" applyBorder="1" applyFont="1">
      <alignment horizontal="left" shrinkToFit="0" vertical="center" wrapText="1"/>
    </xf>
    <xf borderId="13" fillId="0" fontId="9" numFmtId="49" xfId="0" applyAlignment="1" applyBorder="1" applyFont="1" applyNumberFormat="1">
      <alignment horizontal="center" shrinkToFit="0" vertical="center" wrapText="0"/>
    </xf>
    <xf borderId="32" fillId="9" fontId="2" numFmtId="0" xfId="0" applyBorder="1" applyFont="1"/>
    <xf borderId="15" fillId="0" fontId="7" numFmtId="0" xfId="0" applyAlignment="1" applyBorder="1" applyFont="1">
      <alignment horizontal="center" shrinkToFit="0" vertical="center" wrapText="1"/>
    </xf>
    <xf borderId="20" fillId="11" fontId="1" numFmtId="0" xfId="0" applyAlignment="1" applyBorder="1" applyFont="1">
      <alignment vertical="center"/>
    </xf>
    <xf borderId="33" fillId="11" fontId="2" numFmtId="0" xfId="0" applyBorder="1" applyFont="1"/>
    <xf borderId="0" fillId="12" fontId="1" numFmtId="0" xfId="0" applyAlignment="1" applyFont="1">
      <alignment vertical="center"/>
    </xf>
    <xf borderId="0" fillId="12" fontId="2" numFmtId="0" xfId="0" applyFont="1"/>
    <xf borderId="18" fillId="0" fontId="7" numFmtId="0" xfId="0" applyAlignment="1" applyBorder="1" applyFont="1">
      <alignment horizontal="center" vertical="center"/>
    </xf>
    <xf borderId="34" fillId="0" fontId="7" numFmtId="0" xfId="0" applyAlignment="1" applyBorder="1" applyFont="1">
      <alignment horizontal="left" vertical="center"/>
    </xf>
    <xf borderId="35" fillId="0" fontId="4" numFmtId="0" xfId="0" applyBorder="1" applyFont="1"/>
    <xf borderId="21" fillId="0" fontId="7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2" numFmtId="0" xfId="0" applyBorder="1" applyFont="1"/>
    <xf borderId="38" fillId="0" fontId="2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2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3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readingOrder="0" vertical="center"/>
    </xf>
    <xf borderId="38" fillId="0" fontId="2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8" numFmtId="0" xfId="0" applyAlignment="1" applyBorder="1" applyFont="1">
      <alignment vertical="bottom"/>
    </xf>
    <xf borderId="49" fillId="0" fontId="18" numFmtId="0" xfId="0" applyAlignment="1" applyBorder="1" applyFont="1">
      <alignment vertical="bottom"/>
    </xf>
    <xf borderId="50" fillId="14" fontId="18" numFmtId="0" xfId="0" applyAlignment="1" applyBorder="1" applyFill="1" applyFont="1">
      <alignment vertical="bottom"/>
    </xf>
    <xf borderId="51" fillId="14" fontId="18" numFmtId="0" xfId="0" applyAlignment="1" applyBorder="1" applyFont="1">
      <alignment vertical="bottom"/>
    </xf>
    <xf borderId="51" fillId="14" fontId="19" numFmtId="0" xfId="0" applyAlignment="1" applyBorder="1" applyFont="1">
      <alignment horizontal="center" vertical="bottom"/>
    </xf>
    <xf borderId="51" fillId="14" fontId="19" numFmtId="0" xfId="0" applyAlignment="1" applyBorder="1" applyFont="1">
      <alignment horizontal="center" vertical="bottom"/>
    </xf>
    <xf borderId="50" fillId="0" fontId="20" numFmtId="0" xfId="0" applyAlignment="1" applyBorder="1" applyFont="1">
      <alignment vertical="bottom"/>
    </xf>
    <xf borderId="51" fillId="0" fontId="18" numFmtId="0" xfId="0" applyAlignment="1" applyBorder="1" applyFont="1">
      <alignment vertical="bottom"/>
    </xf>
    <xf borderId="51" fillId="0" fontId="18" numFmtId="0" xfId="0" applyAlignment="1" applyBorder="1" applyFont="1">
      <alignment horizontal="center" readingOrder="0"/>
    </xf>
    <xf borderId="51" fillId="0" fontId="18" numFmtId="0" xfId="0" applyAlignment="1" applyBorder="1" applyFont="1">
      <alignment readingOrder="0" vertical="bottom"/>
    </xf>
    <xf borderId="0" fillId="0" fontId="18" numFmtId="0" xfId="0" applyAlignment="1" applyFont="1">
      <alignment vertical="bottom"/>
    </xf>
    <xf borderId="0" fillId="0" fontId="18" numFmtId="0" xfId="0" applyAlignment="1" applyFont="1">
      <alignment horizontal="center" vertical="bottom"/>
    </xf>
    <xf borderId="0" fillId="0" fontId="2" numFmtId="14" xfId="0" applyAlignment="1" applyFont="1" applyNumberFormat="1">
      <alignment readingOrder="0"/>
    </xf>
    <xf borderId="0" fillId="0" fontId="2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46" fillId="3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readingOrder="0" shrinkToFit="0" vertical="center" wrapText="0"/>
    </xf>
    <xf borderId="6" fillId="0" fontId="2" numFmtId="0" xfId="0" applyAlignment="1" applyBorder="1" applyFont="1">
      <alignment readingOrder="0" shrinkToFit="0" vertical="center" wrapText="1"/>
    </xf>
    <xf borderId="46" fillId="0" fontId="2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2" numFmtId="0" xfId="0" applyAlignment="1" applyBorder="1" applyFont="1">
      <alignment readingOrder="0" shrinkToFit="0" vertical="center" wrapText="0"/>
    </xf>
    <xf borderId="41" fillId="0" fontId="2" numFmtId="0" xfId="0" applyAlignment="1" applyBorder="1" applyFont="1">
      <alignment readingOrder="0" shrinkToFit="0" vertical="center" wrapText="0"/>
    </xf>
    <xf borderId="5" fillId="0" fontId="2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21" numFmtId="0" xfId="0" applyAlignment="1" applyBorder="1" applyFont="1">
      <alignment horizontal="center" shrinkToFit="0" vertical="center" wrapText="0"/>
    </xf>
    <xf borderId="6" fillId="0" fontId="21" numFmtId="0" xfId="0" applyAlignment="1" applyBorder="1" applyFont="1">
      <alignment horizontal="center" readingOrder="0" shrinkToFit="0" vertical="center" wrapText="0"/>
    </xf>
    <xf borderId="6" fillId="0" fontId="21" numFmtId="170" xfId="0" applyAlignment="1" applyBorder="1" applyFont="1" applyNumberFormat="1">
      <alignment horizontal="center" readingOrder="0" shrinkToFit="0" vertical="center" wrapText="0"/>
    </xf>
    <xf borderId="12" fillId="6" fontId="3" numFmtId="0" xfId="0" applyAlignment="1" applyBorder="1" applyFont="1">
      <alignment horizontal="center" readingOrder="0" vertical="center"/>
    </xf>
    <xf borderId="9" fillId="0" fontId="2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2" numFmtId="49" xfId="0" applyAlignment="1" applyBorder="1" applyFont="1" applyNumberFormat="1">
      <alignment horizontal="center" readingOrder="0" shrinkToFit="0" vertical="center" wrapText="0"/>
    </xf>
    <xf borderId="14" fillId="9" fontId="10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2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7" numFmtId="0" xfId="0" applyAlignment="1" applyBorder="1" applyFont="1">
      <alignment horizontal="left" readingOrder="0" shrinkToFit="0" vertical="center" wrapText="1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7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left" readingOrder="0" shrinkToFit="0" vertical="center" wrapText="1"/>
    </xf>
    <xf borderId="6" fillId="0" fontId="21" numFmtId="49" xfId="0" applyAlignment="1" applyBorder="1" applyFont="1" applyNumberFormat="1">
      <alignment horizontal="center" shrinkToFit="0" vertical="center" wrapText="0"/>
    </xf>
    <xf borderId="6" fillId="0" fontId="21" numFmtId="49" xfId="0" applyAlignment="1" applyBorder="1" applyFont="1" applyNumberFormat="1">
      <alignment horizontal="center" readingOrder="0" shrinkToFit="0" vertical="center" wrapText="0"/>
    </xf>
    <xf borderId="6" fillId="0" fontId="2" numFmtId="171" xfId="0" applyAlignment="1" applyBorder="1" applyFont="1" applyNumberFormat="1">
      <alignment horizontal="center" readingOrder="0" shrinkToFit="0" vertical="center" wrapText="0"/>
    </xf>
    <xf borderId="13" fillId="0" fontId="7" numFmtId="0" xfId="0" applyAlignment="1" applyBorder="1" applyFont="1">
      <alignment horizontal="left" readingOrder="0" shrinkToFit="0" vertical="center" wrapText="1"/>
    </xf>
    <xf borderId="15" fillId="0" fontId="2" numFmtId="172" xfId="0" applyAlignment="1" applyBorder="1" applyFont="1" applyNumberFormat="1">
      <alignment horizontal="center" readingOrder="0" shrinkToFit="0" vertical="center" wrapText="0"/>
    </xf>
    <xf borderId="15" fillId="0" fontId="2" numFmtId="172" xfId="0" applyAlignment="1" applyBorder="1" applyFont="1" applyNumberFormat="1">
      <alignment horizontal="center" shrinkToFit="0" vertical="center" wrapText="0"/>
    </xf>
    <xf borderId="15" fillId="0" fontId="2" numFmtId="172" xfId="0" applyAlignment="1" applyBorder="1" applyFont="1" applyNumberFormat="1">
      <alignment horizontal="center" readingOrder="0" shrinkToFit="0" vertical="center" wrapText="0"/>
    </xf>
    <xf borderId="15" fillId="0" fontId="2" numFmtId="172" xfId="0" applyAlignment="1" applyBorder="1" applyFont="1" applyNumberFormat="1">
      <alignment horizontal="center" shrinkToFit="0" vertical="center" wrapText="0"/>
    </xf>
    <xf borderId="18" fillId="0" fontId="7" numFmtId="0" xfId="0" applyAlignment="1" applyBorder="1" applyFont="1">
      <alignment horizontal="center" readingOrder="0" vertical="center"/>
    </xf>
    <xf borderId="34" fillId="0" fontId="7" numFmtId="0" xfId="0" applyAlignment="1" applyBorder="1" applyFont="1">
      <alignment horizontal="left" readingOrder="0" vertical="center"/>
    </xf>
    <xf borderId="41" fillId="0" fontId="2" numFmtId="0" xfId="0" applyAlignment="1" applyBorder="1" applyFont="1">
      <alignment readingOrder="0" shrinkToFit="0" vertical="center" wrapText="1"/>
    </xf>
    <xf borderId="38" fillId="0" fontId="2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4.jpg"/><Relationship Id="rId2" Type="http://schemas.openxmlformats.org/officeDocument/2006/relationships/image" Target="../media/image10.jpg"/><Relationship Id="rId3" Type="http://schemas.openxmlformats.org/officeDocument/2006/relationships/image" Target="../media/image2.jpg"/><Relationship Id="rId4" Type="http://schemas.openxmlformats.org/officeDocument/2006/relationships/image" Target="../media/image11.jpg"/><Relationship Id="rId11" Type="http://schemas.openxmlformats.org/officeDocument/2006/relationships/image" Target="../media/image7.jpg"/><Relationship Id="rId10" Type="http://schemas.openxmlformats.org/officeDocument/2006/relationships/image" Target="../media/image5.jpg"/><Relationship Id="rId12" Type="http://schemas.openxmlformats.org/officeDocument/2006/relationships/image" Target="../media/image4.jpg"/><Relationship Id="rId9" Type="http://schemas.openxmlformats.org/officeDocument/2006/relationships/image" Target="../media/image13.jpg"/><Relationship Id="rId5" Type="http://schemas.openxmlformats.org/officeDocument/2006/relationships/image" Target="../media/image6.jpg"/><Relationship Id="rId6" Type="http://schemas.openxmlformats.org/officeDocument/2006/relationships/image" Target="../media/image9.jpg"/><Relationship Id="rId7" Type="http://schemas.openxmlformats.org/officeDocument/2006/relationships/image" Target="../media/image12.jpg"/><Relationship Id="rId8" Type="http://schemas.openxmlformats.org/officeDocument/2006/relationships/image" Target="../media/image8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4.jpg"/><Relationship Id="rId2" Type="http://schemas.openxmlformats.org/officeDocument/2006/relationships/image" Target="../media/image10.jpg"/><Relationship Id="rId3" Type="http://schemas.openxmlformats.org/officeDocument/2006/relationships/image" Target="../media/image2.jpg"/><Relationship Id="rId4" Type="http://schemas.openxmlformats.org/officeDocument/2006/relationships/image" Target="../media/image11.jpg"/><Relationship Id="rId11" Type="http://schemas.openxmlformats.org/officeDocument/2006/relationships/image" Target="../media/image7.jpg"/><Relationship Id="rId10" Type="http://schemas.openxmlformats.org/officeDocument/2006/relationships/image" Target="../media/image5.jpg"/><Relationship Id="rId12" Type="http://schemas.openxmlformats.org/officeDocument/2006/relationships/image" Target="../media/image4.jpg"/><Relationship Id="rId9" Type="http://schemas.openxmlformats.org/officeDocument/2006/relationships/image" Target="../media/image13.jpg"/><Relationship Id="rId5" Type="http://schemas.openxmlformats.org/officeDocument/2006/relationships/image" Target="../media/image6.jpg"/><Relationship Id="rId6" Type="http://schemas.openxmlformats.org/officeDocument/2006/relationships/image" Target="../media/image9.jpg"/><Relationship Id="rId7" Type="http://schemas.openxmlformats.org/officeDocument/2006/relationships/image" Target="../media/image12.jpg"/><Relationship Id="rId8" Type="http://schemas.openxmlformats.org/officeDocument/2006/relationships/image" Target="../media/image8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33475" cy="857250"/>
    <xdr:pic>
      <xdr:nvPicPr>
        <xdr:cNvPr id="0" name="image1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33475" cy="857250"/>
    <xdr:pic>
      <xdr:nvPicPr>
        <xdr:cNvPr id="0" name="image1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33475" cy="857250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33475" cy="857250"/>
    <xdr:pic>
      <xdr:nvPicPr>
        <xdr:cNvPr id="0" name="image1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33475" cy="85725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33475" cy="857250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33475" cy="857250"/>
    <xdr:pic>
      <xdr:nvPicPr>
        <xdr:cNvPr id="0" name="image1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33475" cy="857250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33475" cy="857250"/>
    <xdr:pic>
      <xdr:nvPicPr>
        <xdr:cNvPr id="0" name="image1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33475" cy="857250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33475" cy="857250"/>
    <xdr:pic>
      <xdr:nvPicPr>
        <xdr:cNvPr id="0" name="image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33475" cy="857250"/>
    <xdr:pic>
      <xdr:nvPicPr>
        <xdr:cNvPr id="0" name="image4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133475" cy="8572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133475" cy="8572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33475" cy="857250"/>
    <xdr:pic>
      <xdr:nvPicPr>
        <xdr:cNvPr id="0" name="image1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33475" cy="857250"/>
    <xdr:pic>
      <xdr:nvPicPr>
        <xdr:cNvPr id="0" name="image1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33475" cy="857250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33475" cy="857250"/>
    <xdr:pic>
      <xdr:nvPicPr>
        <xdr:cNvPr id="0" name="image1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33475" cy="85725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33475" cy="857250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33475" cy="857250"/>
    <xdr:pic>
      <xdr:nvPicPr>
        <xdr:cNvPr id="0" name="image1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33475" cy="857250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33475" cy="857250"/>
    <xdr:pic>
      <xdr:nvPicPr>
        <xdr:cNvPr id="0" name="image1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33475" cy="857250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33475" cy="857250"/>
    <xdr:pic>
      <xdr:nvPicPr>
        <xdr:cNvPr id="0" name="image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33475" cy="857250"/>
    <xdr:pic>
      <xdr:nvPicPr>
        <xdr:cNvPr id="0" name="image4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133475" cy="8572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133475" cy="8572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  <c r="B1" s="2" t="s">
        <v>0</v>
      </c>
    </row>
    <row r="2" ht="22.5" customHeight="1">
      <c r="A2" s="3" t="str">
        <f>IFERROR(__xludf.DUMMYFUNCTION("IMPORTRANGE(""https://docs.google.com/spreadsheets/d/1vsTcEcugRZXGU84Ng3dXvNCAOD3CAaUTEbnnM7tyUJg/edit?usp=sharing"",""施設概要!A2"")"),"所在地")</f>
        <v>所在地</v>
      </c>
      <c r="B2" s="4" t="s">
        <v>1</v>
      </c>
      <c r="C2" s="5" t="s">
        <v>2</v>
      </c>
    </row>
    <row r="3" ht="22.5" customHeight="1">
      <c r="A3" s="3" t="str">
        <f>IFERROR(__xludf.DUMMYFUNCTION("IMPORTRANGE(""https://docs.google.com/spreadsheets/d/1vsTcEcugRZXGU84Ng3dXvNCAOD3CAaUTEbnnM7tyUJg/edit?usp=sharing"",""施設概要!A3"")"),"給食部門名")</f>
        <v>給食部門名</v>
      </c>
      <c r="B3" s="4" t="s">
        <v>3</v>
      </c>
      <c r="C3" s="6"/>
    </row>
    <row r="4" ht="22.5" customHeight="1">
      <c r="A4" s="3" t="str">
        <f>IFERROR(__xludf.DUMMYFUNCTION("IMPORTRANGE(""https://docs.google.com/spreadsheets/d/1vsTcEcugRZXGU84Ng3dXvNCAOD3CAaUTEbnnM7tyUJg/edit?usp=sharing"",""施設概要!A4"")"),"電話")</f>
        <v>電話</v>
      </c>
      <c r="B4" s="4" t="s">
        <v>4</v>
      </c>
      <c r="C4" s="6"/>
    </row>
    <row r="5" ht="22.5" customHeight="1">
      <c r="A5" s="3" t="str">
        <f>IFERROR(__xludf.DUMMYFUNCTION("IMPORTRANGE(""https://docs.google.com/spreadsheets/d/1vsTcEcugRZXGU84Ng3dXvNCAOD3CAaUTEbnnM7tyUJg/edit?usp=sharing"",""施設概要!A5"")"),"FAX")</f>
        <v>FAX</v>
      </c>
      <c r="B5" s="4" t="s">
        <v>5</v>
      </c>
      <c r="C5" s="6"/>
    </row>
    <row r="6" ht="22.5" customHeight="1">
      <c r="A6" s="7" t="str">
        <f>IFERROR(__xludf.DUMMYFUNCTION("IMPORTRANGE(""https://docs.google.com/spreadsheets/d/1vsTcEcugRZXGU84Ng3dXvNCAOD3CAaUTEbnnM7tyUJg/edit?usp=sharing"",""施設概要!A6"")"),"更新日")</f>
        <v>更新日</v>
      </c>
      <c r="B6" s="8">
        <v>46014.57088111111</v>
      </c>
      <c r="C6" s="9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1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31"/>
      <c r="C1" s="131"/>
      <c r="D1" s="131"/>
      <c r="E1" s="131"/>
      <c r="F1" s="131"/>
      <c r="G1" s="131"/>
      <c r="H1" s="131"/>
    </row>
    <row r="2" ht="22.5" customHeight="1">
      <c r="A2" s="11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2" t="s">
        <v>6</v>
      </c>
      <c r="C2" s="12" t="s">
        <v>7</v>
      </c>
      <c r="D2" s="12" t="s">
        <v>8</v>
      </c>
      <c r="E2" s="12" t="s">
        <v>9</v>
      </c>
      <c r="F2" s="12"/>
      <c r="G2" s="12"/>
      <c r="H2" s="12"/>
    </row>
    <row r="3" ht="18.75" customHeight="1">
      <c r="A3" s="13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5" t="s">
        <v>10</v>
      </c>
      <c r="C3" s="15" t="s">
        <v>10</v>
      </c>
      <c r="D3" s="15" t="s">
        <v>10</v>
      </c>
      <c r="E3" s="15" t="s">
        <v>11</v>
      </c>
      <c r="F3" s="15"/>
      <c r="G3" s="15"/>
      <c r="H3" s="15"/>
    </row>
    <row r="4" ht="67.5" customHeight="1">
      <c r="A4" s="16" t="str">
        <f>IFERROR(__xludf.DUMMYFUNCTION("IMPORTRANGE(""https://docs.google.com/spreadsheets/d/1vsTcEcugRZXGU84Ng3dXvNCAOD3CAaUTEbnnM7tyUJg/edit?usp=sharing"",""おかず形態一覧表!A4"")"),"画像")</f>
        <v>画像</v>
      </c>
      <c r="B4" s="17"/>
      <c r="C4" s="17"/>
      <c r="D4" s="17"/>
      <c r="E4" s="17"/>
      <c r="F4" s="17"/>
      <c r="G4" s="17"/>
      <c r="H4" s="17"/>
    </row>
    <row r="5" ht="18.75" customHeight="1">
      <c r="A5" s="13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5" t="s">
        <v>12</v>
      </c>
      <c r="C5" s="15" t="s">
        <v>12</v>
      </c>
      <c r="D5" s="15" t="s">
        <v>12</v>
      </c>
      <c r="E5" s="15" t="s">
        <v>13</v>
      </c>
      <c r="F5" s="15"/>
      <c r="G5" s="15"/>
      <c r="H5" s="15"/>
    </row>
    <row r="6" ht="67.5" customHeight="1">
      <c r="A6" s="16" t="str">
        <f>IFERROR(__xludf.DUMMYFUNCTION("IMPORTRANGE(""https://docs.google.com/spreadsheets/d/1vsTcEcugRZXGU84Ng3dXvNCAOD3CAaUTEbnnM7tyUJg/edit?usp=sharing"",""おかず形態一覧表!A6"")"),"画像")</f>
        <v>画像</v>
      </c>
      <c r="B6" s="19"/>
      <c r="C6" s="17"/>
      <c r="D6" s="17"/>
      <c r="E6" s="17"/>
      <c r="F6" s="17"/>
      <c r="G6" s="17"/>
      <c r="H6" s="17"/>
    </row>
    <row r="7" ht="18.75" customHeight="1">
      <c r="A7" s="13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5" t="s">
        <v>14</v>
      </c>
      <c r="C7" s="15" t="s">
        <v>14</v>
      </c>
      <c r="D7" s="15" t="s">
        <v>14</v>
      </c>
      <c r="E7" s="15" t="s">
        <v>15</v>
      </c>
      <c r="F7" s="15"/>
      <c r="G7" s="15"/>
      <c r="H7" s="15"/>
    </row>
    <row r="8" ht="67.5" customHeight="1">
      <c r="A8" s="20" t="str">
        <f>IFERROR(__xludf.DUMMYFUNCTION("IMPORTRANGE(""https://docs.google.com/spreadsheets/d/1vsTcEcugRZXGU84Ng3dXvNCAOD3CAaUTEbnnM7tyUJg/edit?usp=sharing"",""おかず形態一覧表!A8"")"),"画像")</f>
        <v>画像</v>
      </c>
      <c r="B8" s="21"/>
      <c r="C8" s="22"/>
      <c r="D8" s="22"/>
      <c r="E8" s="22"/>
      <c r="F8" s="22"/>
      <c r="G8" s="22"/>
      <c r="H8" s="22"/>
    </row>
    <row r="9" ht="112.5" customHeight="1">
      <c r="A9" s="20" t="str">
        <f>IFERROR(__xludf.DUMMYFUNCTION("IMPORTRANGE(""https://docs.google.com/spreadsheets/d/1vsTcEcugRZXGU84Ng3dXvNCAOD3CAaUTEbnnM7tyUJg/edit?usp=sharing"",""おかず形態一覧表!A9"")"),"内容")</f>
        <v>内容</v>
      </c>
      <c r="B9" s="23" t="s">
        <v>16</v>
      </c>
      <c r="C9" s="23" t="s">
        <v>17</v>
      </c>
      <c r="D9" s="23" t="s">
        <v>18</v>
      </c>
      <c r="E9" s="23" t="s">
        <v>19</v>
      </c>
      <c r="F9" s="23"/>
      <c r="G9" s="23"/>
      <c r="H9" s="23"/>
    </row>
    <row r="10" ht="45.0" customHeight="1">
      <c r="A10" s="24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5" t="s">
        <v>20</v>
      </c>
      <c r="C10" s="25" t="s">
        <v>21</v>
      </c>
      <c r="D10" s="25" t="s">
        <v>22</v>
      </c>
      <c r="E10" s="25" t="s">
        <v>23</v>
      </c>
      <c r="F10" s="25"/>
      <c r="G10" s="25"/>
      <c r="H10" s="25"/>
    </row>
    <row r="11" ht="45.0" customHeight="1">
      <c r="A11" s="24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6"/>
      <c r="C11" s="25"/>
      <c r="D11" s="25"/>
      <c r="E11" s="25" t="s">
        <v>24</v>
      </c>
      <c r="F11" s="25"/>
      <c r="G11" s="25"/>
      <c r="H11" s="25"/>
    </row>
    <row r="12" ht="22.5" customHeight="1">
      <c r="A12" s="24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42"/>
      <c r="C12" s="143"/>
      <c r="D12" s="143">
        <v>3.0</v>
      </c>
      <c r="E12" s="144">
        <v>45689.0</v>
      </c>
      <c r="F12" s="143"/>
      <c r="G12" s="143"/>
      <c r="H12" s="144"/>
    </row>
    <row r="13" ht="22.5" customHeight="1">
      <c r="A13" s="29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30" t="s">
        <v>27</v>
      </c>
      <c r="C13" s="30" t="s">
        <v>27</v>
      </c>
      <c r="D13" s="30" t="s">
        <v>28</v>
      </c>
      <c r="E13" s="30" t="s">
        <v>28</v>
      </c>
      <c r="F13" s="30"/>
      <c r="G13" s="30"/>
      <c r="H13" s="30"/>
    </row>
    <row r="14" ht="22.5" customHeight="1">
      <c r="A14" s="145" t="s">
        <v>63</v>
      </c>
      <c r="B14" s="146">
        <v>1800.0</v>
      </c>
      <c r="C14" s="146">
        <v>1800.0</v>
      </c>
      <c r="D14" s="146">
        <v>1400.0</v>
      </c>
      <c r="E14" s="146">
        <v>1200.0</v>
      </c>
      <c r="F14" s="146"/>
      <c r="G14" s="146"/>
      <c r="H14" s="146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7" t="str">
        <f>IFERROR(__xludf.DUMMYFUNCTION("IMPORTRANGE(""https://docs.google.com/spreadsheets/d/1vsTcEcugRZXGU84Ng3dXvNCAOD3CAaUTEbnnM7tyUJg/edit?usp=sharing"",""主食一覧!A1"")"),"2. 主食一覧")</f>
        <v>2. 主食一覧</v>
      </c>
      <c r="B1" s="131"/>
      <c r="C1" s="131"/>
      <c r="D1" s="131"/>
      <c r="E1" s="131"/>
      <c r="F1" s="131"/>
      <c r="G1" s="131"/>
      <c r="H1" s="131"/>
    </row>
    <row r="2" ht="22.5" customHeight="1">
      <c r="A2" s="34" t="str">
        <f>IFERROR(__xludf.DUMMYFUNCTION("IMPORTRANGE(""https://docs.google.com/spreadsheets/d/1vsTcEcugRZXGU84Ng3dXvNCAOD3CAaUTEbnnM7tyUJg/edit?usp=sharing"",""主食一覧!A2"")"),"主食名称")</f>
        <v>主食名称</v>
      </c>
      <c r="B2" s="35" t="s">
        <v>29</v>
      </c>
      <c r="C2" s="35" t="s">
        <v>30</v>
      </c>
      <c r="D2" s="35" t="s">
        <v>31</v>
      </c>
      <c r="E2" s="35"/>
      <c r="F2" s="35"/>
      <c r="G2" s="35"/>
      <c r="H2" s="36"/>
    </row>
    <row r="3" ht="67.5" customHeight="1">
      <c r="A3" s="34" t="str">
        <f>IFERROR(__xludf.DUMMYFUNCTION("IMPORTRANGE(""https://docs.google.com/spreadsheets/d/1vsTcEcugRZXGU84Ng3dXvNCAOD3CAaUTEbnnM7tyUJg/edit?usp=sharing"",""主食一覧!A3"")"),"画像")</f>
        <v>画像</v>
      </c>
      <c r="B3" s="37"/>
      <c r="C3" s="37"/>
      <c r="D3" s="37"/>
      <c r="E3" s="37"/>
      <c r="F3" s="37"/>
      <c r="G3" s="37"/>
      <c r="H3" s="37"/>
    </row>
    <row r="4" ht="45.0" customHeight="1">
      <c r="A4" s="34" t="str">
        <f>IFERROR(__xludf.DUMMYFUNCTION("IMPORTRANGE(""https://docs.google.com/spreadsheets/d/1vsTcEcugRZXGU84Ng3dXvNCAOD3CAaUTEbnnM7tyUJg/edit?usp=sharing"",""主食一覧!A4"")"),"内容")</f>
        <v>内容</v>
      </c>
      <c r="B4" s="38" t="s">
        <v>32</v>
      </c>
      <c r="C4" s="38" t="s">
        <v>33</v>
      </c>
      <c r="D4" s="38" t="s">
        <v>34</v>
      </c>
      <c r="E4" s="38"/>
      <c r="F4" s="38"/>
      <c r="G4" s="38"/>
      <c r="H4" s="39"/>
    </row>
    <row r="5" ht="22.5" customHeight="1">
      <c r="A5" s="34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8"/>
      <c r="C5" s="148" t="s">
        <v>35</v>
      </c>
      <c r="D5" s="148" t="s">
        <v>26</v>
      </c>
      <c r="E5" s="148"/>
      <c r="F5" s="148"/>
      <c r="G5" s="148"/>
      <c r="H5" s="148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31"/>
      <c r="C1" s="131"/>
      <c r="D1" s="131"/>
      <c r="E1" s="131"/>
      <c r="F1" s="15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31"/>
      <c r="H1" s="131"/>
    </row>
    <row r="2" ht="30.0" customHeight="1">
      <c r="A2" s="43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4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4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4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4" t="str">
        <f>IFERROR(__xludf.DUMMYFUNCTION("IMPORTRANGE(""https://docs.google.com/spreadsheets/d/1vsTcEcugRZXGU84Ng3dXvNCAOD3CAaUTEbnnM7tyUJg/edit?usp=sharing"",""水分とろみの基準・水分ゼリー!E2"")"),"")</f>
        <v/>
      </c>
      <c r="F2" s="45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6" t="s">
        <v>36</v>
      </c>
      <c r="H2" s="46" t="s">
        <v>37</v>
      </c>
    </row>
    <row r="3" ht="22.5" customHeight="1">
      <c r="A3" s="47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8" t="s">
        <v>38</v>
      </c>
      <c r="C3" s="48" t="s">
        <v>38</v>
      </c>
      <c r="D3" s="48" t="s">
        <v>38</v>
      </c>
      <c r="E3" s="49"/>
      <c r="F3" s="47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8" t="s">
        <v>39</v>
      </c>
      <c r="H3" s="49"/>
    </row>
    <row r="4" ht="22.5" customHeight="1">
      <c r="A4" s="50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3" t="s">
        <v>40</v>
      </c>
      <c r="C4" s="53" t="s">
        <v>41</v>
      </c>
      <c r="D4" s="53" t="s">
        <v>42</v>
      </c>
      <c r="E4" s="53" t="s">
        <v>64</v>
      </c>
      <c r="F4" s="47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3" t="s">
        <v>40</v>
      </c>
      <c r="H4" s="54"/>
    </row>
    <row r="5" ht="22.5" customHeight="1">
      <c r="A5" s="55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6" t="s">
        <v>43</v>
      </c>
      <c r="C5" s="56" t="s">
        <v>44</v>
      </c>
      <c r="D5" s="56" t="s">
        <v>45</v>
      </c>
      <c r="E5" s="56" t="s">
        <v>64</v>
      </c>
      <c r="F5" s="55" t="s">
        <v>46</v>
      </c>
      <c r="G5" s="56" t="s">
        <v>47</v>
      </c>
      <c r="H5" s="57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51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31"/>
      <c r="C1" s="131"/>
      <c r="D1" s="131"/>
      <c r="E1" s="131"/>
      <c r="F1" s="152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31"/>
    </row>
    <row r="2" ht="22.5" customHeight="1">
      <c r="A2" s="60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1"/>
      <c r="C2" s="61"/>
      <c r="D2" s="61"/>
      <c r="E2" s="62"/>
      <c r="F2" s="63" t="s">
        <v>48</v>
      </c>
      <c r="G2" s="153"/>
    </row>
    <row r="3" ht="22.5" customHeight="1">
      <c r="A3" s="65"/>
      <c r="B3" s="61"/>
      <c r="C3" s="61"/>
      <c r="D3" s="61"/>
      <c r="E3" s="62"/>
      <c r="F3" s="66" t="s">
        <v>49</v>
      </c>
      <c r="G3" s="67"/>
    </row>
    <row r="4" ht="22.5" customHeight="1">
      <c r="A4" s="68"/>
      <c r="B4" s="61"/>
      <c r="C4" s="61"/>
      <c r="D4" s="69"/>
      <c r="E4" s="62"/>
      <c r="F4" s="70"/>
      <c r="G4" s="71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2" t="s">
        <v>50</v>
      </c>
      <c r="B1" s="73"/>
      <c r="C1" s="73" t="s">
        <v>51</v>
      </c>
      <c r="D1" s="73"/>
      <c r="E1" s="73"/>
      <c r="F1" s="74"/>
      <c r="G1" s="74"/>
      <c r="H1" s="74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ht="7.5" customHeight="1"/>
    <row r="3" ht="22.5" customHeight="1">
      <c r="A3" s="76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7"/>
    </row>
    <row r="4" ht="22.5" customHeight="1">
      <c r="A4" s="11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4" t="s">
        <v>6</v>
      </c>
      <c r="C4" s="154" t="s">
        <v>7</v>
      </c>
      <c r="D4" s="154" t="s">
        <v>8</v>
      </c>
      <c r="E4" s="154" t="s">
        <v>9</v>
      </c>
      <c r="F4" s="154"/>
      <c r="G4" s="154"/>
      <c r="H4" s="154"/>
    </row>
    <row r="5" ht="22.5" customHeight="1">
      <c r="A5" s="11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5" t="s">
        <v>10</v>
      </c>
      <c r="C5" s="155" t="s">
        <v>10</v>
      </c>
      <c r="D5" s="155" t="s">
        <v>10</v>
      </c>
      <c r="E5" s="155" t="s">
        <v>11</v>
      </c>
      <c r="F5" s="155"/>
      <c r="G5" s="155"/>
      <c r="H5" s="155"/>
    </row>
    <row r="6" ht="67.5" customHeight="1">
      <c r="A6" s="16" t="str">
        <f>IFERROR(__xludf.DUMMYFUNCTION("IMPORTRANGE(""https://docs.google.com/spreadsheets/d/1vsTcEcugRZXGU84Ng3dXvNCAOD3CAaUTEbnnM7tyUJg/edit?usp=sharing"",""おかず形態一覧表!A4"")"),"画像")</f>
        <v>画像</v>
      </c>
      <c r="B6" s="19" t="str">
        <f>'おかず形態一覧表'!B4</f>
        <v/>
      </c>
      <c r="C6" s="19" t="str">
        <f>'おかず形態一覧表'!C4</f>
        <v/>
      </c>
      <c r="D6" s="19" t="str">
        <f>'おかず形態一覧表'!D4</f>
        <v/>
      </c>
      <c r="E6" s="19" t="str">
        <f>'おかず形態一覧表'!E4</f>
        <v/>
      </c>
      <c r="F6" s="19" t="str">
        <f>'おかず形態一覧表'!F4</f>
        <v/>
      </c>
      <c r="G6" s="19" t="str">
        <f>'おかず形態一覧表'!G4</f>
        <v/>
      </c>
      <c r="H6" s="19" t="str">
        <f>'おかず形態一覧表'!H4</f>
        <v/>
      </c>
    </row>
    <row r="7" ht="22.5" customHeight="1">
      <c r="A7" s="11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5" t="s">
        <v>12</v>
      </c>
      <c r="C7" s="155" t="s">
        <v>12</v>
      </c>
      <c r="D7" s="155" t="s">
        <v>12</v>
      </c>
      <c r="E7" s="155" t="s">
        <v>13</v>
      </c>
      <c r="F7" s="155"/>
      <c r="G7" s="155"/>
      <c r="H7" s="155"/>
    </row>
    <row r="8" ht="67.5" customHeight="1">
      <c r="A8" s="16" t="str">
        <f>IFERROR(__xludf.DUMMYFUNCTION("IMPORTRANGE(""https://docs.google.com/spreadsheets/d/1vsTcEcugRZXGU84Ng3dXvNCAOD3CAaUTEbnnM7tyUJg/edit?usp=sharing"",""おかず形態一覧表!A6"")"),"画像")</f>
        <v>画像</v>
      </c>
      <c r="B8" s="19" t="str">
        <f>'おかず形態一覧表'!B6</f>
        <v/>
      </c>
      <c r="C8" s="19" t="str">
        <f>'おかず形態一覧表'!C6</f>
        <v/>
      </c>
      <c r="D8" s="19" t="str">
        <f>'おかず形態一覧表'!D6</f>
        <v/>
      </c>
      <c r="E8" s="19" t="str">
        <f>'おかず形態一覧表'!E6</f>
        <v/>
      </c>
      <c r="F8" s="19" t="str">
        <f>'おかず形態一覧表'!F6</f>
        <v/>
      </c>
      <c r="G8" s="19" t="str">
        <f>'おかず形態一覧表'!G6</f>
        <v/>
      </c>
      <c r="H8" s="19" t="str">
        <f>'おかず形態一覧表'!H6</f>
        <v/>
      </c>
    </row>
    <row r="9" ht="22.5" customHeight="1">
      <c r="A9" s="11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5" t="s">
        <v>14</v>
      </c>
      <c r="C9" s="155" t="s">
        <v>14</v>
      </c>
      <c r="D9" s="155" t="s">
        <v>14</v>
      </c>
      <c r="E9" s="155" t="s">
        <v>15</v>
      </c>
      <c r="F9" s="155"/>
      <c r="G9" s="155"/>
      <c r="H9" s="155"/>
    </row>
    <row r="10" ht="67.5" customHeight="1">
      <c r="A10" s="20" t="str">
        <f>IFERROR(__xludf.DUMMYFUNCTION("IMPORTRANGE(""https://docs.google.com/spreadsheets/d/1vsTcEcugRZXGU84Ng3dXvNCAOD3CAaUTEbnnM7tyUJg/edit?usp=sharing"",""おかず形態一覧表!A8"")"),"画像")</f>
        <v>画像</v>
      </c>
      <c r="B10" s="21" t="str">
        <f>'おかず形態一覧表'!B8</f>
        <v/>
      </c>
      <c r="C10" s="21" t="str">
        <f>'おかず形態一覧表'!C8</f>
        <v/>
      </c>
      <c r="D10" s="21" t="str">
        <f>'おかず形態一覧表'!D8</f>
        <v/>
      </c>
      <c r="E10" s="21" t="str">
        <f>'おかず形態一覧表'!E8</f>
        <v/>
      </c>
      <c r="F10" s="21" t="str">
        <f>'おかず形態一覧表'!F8</f>
        <v/>
      </c>
      <c r="G10" s="21" t="str">
        <f>'おかず形態一覧表'!G8</f>
        <v/>
      </c>
      <c r="H10" s="21" t="str">
        <f>'おかず形態一覧表'!H8</f>
        <v/>
      </c>
    </row>
    <row r="11" ht="112.5" customHeight="1">
      <c r="A11" s="20" t="str">
        <f>IFERROR(__xludf.DUMMYFUNCTION("IMPORTRANGE(""https://docs.google.com/spreadsheets/d/1vsTcEcugRZXGU84Ng3dXvNCAOD3CAaUTEbnnM7tyUJg/edit?usp=sharing"",""おかず形態一覧表!A9"")"),"内容")</f>
        <v>内容</v>
      </c>
      <c r="B11" s="156" t="s">
        <v>16</v>
      </c>
      <c r="C11" s="156" t="s">
        <v>17</v>
      </c>
      <c r="D11" s="156" t="s">
        <v>18</v>
      </c>
      <c r="E11" s="156" t="s">
        <v>19</v>
      </c>
      <c r="F11" s="156"/>
      <c r="G11" s="156"/>
      <c r="H11" s="156"/>
    </row>
    <row r="12" ht="45.0" customHeight="1">
      <c r="A12" s="24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5" t="s">
        <v>20</v>
      </c>
      <c r="C12" s="25" t="s">
        <v>21</v>
      </c>
      <c r="D12" s="25" t="s">
        <v>22</v>
      </c>
      <c r="E12" s="25" t="s">
        <v>23</v>
      </c>
      <c r="F12" s="25"/>
      <c r="G12" s="25"/>
      <c r="H12" s="25"/>
    </row>
    <row r="13" ht="45.0" customHeight="1">
      <c r="A13" s="24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6"/>
      <c r="C13" s="25"/>
      <c r="D13" s="25"/>
      <c r="E13" s="25" t="s">
        <v>24</v>
      </c>
      <c r="F13" s="25"/>
      <c r="G13" s="25"/>
      <c r="H13" s="25"/>
    </row>
    <row r="14" ht="22.5" customHeight="1">
      <c r="A14" s="24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7"/>
      <c r="C14" s="158"/>
      <c r="D14" s="158" t="s">
        <v>25</v>
      </c>
      <c r="E14" s="158" t="s">
        <v>26</v>
      </c>
      <c r="F14" s="158"/>
      <c r="G14" s="158"/>
      <c r="H14" s="158"/>
    </row>
    <row r="15" ht="22.5" customHeight="1">
      <c r="A15" s="29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9" t="s">
        <v>27</v>
      </c>
      <c r="C15" s="159" t="s">
        <v>27</v>
      </c>
      <c r="D15" s="159" t="s">
        <v>28</v>
      </c>
      <c r="E15" s="159" t="s">
        <v>28</v>
      </c>
      <c r="F15" s="159"/>
      <c r="G15" s="159"/>
      <c r="H15" s="159"/>
    </row>
    <row r="16" ht="22.5" customHeight="1">
      <c r="A16" s="31"/>
      <c r="B16" s="146">
        <v>1800.0</v>
      </c>
      <c r="C16" s="146">
        <v>1800.0</v>
      </c>
      <c r="D16" s="146">
        <v>1400.0</v>
      </c>
      <c r="E16" s="146">
        <v>1200.0</v>
      </c>
      <c r="F16" s="146"/>
      <c r="G16" s="146"/>
      <c r="H16" s="146"/>
    </row>
    <row r="17" ht="7.5" customHeight="1"/>
    <row r="18" ht="22.5" customHeight="1">
      <c r="A18" s="83" t="str">
        <f>IFERROR(__xludf.DUMMYFUNCTION("IMPORTRANGE(""https://docs.google.com/spreadsheets/d/1vsTcEcugRZXGU84Ng3dXvNCAOD3CAaUTEbnnM7tyUJg/edit?usp=sharing"",""主食一覧!A1"")"),"2. 主食一覧")</f>
        <v>2. 主食一覧</v>
      </c>
      <c r="B18" s="84"/>
    </row>
    <row r="19" ht="22.5" customHeight="1">
      <c r="A19" s="34" t="str">
        <f>IFERROR(__xludf.DUMMYFUNCTION("IMPORTRANGE(""https://docs.google.com/spreadsheets/d/1vsTcEcugRZXGU84Ng3dXvNCAOD3CAaUTEbnnM7tyUJg/edit?usp=sharing"",""主食一覧!A2"")"),"主食名称")</f>
        <v>主食名称</v>
      </c>
      <c r="B19" s="35" t="s">
        <v>29</v>
      </c>
      <c r="C19" s="35" t="s">
        <v>30</v>
      </c>
      <c r="D19" s="35" t="s">
        <v>31</v>
      </c>
      <c r="E19" s="35"/>
      <c r="F19" s="35"/>
      <c r="G19" s="35"/>
      <c r="H19" s="36"/>
    </row>
    <row r="20" ht="67.5" customHeight="1">
      <c r="A20" s="34" t="str">
        <f>IFERROR(__xludf.DUMMYFUNCTION("IMPORTRANGE(""https://docs.google.com/spreadsheets/d/1vsTcEcugRZXGU84Ng3dXvNCAOD3CAaUTEbnnM7tyUJg/edit?usp=sharing"",""主食一覧!A3"")"),"画像")</f>
        <v>画像</v>
      </c>
      <c r="B20" s="37" t="str">
        <f>'主食一覧'!B3</f>
        <v/>
      </c>
      <c r="C20" s="37" t="str">
        <f>'主食一覧'!C3</f>
        <v/>
      </c>
      <c r="D20" s="37" t="str">
        <f>'主食一覧'!D3</f>
        <v/>
      </c>
      <c r="E20" s="37" t="str">
        <f>'主食一覧'!E3</f>
        <v/>
      </c>
      <c r="F20" s="37" t="str">
        <f>'主食一覧'!F3</f>
        <v/>
      </c>
      <c r="G20" s="37" t="str">
        <f>'主食一覧'!G3</f>
        <v/>
      </c>
      <c r="H20" s="37" t="str">
        <f>'主食一覧'!H3</f>
        <v/>
      </c>
    </row>
    <row r="21" ht="45.0" customHeight="1">
      <c r="A21" s="34" t="str">
        <f>IFERROR(__xludf.DUMMYFUNCTION("IMPORTRANGE(""https://docs.google.com/spreadsheets/d/1vsTcEcugRZXGU84Ng3dXvNCAOD3CAaUTEbnnM7tyUJg/edit?usp=sharing"",""主食一覧!A4"")"),"内容")</f>
        <v>内容</v>
      </c>
      <c r="B21" s="160" t="s">
        <v>32</v>
      </c>
      <c r="C21" s="160" t="s">
        <v>33</v>
      </c>
      <c r="D21" s="160" t="s">
        <v>34</v>
      </c>
      <c r="E21" s="160"/>
      <c r="F21" s="160"/>
      <c r="G21" s="160"/>
      <c r="H21" s="85"/>
    </row>
    <row r="22" ht="22.5" customHeight="1">
      <c r="A22" s="34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8"/>
      <c r="C22" s="148" t="s">
        <v>35</v>
      </c>
      <c r="D22" s="148" t="s">
        <v>26</v>
      </c>
      <c r="E22" s="148"/>
      <c r="F22" s="148"/>
      <c r="G22" s="148"/>
      <c r="H22" s="148"/>
    </row>
    <row r="23" ht="7.5" customHeight="1"/>
    <row r="24" ht="22.5" customHeight="1">
      <c r="A24" s="42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7"/>
      <c r="F24" s="42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7"/>
    </row>
    <row r="25" ht="30.0" customHeight="1">
      <c r="A25" s="43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4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4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4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4" t="str">
        <f>IFERROR(__xludf.DUMMYFUNCTION("IMPORTRANGE(""https://docs.google.com/spreadsheets/d/1vsTcEcugRZXGU84Ng3dXvNCAOD3CAaUTEbnnM7tyUJg/edit?usp=sharing"",""水分とろみの基準・水分ゼリー!E2"")"),"")</f>
        <v/>
      </c>
      <c r="F25" s="45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6" t="s">
        <v>36</v>
      </c>
      <c r="H25" s="46" t="s">
        <v>37</v>
      </c>
    </row>
    <row r="26" ht="22.5" customHeight="1">
      <c r="A26" s="47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8" t="s">
        <v>38</v>
      </c>
      <c r="C26" s="48" t="s">
        <v>38</v>
      </c>
      <c r="D26" s="48" t="s">
        <v>38</v>
      </c>
      <c r="E26" s="49"/>
      <c r="F26" s="50" t="s">
        <v>65</v>
      </c>
      <c r="G26" s="48" t="s">
        <v>39</v>
      </c>
      <c r="H26" s="49"/>
    </row>
    <row r="27" ht="22.5" customHeight="1">
      <c r="A27" s="50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3" t="s">
        <v>40</v>
      </c>
      <c r="C27" s="53" t="s">
        <v>41</v>
      </c>
      <c r="D27" s="53" t="s">
        <v>42</v>
      </c>
      <c r="E27" s="54"/>
      <c r="F27" s="50" t="s">
        <v>66</v>
      </c>
      <c r="G27" s="53" t="s">
        <v>40</v>
      </c>
      <c r="H27" s="54"/>
    </row>
    <row r="28" ht="22.5" customHeight="1">
      <c r="A28" s="55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61" t="s">
        <v>43</v>
      </c>
      <c r="C28" s="161" t="s">
        <v>44</v>
      </c>
      <c r="D28" s="161" t="s">
        <v>45</v>
      </c>
      <c r="E28" s="162"/>
      <c r="F28" s="55" t="s">
        <v>46</v>
      </c>
      <c r="G28" s="163" t="s">
        <v>47</v>
      </c>
      <c r="H28" s="164"/>
    </row>
    <row r="29" ht="7.5" customHeight="1"/>
    <row r="30" ht="22.5" customHeight="1">
      <c r="A30" s="89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90"/>
      <c r="F30" s="91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2"/>
    </row>
    <row r="31" ht="22.5" customHeight="1">
      <c r="A31" s="60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1"/>
      <c r="C31" s="61"/>
      <c r="D31" s="61"/>
      <c r="E31" s="62"/>
      <c r="F31" s="165" t="s">
        <v>48</v>
      </c>
      <c r="G31" s="166"/>
      <c r="H31" s="95"/>
    </row>
    <row r="32" ht="22.5" customHeight="1">
      <c r="A32" s="65"/>
      <c r="B32" s="61"/>
      <c r="C32" s="61"/>
      <c r="D32" s="61"/>
      <c r="E32" s="69"/>
      <c r="F32" s="66" t="s">
        <v>49</v>
      </c>
      <c r="G32" s="97"/>
      <c r="H32" s="67"/>
    </row>
    <row r="33" ht="22.5" customHeight="1">
      <c r="A33" s="68"/>
      <c r="B33" s="61"/>
      <c r="C33" s="61"/>
      <c r="D33" s="69"/>
      <c r="E33" s="69"/>
      <c r="F33" s="70"/>
      <c r="G33" s="98"/>
      <c r="H33" s="71"/>
    </row>
    <row r="34" ht="7.5" customHeight="1"/>
    <row r="35" ht="22.5" customHeight="1">
      <c r="A35" s="99" t="str">
        <f>IFERROR(__xludf.DUMMYFUNCTION("IMPORTRANGE(""https://docs.google.com/spreadsheets/d/1vsTcEcugRZXGU84Ng3dXvNCAOD3CAaUTEbnnM7tyUJg/edit?usp=sharing"",""施設概要!A1"")"),"施設概要")</f>
        <v>施設概要</v>
      </c>
      <c r="B35" s="100"/>
    </row>
    <row r="36" ht="22.5" customHeight="1">
      <c r="A36" s="3" t="str">
        <f>IFERROR(__xludf.DUMMYFUNCTION("IMPORTRANGE(""https://docs.google.com/spreadsheets/d/1vsTcEcugRZXGU84Ng3dXvNCAOD3CAaUTEbnnM7tyUJg/edit?usp=sharing"",""施設概要!A2"")"),"所在地")</f>
        <v>所在地</v>
      </c>
      <c r="B36" s="137" t="s">
        <v>1</v>
      </c>
      <c r="C36" s="102"/>
      <c r="D36" s="103"/>
      <c r="E36" s="167" t="s">
        <v>2</v>
      </c>
      <c r="F36" s="105"/>
      <c r="G36" s="105"/>
      <c r="H36" s="106"/>
    </row>
    <row r="37" ht="22.5" customHeight="1">
      <c r="A37" s="3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7" t="s">
        <v>3</v>
      </c>
      <c r="C37" s="102"/>
      <c r="D37" s="103"/>
      <c r="E37" s="107"/>
      <c r="H37" s="108"/>
    </row>
    <row r="38" ht="22.5" customHeight="1">
      <c r="A38" s="3" t="str">
        <f>IFERROR(__xludf.DUMMYFUNCTION("IMPORTRANGE(""https://docs.google.com/spreadsheets/d/1vsTcEcugRZXGU84Ng3dXvNCAOD3CAaUTEbnnM7tyUJg/edit?usp=sharing"",""施設概要!A4"")"),"電話")</f>
        <v>電話</v>
      </c>
      <c r="B38" s="137" t="s">
        <v>4</v>
      </c>
      <c r="C38" s="102"/>
      <c r="D38" s="103"/>
      <c r="E38" s="107"/>
      <c r="H38" s="108"/>
    </row>
    <row r="39" ht="22.5" customHeight="1">
      <c r="A39" s="109" t="str">
        <f>IFERROR(__xludf.DUMMYFUNCTION("IMPORTRANGE(""https://docs.google.com/spreadsheets/d/1vsTcEcugRZXGU84Ng3dXvNCAOD3CAaUTEbnnM7tyUJg/edit?usp=sharing"",""施設概要!A5"")"),"FAX")</f>
        <v>FAX</v>
      </c>
      <c r="B39" s="137" t="s">
        <v>5</v>
      </c>
      <c r="C39" s="102"/>
      <c r="D39" s="103"/>
      <c r="E39" s="107"/>
      <c r="H39" s="108"/>
    </row>
    <row r="40" ht="22.5" customHeight="1">
      <c r="A40" s="110" t="str">
        <f>IFERROR(__xludf.DUMMYFUNCTION("IMPORTRANGE(""https://docs.google.com/spreadsheets/d/1vsTcEcugRZXGU84Ng3dXvNCAOD3CAaUTEbnnM7tyUJg/edit?usp=sharing"",""施設概要!A6"")"),"更新日")</f>
        <v>更新日</v>
      </c>
      <c r="B40" s="168">
        <v>46014.57088111111</v>
      </c>
      <c r="C40" s="102"/>
      <c r="D40" s="103"/>
      <c r="E40" s="112"/>
      <c r="F40" s="113"/>
      <c r="G40" s="113"/>
      <c r="H40" s="114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0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1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2" t="s">
        <v>6</v>
      </c>
      <c r="C2" s="12" t="s">
        <v>7</v>
      </c>
      <c r="D2" s="12" t="s">
        <v>8</v>
      </c>
      <c r="E2" s="12" t="s">
        <v>9</v>
      </c>
      <c r="F2" s="12"/>
      <c r="G2" s="12"/>
      <c r="H2" s="12"/>
    </row>
    <row r="3" ht="18.75" customHeight="1">
      <c r="A3" s="13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4" t="s">
        <v>10</v>
      </c>
      <c r="C3" s="14" t="s">
        <v>10</v>
      </c>
      <c r="D3" s="14" t="s">
        <v>10</v>
      </c>
      <c r="E3" s="14" t="s">
        <v>11</v>
      </c>
      <c r="F3" s="15"/>
      <c r="G3" s="15"/>
      <c r="H3" s="15"/>
    </row>
    <row r="4" ht="67.5" customHeight="1">
      <c r="A4" s="16" t="str">
        <f>IFERROR(__xludf.DUMMYFUNCTION("IMPORTRANGE(""https://docs.google.com/spreadsheets/d/1vsTcEcugRZXGU84Ng3dXvNCAOD3CAaUTEbnnM7tyUJg/edit?usp=sharing"",""おかず形態一覧表!A4"")"),"画像")</f>
        <v>画像</v>
      </c>
      <c r="B4" s="17"/>
      <c r="C4" s="17"/>
      <c r="D4" s="17"/>
      <c r="E4" s="17"/>
      <c r="F4" s="17"/>
      <c r="G4" s="17"/>
      <c r="H4" s="17"/>
    </row>
    <row r="5" ht="18.75" customHeight="1">
      <c r="A5" s="13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5" t="s">
        <v>12</v>
      </c>
      <c r="C5" s="15" t="s">
        <v>12</v>
      </c>
      <c r="D5" s="15" t="s">
        <v>12</v>
      </c>
      <c r="E5" s="18" t="s">
        <v>13</v>
      </c>
      <c r="F5" s="15"/>
      <c r="G5" s="15"/>
      <c r="H5" s="15"/>
    </row>
    <row r="6" ht="67.5" customHeight="1">
      <c r="A6" s="16" t="str">
        <f>IFERROR(__xludf.DUMMYFUNCTION("IMPORTRANGE(""https://docs.google.com/spreadsheets/d/1vsTcEcugRZXGU84Ng3dXvNCAOD3CAaUTEbnnM7tyUJg/edit?usp=sharing"",""おかず形態一覧表!A6"")"),"画像")</f>
        <v>画像</v>
      </c>
      <c r="B6" s="19"/>
      <c r="C6" s="17"/>
      <c r="D6" s="17"/>
      <c r="E6" s="17"/>
      <c r="F6" s="17"/>
      <c r="G6" s="17"/>
      <c r="H6" s="17"/>
    </row>
    <row r="7" ht="18.75" customHeight="1">
      <c r="A7" s="13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5" t="s">
        <v>14</v>
      </c>
      <c r="C7" s="15" t="s">
        <v>14</v>
      </c>
      <c r="D7" s="15" t="s">
        <v>14</v>
      </c>
      <c r="E7" s="18" t="s">
        <v>15</v>
      </c>
      <c r="F7" s="15"/>
      <c r="G7" s="15"/>
      <c r="H7" s="15"/>
    </row>
    <row r="8" ht="67.5" customHeight="1">
      <c r="A8" s="20" t="str">
        <f>IFERROR(__xludf.DUMMYFUNCTION("IMPORTRANGE(""https://docs.google.com/spreadsheets/d/1vsTcEcugRZXGU84Ng3dXvNCAOD3CAaUTEbnnM7tyUJg/edit?usp=sharing"",""おかず形態一覧表!A8"")"),"画像")</f>
        <v>画像</v>
      </c>
      <c r="B8" s="21"/>
      <c r="C8" s="22"/>
      <c r="D8" s="22"/>
      <c r="E8" s="22"/>
      <c r="F8" s="22"/>
      <c r="G8" s="22"/>
      <c r="H8" s="22"/>
    </row>
    <row r="9" ht="112.5" customHeight="1">
      <c r="A9" s="20" t="str">
        <f>IFERROR(__xludf.DUMMYFUNCTION("IMPORTRANGE(""https://docs.google.com/spreadsheets/d/1vsTcEcugRZXGU84Ng3dXvNCAOD3CAaUTEbnnM7tyUJg/edit?usp=sharing"",""おかず形態一覧表!A9"")"),"内容")</f>
        <v>内容</v>
      </c>
      <c r="B9" s="23" t="s">
        <v>16</v>
      </c>
      <c r="C9" s="23" t="s">
        <v>17</v>
      </c>
      <c r="D9" s="23" t="s">
        <v>18</v>
      </c>
      <c r="E9" s="23" t="s">
        <v>19</v>
      </c>
      <c r="F9" s="23"/>
      <c r="G9" s="23"/>
      <c r="H9" s="23"/>
    </row>
    <row r="10" ht="45.0" customHeight="1">
      <c r="A10" s="24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5" t="s">
        <v>20</v>
      </c>
      <c r="C10" s="25" t="s">
        <v>21</v>
      </c>
      <c r="D10" s="25" t="s">
        <v>22</v>
      </c>
      <c r="E10" s="25" t="s">
        <v>23</v>
      </c>
      <c r="F10" s="25"/>
      <c r="G10" s="25"/>
      <c r="H10" s="25"/>
    </row>
    <row r="11" ht="45.0" customHeight="1">
      <c r="A11" s="24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6"/>
      <c r="C11" s="25"/>
      <c r="D11" s="25"/>
      <c r="E11" s="25" t="s">
        <v>24</v>
      </c>
      <c r="F11" s="25"/>
      <c r="G11" s="25"/>
      <c r="H11" s="25"/>
    </row>
    <row r="12" ht="22.5" customHeight="1">
      <c r="A12" s="24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7"/>
      <c r="C12" s="28"/>
      <c r="D12" s="28" t="s">
        <v>25</v>
      </c>
      <c r="E12" s="28" t="s">
        <v>26</v>
      </c>
      <c r="F12" s="28"/>
      <c r="G12" s="28"/>
      <c r="H12" s="28"/>
    </row>
    <row r="13" ht="22.5" customHeight="1">
      <c r="A13" s="29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30" t="s">
        <v>27</v>
      </c>
      <c r="C13" s="30" t="s">
        <v>27</v>
      </c>
      <c r="D13" s="30" t="s">
        <v>28</v>
      </c>
      <c r="E13" s="30" t="s">
        <v>28</v>
      </c>
      <c r="F13" s="30"/>
      <c r="G13" s="30"/>
      <c r="H13" s="30"/>
    </row>
    <row r="14" ht="22.5" customHeight="1">
      <c r="A14" s="31"/>
      <c r="B14" s="32">
        <v>1800.0</v>
      </c>
      <c r="C14" s="32">
        <v>1800.0</v>
      </c>
      <c r="D14" s="32">
        <v>1400.0</v>
      </c>
      <c r="E14" s="32">
        <v>1200.0</v>
      </c>
      <c r="F14" s="32"/>
      <c r="G14" s="32"/>
      <c r="H14" s="32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3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4" t="str">
        <f>IFERROR(__xludf.DUMMYFUNCTION("IMPORTRANGE(""https://docs.google.com/spreadsheets/d/1vsTcEcugRZXGU84Ng3dXvNCAOD3CAaUTEbnnM7tyUJg/edit?usp=sharing"",""主食一覧!A2"")"),"主食名称")</f>
        <v>主食名称</v>
      </c>
      <c r="B2" s="35" t="s">
        <v>29</v>
      </c>
      <c r="C2" s="35" t="s">
        <v>30</v>
      </c>
      <c r="D2" s="35" t="s">
        <v>31</v>
      </c>
      <c r="E2" s="35"/>
      <c r="F2" s="35"/>
      <c r="G2" s="35"/>
      <c r="H2" s="36"/>
    </row>
    <row r="3" ht="67.5" customHeight="1">
      <c r="A3" s="34" t="str">
        <f>IFERROR(__xludf.DUMMYFUNCTION("IMPORTRANGE(""https://docs.google.com/spreadsheets/d/1vsTcEcugRZXGU84Ng3dXvNCAOD3CAaUTEbnnM7tyUJg/edit?usp=sharing"",""主食一覧!A3"")"),"画像")</f>
        <v>画像</v>
      </c>
      <c r="B3" s="37"/>
      <c r="C3" s="37"/>
      <c r="D3" s="37"/>
      <c r="E3" s="37"/>
      <c r="F3" s="37"/>
      <c r="G3" s="37"/>
      <c r="H3" s="37"/>
    </row>
    <row r="4" ht="45.0" customHeight="1">
      <c r="A4" s="34" t="str">
        <f>IFERROR(__xludf.DUMMYFUNCTION("IMPORTRANGE(""https://docs.google.com/spreadsheets/d/1vsTcEcugRZXGU84Ng3dXvNCAOD3CAaUTEbnnM7tyUJg/edit?usp=sharing"",""主食一覧!A4"")"),"内容")</f>
        <v>内容</v>
      </c>
      <c r="B4" s="38" t="s">
        <v>32</v>
      </c>
      <c r="C4" s="38" t="s">
        <v>33</v>
      </c>
      <c r="D4" s="38" t="s">
        <v>34</v>
      </c>
      <c r="E4" s="38"/>
      <c r="F4" s="38"/>
      <c r="G4" s="38"/>
      <c r="H4" s="39"/>
    </row>
    <row r="5" ht="22.5" customHeight="1">
      <c r="A5" s="34" t="str">
        <f>IFERROR(__xludf.DUMMYFUNCTION("IMPORTRANGE(""https://docs.google.com/spreadsheets/d/1vsTcEcugRZXGU84Ng3dXvNCAOD3CAaUTEbnnM7tyUJg/edit?usp=sharing"",""主食一覧!A5"")"),"学会分類2021")</f>
        <v>学会分類2021</v>
      </c>
      <c r="B5" s="40"/>
      <c r="C5" s="40" t="s">
        <v>35</v>
      </c>
      <c r="D5" s="40" t="s">
        <v>26</v>
      </c>
      <c r="E5" s="40"/>
      <c r="F5" s="40"/>
      <c r="G5" s="40"/>
      <c r="H5" s="4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41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42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3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4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4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4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4" t="str">
        <f>IFERROR(__xludf.DUMMYFUNCTION("IMPORTRANGE(""https://docs.google.com/spreadsheets/d/1vsTcEcugRZXGU84Ng3dXvNCAOD3CAaUTEbnnM7tyUJg/edit?usp=sharing"",""水分とろみの基準・水分ゼリー!E2"")"),"")</f>
        <v/>
      </c>
      <c r="F2" s="45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6" t="s">
        <v>36</v>
      </c>
      <c r="H2" s="46" t="s">
        <v>37</v>
      </c>
    </row>
    <row r="3" ht="22.5" customHeight="1">
      <c r="A3" s="47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8" t="s">
        <v>38</v>
      </c>
      <c r="C3" s="48" t="s">
        <v>38</v>
      </c>
      <c r="D3" s="48" t="s">
        <v>38</v>
      </c>
      <c r="E3" s="49"/>
      <c r="F3" s="47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8" t="s">
        <v>39</v>
      </c>
      <c r="H3" s="49"/>
    </row>
    <row r="4" ht="22.5" customHeight="1">
      <c r="A4" s="50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40</v>
      </c>
      <c r="C4" s="51" t="s">
        <v>41</v>
      </c>
      <c r="D4" s="51" t="s">
        <v>42</v>
      </c>
      <c r="E4" s="52"/>
      <c r="F4" s="47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3" t="s">
        <v>40</v>
      </c>
      <c r="H4" s="54"/>
    </row>
    <row r="5" ht="22.5" customHeight="1">
      <c r="A5" s="55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6" t="s">
        <v>43</v>
      </c>
      <c r="C5" s="56" t="s">
        <v>44</v>
      </c>
      <c r="D5" s="56" t="s">
        <v>45</v>
      </c>
      <c r="E5" s="57"/>
      <c r="F5" s="55" t="s">
        <v>46</v>
      </c>
      <c r="G5" s="56" t="s">
        <v>47</v>
      </c>
      <c r="H5" s="5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8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60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1"/>
      <c r="C2" s="61"/>
      <c r="D2" s="61"/>
      <c r="E2" s="62"/>
      <c r="F2" s="63" t="s">
        <v>48</v>
      </c>
      <c r="G2" s="64"/>
    </row>
    <row r="3" ht="22.5" customHeight="1">
      <c r="A3" s="65"/>
      <c r="B3" s="61"/>
      <c r="C3" s="61"/>
      <c r="D3" s="61"/>
      <c r="E3" s="62"/>
      <c r="F3" s="66" t="s">
        <v>49</v>
      </c>
      <c r="G3" s="67"/>
    </row>
    <row r="4" ht="22.5" customHeight="1">
      <c r="A4" s="68"/>
      <c r="B4" s="61"/>
      <c r="C4" s="61"/>
      <c r="D4" s="69"/>
      <c r="E4" s="62"/>
      <c r="F4" s="70"/>
      <c r="G4" s="71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2" t="s">
        <v>50</v>
      </c>
      <c r="B1" s="73"/>
      <c r="C1" s="73" t="s">
        <v>51</v>
      </c>
      <c r="D1" s="73"/>
      <c r="E1" s="73"/>
      <c r="F1" s="74"/>
      <c r="G1" s="74"/>
      <c r="H1" s="74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ht="7.5" customHeight="1"/>
    <row r="3" ht="22.5" customHeight="1">
      <c r="A3" s="76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7"/>
    </row>
    <row r="4" ht="22.5" customHeight="1">
      <c r="A4" s="11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8" t="str">
        <f>'おかず形態一覧表'!B2</f>
        <v>常食</v>
      </c>
      <c r="C4" s="78" t="str">
        <f>'おかず形態一覧表'!C2</f>
        <v>きざみ食</v>
      </c>
      <c r="D4" s="78" t="str">
        <f>'おかず形態一覧表'!D2</f>
        <v>超きざみ食</v>
      </c>
      <c r="E4" s="78" t="str">
        <f>'おかず形態一覧表'!E2</f>
        <v>ソフト食</v>
      </c>
      <c r="F4" s="78" t="str">
        <f>'おかず形態一覧表'!F2</f>
        <v/>
      </c>
      <c r="G4" s="78" t="str">
        <f>'おかず形態一覧表'!G2</f>
        <v/>
      </c>
      <c r="H4" s="78" t="str">
        <f>'おかず形態一覧表'!H2</f>
        <v/>
      </c>
    </row>
    <row r="5" ht="22.5" customHeight="1">
      <c r="A5" s="11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9" t="str">
        <f>'おかず形態一覧表'!B3</f>
        <v>豚肉ソテーハニー
マスタードかけ</v>
      </c>
      <c r="C5" s="79" t="str">
        <f>'おかず形態一覧表'!C3</f>
        <v>豚肉ソテーハニー
マスタードかけ</v>
      </c>
      <c r="D5" s="79" t="str">
        <f>'おかず形態一覧表'!D3</f>
        <v>豚肉ソテーハニー
マスタードかけ</v>
      </c>
      <c r="E5" s="79" t="str">
        <f>'おかず形態一覧表'!E3</f>
        <v>ハウスとろとろ煮込みハンバーグ味
ヤヨイそのままさといも</v>
      </c>
      <c r="F5" s="79" t="str">
        <f>'おかず形態一覧表'!F3</f>
        <v/>
      </c>
      <c r="G5" s="79" t="str">
        <f>'おかず形態一覧表'!G3</f>
        <v/>
      </c>
      <c r="H5" s="79" t="str">
        <f>'おかず形態一覧表'!H3</f>
        <v/>
      </c>
    </row>
    <row r="6" ht="67.5" customHeight="1">
      <c r="A6" s="16" t="str">
        <f>IFERROR(__xludf.DUMMYFUNCTION("IMPORTRANGE(""https://docs.google.com/spreadsheets/d/1vsTcEcugRZXGU84Ng3dXvNCAOD3CAaUTEbnnM7tyUJg/edit?usp=sharing"",""おかず形態一覧表!A4"")"),"画像")</f>
        <v>画像</v>
      </c>
      <c r="B6" s="19" t="str">
        <f>'おかず形態一覧表'!B4</f>
        <v/>
      </c>
      <c r="C6" s="19" t="str">
        <f>'おかず形態一覧表'!C4</f>
        <v/>
      </c>
      <c r="D6" s="19" t="str">
        <f>'おかず形態一覧表'!D4</f>
        <v/>
      </c>
      <c r="E6" s="19" t="str">
        <f>'おかず形態一覧表'!E4</f>
        <v/>
      </c>
      <c r="F6" s="19" t="str">
        <f>'おかず形態一覧表'!F4</f>
        <v/>
      </c>
      <c r="G6" s="19" t="str">
        <f>'おかず形態一覧表'!G4</f>
        <v/>
      </c>
      <c r="H6" s="19" t="str">
        <f>'おかず形態一覧表'!H4</f>
        <v/>
      </c>
    </row>
    <row r="7" ht="22.5" customHeight="1">
      <c r="A7" s="11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9" t="str">
        <f>'おかず形態一覧表'!B5</f>
        <v>鯖の味噌煮</v>
      </c>
      <c r="C7" s="79" t="str">
        <f>'おかず形態一覧表'!C5</f>
        <v>鯖の味噌煮</v>
      </c>
      <c r="D7" s="79" t="str">
        <f>'おかず形態一覧表'!D5</f>
        <v>鯖の味噌煮</v>
      </c>
      <c r="E7" s="79" t="str">
        <f>'おかず形態一覧表'!E5</f>
        <v>ホリカフーズ鯖の味噌煮
ニチロとけないえだまめ</v>
      </c>
      <c r="F7" s="79" t="str">
        <f>'おかず形態一覧表'!F5</f>
        <v/>
      </c>
      <c r="G7" s="79" t="str">
        <f>'おかず形態一覧表'!G5</f>
        <v/>
      </c>
      <c r="H7" s="79" t="str">
        <f>'おかず形態一覧表'!H5</f>
        <v/>
      </c>
    </row>
    <row r="8" ht="67.5" customHeight="1">
      <c r="A8" s="16" t="str">
        <f>IFERROR(__xludf.DUMMYFUNCTION("IMPORTRANGE(""https://docs.google.com/spreadsheets/d/1vsTcEcugRZXGU84Ng3dXvNCAOD3CAaUTEbnnM7tyUJg/edit?usp=sharing"",""おかず形態一覧表!A6"")"),"画像")</f>
        <v>画像</v>
      </c>
      <c r="B8" s="19" t="str">
        <f>'おかず形態一覧表'!B6</f>
        <v/>
      </c>
      <c r="C8" s="19" t="str">
        <f>'おかず形態一覧表'!C6</f>
        <v/>
      </c>
      <c r="D8" s="19" t="str">
        <f>'おかず形態一覧表'!D6</f>
        <v/>
      </c>
      <c r="E8" s="19" t="str">
        <f>'おかず形態一覧表'!E6</f>
        <v/>
      </c>
      <c r="F8" s="19" t="str">
        <f>'おかず形態一覧表'!F6</f>
        <v/>
      </c>
      <c r="G8" s="19" t="str">
        <f>'おかず形態一覧表'!G6</f>
        <v/>
      </c>
      <c r="H8" s="19" t="str">
        <f>'おかず形態一覧表'!H6</f>
        <v/>
      </c>
    </row>
    <row r="9" ht="22.5" customHeight="1">
      <c r="A9" s="11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9" t="str">
        <f>'おかず形態一覧表'!B7</f>
        <v>大根の華風煮</v>
      </c>
      <c r="C9" s="79" t="str">
        <f>'おかず形態一覧表'!C7</f>
        <v>大根の華風煮</v>
      </c>
      <c r="D9" s="79" t="str">
        <f>'おかず形態一覧表'!D7</f>
        <v>大根の華風煮</v>
      </c>
      <c r="E9" s="79" t="str">
        <f>'おかず形態一覧表'!E7</f>
        <v>ハウスおいしくカロリー200
かぼちゃの煮物風</v>
      </c>
      <c r="F9" s="79" t="str">
        <f>'おかず形態一覧表'!F7</f>
        <v/>
      </c>
      <c r="G9" s="79" t="str">
        <f>'おかず形態一覧表'!G7</f>
        <v/>
      </c>
      <c r="H9" s="79" t="str">
        <f>'おかず形態一覧表'!H7</f>
        <v/>
      </c>
    </row>
    <row r="10" ht="67.5" customHeight="1">
      <c r="A10" s="20" t="str">
        <f>IFERROR(__xludf.DUMMYFUNCTION("IMPORTRANGE(""https://docs.google.com/spreadsheets/d/1vsTcEcugRZXGU84Ng3dXvNCAOD3CAaUTEbnnM7tyUJg/edit?usp=sharing"",""おかず形態一覧表!A8"")"),"画像")</f>
        <v>画像</v>
      </c>
      <c r="B10" s="21" t="str">
        <f>'おかず形態一覧表'!B8</f>
        <v/>
      </c>
      <c r="C10" s="21" t="str">
        <f>'おかず形態一覧表'!C8</f>
        <v/>
      </c>
      <c r="D10" s="21" t="str">
        <f>'おかず形態一覧表'!D8</f>
        <v/>
      </c>
      <c r="E10" s="21" t="str">
        <f>'おかず形態一覧表'!E8</f>
        <v/>
      </c>
      <c r="F10" s="21" t="str">
        <f>'おかず形態一覧表'!F8</f>
        <v/>
      </c>
      <c r="G10" s="21" t="str">
        <f>'おかず形態一覧表'!G8</f>
        <v/>
      </c>
      <c r="H10" s="21" t="str">
        <f>'おかず形態一覧表'!H8</f>
        <v/>
      </c>
    </row>
    <row r="11" ht="112.5" customHeight="1">
      <c r="A11" s="20" t="str">
        <f>IFERROR(__xludf.DUMMYFUNCTION("IMPORTRANGE(""https://docs.google.com/spreadsheets/d/1vsTcEcugRZXGU84Ng3dXvNCAOD3CAaUTEbnnM7tyUJg/edit?usp=sharing"",""おかず形態一覧表!A9"")"),"内容")</f>
        <v>内容</v>
      </c>
      <c r="B11" s="80" t="str">
        <f>'おかず形態一覧表'!B9</f>
        <v>一般的な食事</v>
      </c>
      <c r="C11" s="80" t="str">
        <f>'おかず形態一覧表'!C9</f>
        <v>常食を一口大に刻んだもの</v>
      </c>
      <c r="D11" s="80" t="str">
        <f>'おかず形態一覧表'!D9</f>
        <v>包丁で細かく刻み、食材に応じてとろみをかける</v>
      </c>
      <c r="E11" s="80" t="str">
        <f>'おかず形態一覧表'!E9</f>
        <v>市販品を使用</v>
      </c>
      <c r="F11" s="80" t="str">
        <f>'おかず形態一覧表'!F9</f>
        <v/>
      </c>
      <c r="G11" s="80" t="str">
        <f>'おかず形態一覧表'!G9</f>
        <v/>
      </c>
      <c r="H11" s="80" t="str">
        <f>'おかず形態一覧表'!H9</f>
        <v/>
      </c>
    </row>
    <row r="12" ht="45.0" customHeight="1">
      <c r="A12" s="24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6" t="str">
        <f>'おかず形態一覧表'!B10</f>
        <v>通常の大きさ</v>
      </c>
      <c r="C12" s="26" t="str">
        <f>'おかず形態一覧表'!C10</f>
        <v>2cm角</v>
      </c>
      <c r="D12" s="26" t="str">
        <f>'おかず形態一覧表'!D10</f>
        <v>みじん切</v>
      </c>
      <c r="E12" s="26" t="str">
        <f>'おかず形態一覧表'!E10</f>
        <v>ペースト状</v>
      </c>
      <c r="F12" s="26" t="str">
        <f>'おかず形態一覧表'!F10</f>
        <v/>
      </c>
      <c r="G12" s="26" t="str">
        <f>'おかず形態一覧表'!G10</f>
        <v/>
      </c>
      <c r="H12" s="26" t="str">
        <f>'おかず形態一覧表'!H10</f>
        <v/>
      </c>
    </row>
    <row r="13" ht="45.0" customHeight="1">
      <c r="A13" s="24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6" t="str">
        <f>'おかず形態一覧表'!B11</f>
        <v/>
      </c>
      <c r="C13" s="26" t="str">
        <f>'おかず形態一覧表'!C11</f>
        <v/>
      </c>
      <c r="D13" s="26" t="str">
        <f>'おかず形態一覧表'!D11</f>
        <v/>
      </c>
      <c r="E13" s="26" t="str">
        <f>'おかず形態一覧表'!E11</f>
        <v>噛まなくてよい</v>
      </c>
      <c r="F13" s="26" t="str">
        <f>'おかず形態一覧表'!F11</f>
        <v/>
      </c>
      <c r="G13" s="26" t="str">
        <f>'おかず形態一覧表'!G11</f>
        <v/>
      </c>
      <c r="H13" s="26" t="str">
        <f>'おかず形態一覧表'!H11</f>
        <v/>
      </c>
    </row>
    <row r="14" ht="22.5" customHeight="1">
      <c r="A14" s="24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7" t="str">
        <f>'おかず形態一覧表'!B12</f>
        <v/>
      </c>
      <c r="C14" s="27" t="str">
        <f>'おかず形態一覧表'!C12</f>
        <v/>
      </c>
      <c r="D14" s="27" t="str">
        <f>'おかず形態一覧表'!D12</f>
        <v>3</v>
      </c>
      <c r="E14" s="27" t="str">
        <f>'おかず形態一覧表'!E12</f>
        <v>2-1</v>
      </c>
      <c r="F14" s="27" t="str">
        <f>'おかず形態一覧表'!F12</f>
        <v/>
      </c>
      <c r="G14" s="27" t="str">
        <f>'おかず形態一覧表'!G12</f>
        <v/>
      </c>
      <c r="H14" s="27" t="str">
        <f>'おかず形態一覧表'!H12</f>
        <v/>
      </c>
    </row>
    <row r="15" ht="22.5" customHeight="1">
      <c r="A15" s="29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81" t="str">
        <f>'おかず形態一覧表'!B13</f>
        <v>米飯150</v>
      </c>
      <c r="C15" s="81" t="str">
        <f>'おかず形態一覧表'!C13</f>
        <v>米飯150</v>
      </c>
      <c r="D15" s="81" t="str">
        <f>'おかず形態一覧表'!D13</f>
        <v>全粥230</v>
      </c>
      <c r="E15" s="81" t="str">
        <f>'おかず形態一覧表'!E13</f>
        <v>全粥230</v>
      </c>
      <c r="F15" s="81" t="str">
        <f>'おかず形態一覧表'!F13</f>
        <v/>
      </c>
      <c r="G15" s="81" t="str">
        <f>'おかず形態一覧表'!G13</f>
        <v/>
      </c>
      <c r="H15" s="81" t="str">
        <f>'おかず形態一覧表'!H13</f>
        <v/>
      </c>
    </row>
    <row r="16" ht="22.5" customHeight="1">
      <c r="A16" s="31"/>
      <c r="B16" s="82">
        <f>'おかず形態一覧表'!B14</f>
        <v>1800</v>
      </c>
      <c r="C16" s="82">
        <f>'おかず形態一覧表'!C14</f>
        <v>1800</v>
      </c>
      <c r="D16" s="82">
        <f>'おかず形態一覧表'!D14</f>
        <v>1400</v>
      </c>
      <c r="E16" s="82">
        <f>'おかず形態一覧表'!E14</f>
        <v>1200</v>
      </c>
      <c r="F16" s="82" t="str">
        <f>'おかず形態一覧表'!F14</f>
        <v/>
      </c>
      <c r="G16" s="82" t="str">
        <f>'おかず形態一覧表'!G14</f>
        <v/>
      </c>
      <c r="H16" s="82" t="str">
        <f>'おかず形態一覧表'!H14</f>
        <v/>
      </c>
    </row>
    <row r="17" ht="7.5" customHeight="1"/>
    <row r="18" ht="22.5" customHeight="1">
      <c r="A18" s="83" t="str">
        <f>IFERROR(__xludf.DUMMYFUNCTION("IMPORTRANGE(""https://docs.google.com/spreadsheets/d/1vsTcEcugRZXGU84Ng3dXvNCAOD3CAaUTEbnnM7tyUJg/edit?usp=sharing"",""主食一覧!A1"")"),"2. 主食一覧")</f>
        <v>2. 主食一覧</v>
      </c>
      <c r="B18" s="84"/>
    </row>
    <row r="19" ht="22.5" customHeight="1">
      <c r="A19" s="34" t="str">
        <f>IFERROR(__xludf.DUMMYFUNCTION("IMPORTRANGE(""https://docs.google.com/spreadsheets/d/1vsTcEcugRZXGU84Ng3dXvNCAOD3CAaUTEbnnM7tyUJg/edit?usp=sharing"",""主食一覧!A2"")"),"主食名称")</f>
        <v>主食名称</v>
      </c>
      <c r="B19" s="36" t="str">
        <f>'主食一覧'!B2</f>
        <v>ご飯</v>
      </c>
      <c r="C19" s="36" t="str">
        <f>'主食一覧'!C2</f>
        <v>全粥</v>
      </c>
      <c r="D19" s="36" t="str">
        <f>'主食一覧'!D2</f>
        <v>ミキサー粥ゼリー</v>
      </c>
      <c r="E19" s="36" t="str">
        <f>'主食一覧'!E2</f>
        <v/>
      </c>
      <c r="F19" s="36" t="str">
        <f>'主食一覧'!F2</f>
        <v/>
      </c>
      <c r="G19" s="36" t="str">
        <f>'主食一覧'!G2</f>
        <v/>
      </c>
      <c r="H19" s="36" t="str">
        <f>'主食一覧'!H2</f>
        <v/>
      </c>
    </row>
    <row r="20" ht="67.5" customHeight="1">
      <c r="A20" s="34" t="str">
        <f>IFERROR(__xludf.DUMMYFUNCTION("IMPORTRANGE(""https://docs.google.com/spreadsheets/d/1vsTcEcugRZXGU84Ng3dXvNCAOD3CAaUTEbnnM7tyUJg/edit?usp=sharing"",""主食一覧!A3"")"),"画像")</f>
        <v>画像</v>
      </c>
      <c r="B20" s="37" t="str">
        <f>'主食一覧'!B3</f>
        <v/>
      </c>
      <c r="C20" s="37" t="str">
        <f>'主食一覧'!C3</f>
        <v/>
      </c>
      <c r="D20" s="37" t="str">
        <f>'主食一覧'!D3</f>
        <v/>
      </c>
      <c r="E20" s="37" t="str">
        <f>'主食一覧'!E3</f>
        <v/>
      </c>
      <c r="F20" s="37" t="str">
        <f>'主食一覧'!F3</f>
        <v/>
      </c>
      <c r="G20" s="37" t="str">
        <f>'主食一覧'!G3</f>
        <v/>
      </c>
      <c r="H20" s="37" t="str">
        <f>'主食一覧'!H3</f>
        <v/>
      </c>
    </row>
    <row r="21" ht="45.0" customHeight="1">
      <c r="A21" s="34" t="str">
        <f>IFERROR(__xludf.DUMMYFUNCTION("IMPORTRANGE(""https://docs.google.com/spreadsheets/d/1vsTcEcugRZXGU84Ng3dXvNCAOD3CAaUTEbnnM7tyUJg/edit?usp=sharing"",""主食一覧!A4"")"),"内容")</f>
        <v>内容</v>
      </c>
      <c r="B21" s="85" t="str">
        <f>'主食一覧'!B4</f>
        <v>通常の米飯
米1：水1.3</v>
      </c>
      <c r="C21" s="85" t="str">
        <f>'主食一覧'!C4</f>
        <v>米１：水5</v>
      </c>
      <c r="D21" s="85" t="str">
        <f>'主食一覧'!D4</f>
        <v>全粥にホット＆プラス（ヘルシーフード）を入れミキサーで攪拌</v>
      </c>
      <c r="E21" s="85" t="str">
        <f>'主食一覧'!E4</f>
        <v/>
      </c>
      <c r="F21" s="85" t="str">
        <f>'主食一覧'!F4</f>
        <v/>
      </c>
      <c r="G21" s="85" t="str">
        <f>'主食一覧'!G4</f>
        <v/>
      </c>
      <c r="H21" s="85" t="str">
        <f>'主食一覧'!H4</f>
        <v/>
      </c>
    </row>
    <row r="22" ht="22.5" customHeight="1">
      <c r="A22" s="34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6" t="str">
        <f>'主食一覧'!B5</f>
        <v/>
      </c>
      <c r="C22" s="86" t="str">
        <f>'主食一覧'!C5</f>
        <v>4</v>
      </c>
      <c r="D22" s="86" t="str">
        <f>'主食一覧'!D5</f>
        <v>2-1</v>
      </c>
      <c r="E22" s="86" t="str">
        <f>'主食一覧'!E5</f>
        <v/>
      </c>
      <c r="F22" s="86" t="str">
        <f>'主食一覧'!F5</f>
        <v/>
      </c>
      <c r="G22" s="86" t="str">
        <f>'主食一覧'!G5</f>
        <v/>
      </c>
      <c r="H22" s="86" t="str">
        <f>'主食一覧'!H5</f>
        <v/>
      </c>
    </row>
    <row r="23" ht="7.5" customHeight="1"/>
    <row r="24" ht="22.5" customHeight="1">
      <c r="A24" s="42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7"/>
      <c r="F24" s="42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7"/>
    </row>
    <row r="25" ht="30.0" customHeight="1">
      <c r="A25" s="43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4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4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4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4" t="str">
        <f>IFERROR(__xludf.DUMMYFUNCTION("IMPORTRANGE(""https://docs.google.com/spreadsheets/d/1vsTcEcugRZXGU84Ng3dXvNCAOD3CAaUTEbnnM7tyUJg/edit?usp=sharing"",""水分とろみの基準・水分ゼリー!E2"")"),"")</f>
        <v/>
      </c>
      <c r="F25" s="45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88" t="str">
        <f>'水分とろみの基準・水分ゼリー'!G2</f>
        <v>水ゼリー</v>
      </c>
      <c r="H25" s="88" t="str">
        <f>'水分とろみの基準・水分ゼリー'!H2</f>
        <v>お水のゼリー
（市販品）</v>
      </c>
    </row>
    <row r="26" ht="22.5" customHeight="1">
      <c r="A26" s="47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9" t="str">
        <f>'水分とろみの基準・水分ゼリー'!B3</f>
        <v>ソフティアS</v>
      </c>
      <c r="C26" s="49" t="str">
        <f>'水分とろみの基準・水分ゼリー'!C3</f>
        <v>ソフティアS</v>
      </c>
      <c r="D26" s="49" t="str">
        <f>'水分とろみの基準・水分ゼリー'!D3</f>
        <v>ソフティアS</v>
      </c>
      <c r="E26" s="49" t="str">
        <f>'水分とろみの基準・水分ゼリー'!E3</f>
        <v/>
      </c>
      <c r="F26" s="47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9" t="str">
        <f>'水分とろみの基準・水分ゼリー'!G3</f>
        <v>スルーパートナー</v>
      </c>
      <c r="H26" s="49" t="str">
        <f>'水分とろみの基準・水分ゼリー'!H3</f>
        <v/>
      </c>
    </row>
    <row r="27" ht="22.5" customHeight="1">
      <c r="A27" s="50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4" t="str">
        <f>'水分とろみの基準・水分ゼリー'!B4</f>
        <v>1ｇ</v>
      </c>
      <c r="C27" s="54" t="str">
        <f>'水分とろみの基準・水分ゼリー'!C4</f>
        <v>2ｇ</v>
      </c>
      <c r="D27" s="54" t="str">
        <f>'水分とろみの基準・水分ゼリー'!D4</f>
        <v>３ｇ</v>
      </c>
      <c r="E27" s="54" t="str">
        <f>'水分とろみの基準・水分ゼリー'!E4</f>
        <v/>
      </c>
      <c r="F27" s="47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4" t="str">
        <f>'水分とろみの基準・水分ゼリー'!G4</f>
        <v>1ｇ</v>
      </c>
      <c r="H27" s="54" t="str">
        <f>'水分とろみの基準・水分ゼリー'!H4</f>
        <v/>
      </c>
    </row>
    <row r="28" ht="22.5" customHeight="1">
      <c r="A28" s="55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7" t="str">
        <f>'水分とろみの基準・水分ゼリー'!B5</f>
        <v>1/2</v>
      </c>
      <c r="C28" s="57" t="str">
        <f>'水分とろみの基準・水分ゼリー'!C5</f>
        <v>1</v>
      </c>
      <c r="D28" s="57" t="str">
        <f>'水分とろみの基準・水分ゼリー'!D5</f>
        <v>1.5</v>
      </c>
      <c r="E28" s="57" t="str">
        <f>'水分とろみの基準・水分ゼリー'!E5</f>
        <v/>
      </c>
      <c r="F28" s="55" t="s">
        <v>46</v>
      </c>
      <c r="G28" s="57" t="str">
        <f>'水分とろみの基準・水分ゼリー'!G5</f>
        <v>1/3</v>
      </c>
      <c r="H28" s="57" t="str">
        <f>'水分とろみの基準・水分ゼリー'!H5</f>
        <v/>
      </c>
    </row>
    <row r="29" ht="7.5" customHeight="1"/>
    <row r="30" ht="22.5" customHeight="1">
      <c r="A30" s="89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90"/>
      <c r="F30" s="91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2"/>
    </row>
    <row r="31" ht="22.5" customHeight="1">
      <c r="A31" s="60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9" t="str">
        <f>'濃厚流動食・補助食品'!B2</f>
        <v/>
      </c>
      <c r="C31" s="69" t="str">
        <f>'濃厚流動食・補助食品'!C2</f>
        <v/>
      </c>
      <c r="D31" s="69" t="str">
        <f>'濃厚流動食・補助食品'!D2</f>
        <v/>
      </c>
      <c r="E31" s="62" t="str">
        <f>'濃厚流動食・補助食品'!E2</f>
        <v/>
      </c>
      <c r="F31" s="93" t="str">
        <f>'濃厚流動食・補助食品'!F2</f>
        <v>0j・1j対応：可</v>
      </c>
      <c r="G31" s="94" t="str">
        <f>'濃厚流動食・補助食品'!G2</f>
        <v/>
      </c>
      <c r="H31" s="95"/>
    </row>
    <row r="32" ht="22.5" customHeight="1">
      <c r="A32" s="65"/>
      <c r="B32" s="69" t="str">
        <f>'濃厚流動食・補助食品'!B3</f>
        <v/>
      </c>
      <c r="C32" s="69" t="str">
        <f>'濃厚流動食・補助食品'!C3</f>
        <v/>
      </c>
      <c r="D32" s="69" t="str">
        <f>'濃厚流動食・補助食品'!D3</f>
        <v/>
      </c>
      <c r="E32" s="69" t="str">
        <f>'濃厚流動食・補助食品'!E3</f>
        <v/>
      </c>
      <c r="F32" s="96" t="str">
        <f>'濃厚流動食・補助食品'!F3</f>
        <v>カセイ食品カロリープリン、エネプロゼリー・セブン、エンシュアをスルーパートナーで固めたもの</v>
      </c>
      <c r="G32" s="97"/>
      <c r="H32" s="67"/>
    </row>
    <row r="33" ht="22.5" customHeight="1">
      <c r="A33" s="68"/>
      <c r="B33" s="69" t="str">
        <f>'濃厚流動食・補助食品'!B4</f>
        <v/>
      </c>
      <c r="C33" s="69" t="str">
        <f>'濃厚流動食・補助食品'!C4</f>
        <v/>
      </c>
      <c r="D33" s="69" t="str">
        <f>'濃厚流動食・補助食品'!D4</f>
        <v/>
      </c>
      <c r="E33" s="69" t="str">
        <f>'濃厚流動食・補助食品'!E4</f>
        <v/>
      </c>
      <c r="F33" s="70"/>
      <c r="G33" s="98"/>
      <c r="H33" s="71"/>
    </row>
    <row r="34" ht="7.5" customHeight="1"/>
    <row r="35" ht="22.5" customHeight="1">
      <c r="A35" s="99" t="str">
        <f>IFERROR(__xludf.DUMMYFUNCTION("IMPORTRANGE(""https://docs.google.com/spreadsheets/d/1vsTcEcugRZXGU84Ng3dXvNCAOD3CAaUTEbnnM7tyUJg/edit?usp=sharing"",""施設概要!A1"")"),"施設概要")</f>
        <v>施設概要</v>
      </c>
      <c r="B35" s="100"/>
    </row>
    <row r="36" ht="22.5" customHeight="1">
      <c r="A36" s="3" t="str">
        <f>IFERROR(__xludf.DUMMYFUNCTION("IMPORTRANGE(""https://docs.google.com/spreadsheets/d/1vsTcEcugRZXGU84Ng3dXvNCAOD3CAaUTEbnnM7tyUJg/edit?usp=sharing"",""施設概要!A2"")"),"所在地")</f>
        <v>所在地</v>
      </c>
      <c r="B36" s="101" t="str">
        <f>'施設概要'!B2</f>
        <v>新潟県佐渡市上新穂1256番地</v>
      </c>
      <c r="C36" s="102"/>
      <c r="D36" s="103"/>
      <c r="E36" s="104" t="str">
        <f>'施設概要'!C2</f>
        <v>施設入所支援、岩の平園（定員50名）第二岩の平園（定員50名）
施設に入所した障がいのある方に、主に夜間、入浴、排泄、食事等の介護、生活等に関する相談や助言などのサービスを提供します。
</v>
      </c>
      <c r="F36" s="105"/>
      <c r="G36" s="105"/>
      <c r="H36" s="106"/>
    </row>
    <row r="37" ht="22.5" customHeight="1">
      <c r="A37" s="3" t="str">
        <f>IFERROR(__xludf.DUMMYFUNCTION("IMPORTRANGE(""https://docs.google.com/spreadsheets/d/1vsTcEcugRZXGU84Ng3dXvNCAOD3CAaUTEbnnM7tyUJg/edit?usp=sharing"",""施設概要!A3"")"),"給食部門名")</f>
        <v>給食部門名</v>
      </c>
      <c r="B37" s="101" t="str">
        <f>'施設概要'!B3</f>
        <v>庶務課</v>
      </c>
      <c r="C37" s="102"/>
      <c r="D37" s="103"/>
      <c r="E37" s="107"/>
      <c r="H37" s="108"/>
    </row>
    <row r="38" ht="22.5" customHeight="1">
      <c r="A38" s="3" t="str">
        <f>IFERROR(__xludf.DUMMYFUNCTION("IMPORTRANGE(""https://docs.google.com/spreadsheets/d/1vsTcEcugRZXGU84Ng3dXvNCAOD3CAaUTEbnnM7tyUJg/edit?usp=sharing"",""施設概要!A4"")"),"電話")</f>
        <v>電話</v>
      </c>
      <c r="B38" s="101" t="str">
        <f>'施設概要'!B4</f>
        <v>0259-22-3880</v>
      </c>
      <c r="C38" s="102"/>
      <c r="D38" s="103"/>
      <c r="E38" s="107"/>
      <c r="H38" s="108"/>
    </row>
    <row r="39" ht="22.5" customHeight="1">
      <c r="A39" s="109" t="str">
        <f>IFERROR(__xludf.DUMMYFUNCTION("IMPORTRANGE(""https://docs.google.com/spreadsheets/d/1vsTcEcugRZXGU84Ng3dXvNCAOD3CAaUTEbnnM7tyUJg/edit?usp=sharing"",""施設概要!A5"")"),"FAX")</f>
        <v>FAX</v>
      </c>
      <c r="B39" s="101" t="str">
        <f>'施設概要'!B5</f>
        <v>0259-22-3881</v>
      </c>
      <c r="C39" s="102"/>
      <c r="D39" s="103"/>
      <c r="E39" s="107"/>
      <c r="H39" s="108"/>
    </row>
    <row r="40" ht="22.5" customHeight="1">
      <c r="A40" s="110" t="str">
        <f>IFERROR(__xludf.DUMMYFUNCTION("IMPORTRANGE(""https://docs.google.com/spreadsheets/d/1vsTcEcugRZXGU84Ng3dXvNCAOD3CAaUTEbnnM7tyUJg/edit?usp=sharing"",""施設概要!A6"")"),"更新日")</f>
        <v>更新日</v>
      </c>
      <c r="B40" s="111">
        <f>'施設概要'!B6</f>
        <v>46014.57088</v>
      </c>
      <c r="C40" s="102"/>
      <c r="D40" s="103"/>
      <c r="E40" s="112"/>
      <c r="F40" s="113"/>
      <c r="G40" s="113"/>
      <c r="H40" s="114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5" t="s">
        <v>52</v>
      </c>
      <c r="B1" s="116"/>
      <c r="C1" s="116"/>
      <c r="D1" s="116"/>
    </row>
    <row r="2">
      <c r="A2" s="117" t="s">
        <v>53</v>
      </c>
      <c r="B2" s="118"/>
      <c r="C2" s="119" t="s">
        <v>54</v>
      </c>
      <c r="D2" s="120" t="s">
        <v>55</v>
      </c>
    </row>
    <row r="3">
      <c r="A3" s="121" t="s">
        <v>56</v>
      </c>
      <c r="B3" s="122"/>
      <c r="C3" s="123" t="b">
        <v>0</v>
      </c>
      <c r="D3" s="124"/>
    </row>
    <row r="4">
      <c r="A4" s="125"/>
      <c r="B4" s="125"/>
      <c r="C4" s="125"/>
      <c r="D4" s="125"/>
    </row>
    <row r="5">
      <c r="A5" s="126" t="s">
        <v>57</v>
      </c>
      <c r="B5" s="126" t="s">
        <v>58</v>
      </c>
      <c r="C5" s="125"/>
      <c r="D5" s="125"/>
    </row>
    <row r="6">
      <c r="A6" s="127">
        <v>46002.715739444444</v>
      </c>
      <c r="B6" s="2" t="s">
        <v>59</v>
      </c>
    </row>
    <row r="7">
      <c r="A7" s="127">
        <v>46002.716071400464</v>
      </c>
      <c r="B7" s="2" t="s">
        <v>59</v>
      </c>
    </row>
    <row r="8">
      <c r="A8" s="127">
        <v>46014.47297091435</v>
      </c>
      <c r="B8" s="2" t="s">
        <v>60</v>
      </c>
    </row>
    <row r="9">
      <c r="A9" s="127">
        <v>46014.56971555555</v>
      </c>
      <c r="B9" s="2" t="s">
        <v>59</v>
      </c>
    </row>
    <row r="10">
      <c r="A10" s="127">
        <v>46014.57088370371</v>
      </c>
      <c r="B10" s="2" t="s">
        <v>59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5" t="s">
        <v>61</v>
      </c>
      <c r="B1" s="125"/>
    </row>
    <row r="2">
      <c r="A2" s="125" t="s">
        <v>57</v>
      </c>
      <c r="B2" s="125" t="s">
        <v>62</v>
      </c>
    </row>
    <row r="3">
      <c r="A3" s="128">
        <v>46002.705615416664</v>
      </c>
      <c r="B3" s="2" t="s">
        <v>59</v>
      </c>
    </row>
    <row r="4">
      <c r="A4" s="128">
        <v>46014.4548743287</v>
      </c>
      <c r="B4" s="2" t="s">
        <v>59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9" t="str">
        <f>IFERROR(__xludf.DUMMYFUNCTION("IMPORTRANGE(""https://docs.google.com/spreadsheets/d/1vsTcEcugRZXGU84Ng3dXvNCAOD3CAaUTEbnnM7tyUJg/edit?usp=sharing"",""施設概要!A1"")"),"施設概要")</f>
        <v>施設概要</v>
      </c>
      <c r="B1" s="130" t="s">
        <v>0</v>
      </c>
      <c r="C1" s="131"/>
    </row>
    <row r="2" ht="22.5" customHeight="1">
      <c r="A2" s="132" t="str">
        <f>IFERROR(__xludf.DUMMYFUNCTION("IMPORTRANGE(""https://docs.google.com/spreadsheets/d/1vsTcEcugRZXGU84Ng3dXvNCAOD3CAaUTEbnnM7tyUJg/edit?usp=sharing"",""施設概要!A2"")"),"所在地")</f>
        <v>所在地</v>
      </c>
      <c r="B2" s="133" t="s">
        <v>1</v>
      </c>
      <c r="C2" s="134" t="s">
        <v>2</v>
      </c>
    </row>
    <row r="3" ht="22.5" customHeight="1">
      <c r="A3" s="3" t="str">
        <f>IFERROR(__xludf.DUMMYFUNCTION("IMPORTRANGE(""https://docs.google.com/spreadsheets/d/1vsTcEcugRZXGU84Ng3dXvNCAOD3CAaUTEbnnM7tyUJg/edit?usp=sharing"",""施設概要!A3"")"),"給食部門名")</f>
        <v>給食部門名</v>
      </c>
      <c r="B3" s="135" t="s">
        <v>3</v>
      </c>
      <c r="C3" s="136"/>
    </row>
    <row r="4" ht="22.5" customHeight="1">
      <c r="A4" s="3" t="str">
        <f>IFERROR(__xludf.DUMMYFUNCTION("IMPORTRANGE(""https://docs.google.com/spreadsheets/d/1vsTcEcugRZXGU84Ng3dXvNCAOD3CAaUTEbnnM7tyUJg/edit?usp=sharing"",""施設概要!A4"")"),"電話")</f>
        <v>電話</v>
      </c>
      <c r="B4" s="137" t="s">
        <v>4</v>
      </c>
      <c r="C4" s="136"/>
    </row>
    <row r="5" ht="22.5" customHeight="1">
      <c r="A5" s="109" t="str">
        <f>IFERROR(__xludf.DUMMYFUNCTION("IMPORTRANGE(""https://docs.google.com/spreadsheets/d/1vsTcEcugRZXGU84Ng3dXvNCAOD3CAaUTEbnnM7tyUJg/edit?usp=sharing"",""施設概要!A5"")"),"FAX")</f>
        <v>FAX</v>
      </c>
      <c r="B5" s="138" t="s">
        <v>5</v>
      </c>
      <c r="C5" s="136"/>
    </row>
    <row r="6" ht="22.5" customHeight="1">
      <c r="A6" s="110" t="str">
        <f>IFERROR(__xludf.DUMMYFUNCTION("IMPORTRANGE(""https://docs.google.com/spreadsheets/d/1vsTcEcugRZXGU84Ng3dXvNCAOD3CAaUTEbnnM7tyUJg/edit?usp=sharing"",""施設概要!A6"")"),"更新日")</f>
        <v>更新日</v>
      </c>
      <c r="B6" s="139">
        <v>46014.57088111111</v>
      </c>
      <c r="C6" s="140"/>
    </row>
  </sheetData>
  <mergeCells count="1">
    <mergeCell ref="C2:C6"/>
  </mergeCells>
  <drawing r:id="rId1"/>
</worksheet>
</file>