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6\ม.5\"/>
    </mc:Choice>
  </mc:AlternateContent>
  <bookViews>
    <workbookView xWindow="0" yWindow="0" windowWidth="28800" windowHeight="12480" activeTab="3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E28" i="9" l="1"/>
  <c r="F28" i="9"/>
  <c r="G28" i="9"/>
  <c r="H28" i="9"/>
  <c r="I28" i="9"/>
  <c r="J28" i="9"/>
  <c r="K28" i="9"/>
  <c r="E29" i="9"/>
  <c r="J29" i="9" s="1"/>
  <c r="K29" i="9" s="1"/>
  <c r="F29" i="9"/>
  <c r="G29" i="9"/>
  <c r="H29" i="9"/>
  <c r="I29" i="9"/>
  <c r="E30" i="9"/>
  <c r="J30" i="9" s="1"/>
  <c r="K30" i="9" s="1"/>
  <c r="F30" i="9"/>
  <c r="G30" i="9"/>
  <c r="H30" i="9"/>
  <c r="I30" i="9"/>
  <c r="E31" i="9"/>
  <c r="J31" i="9" s="1"/>
  <c r="K31" i="9" s="1"/>
  <c r="F31" i="9"/>
  <c r="G31" i="9"/>
  <c r="H31" i="9"/>
  <c r="I31" i="9"/>
  <c r="E32" i="9"/>
  <c r="J32" i="9" s="1"/>
  <c r="K32" i="9" s="1"/>
  <c r="F32" i="9"/>
  <c r="G32" i="9"/>
  <c r="H32" i="9"/>
  <c r="I32" i="9"/>
  <c r="E33" i="9"/>
  <c r="J33" i="9" s="1"/>
  <c r="K33" i="9" s="1"/>
  <c r="F33" i="9"/>
  <c r="G33" i="9"/>
  <c r="H33" i="9"/>
  <c r="I33" i="9"/>
  <c r="E34" i="9"/>
  <c r="F34" i="9"/>
  <c r="G34" i="9"/>
  <c r="H34" i="9"/>
  <c r="I34" i="9"/>
  <c r="J34" i="9"/>
  <c r="K34" i="9" s="1"/>
  <c r="E35" i="9"/>
  <c r="F35" i="9"/>
  <c r="G35" i="9"/>
  <c r="H35" i="9"/>
  <c r="I35" i="9"/>
  <c r="J35" i="9"/>
  <c r="K35" i="9"/>
  <c r="E36" i="9"/>
  <c r="F36" i="9"/>
  <c r="G36" i="9"/>
  <c r="H36" i="9"/>
  <c r="I36" i="9"/>
  <c r="J36" i="9"/>
  <c r="K36" i="9"/>
  <c r="E37" i="9"/>
  <c r="J37" i="9" s="1"/>
  <c r="K37" i="9" s="1"/>
  <c r="F37" i="9"/>
  <c r="G37" i="9"/>
  <c r="H37" i="9"/>
  <c r="I37" i="9"/>
  <c r="E38" i="9"/>
  <c r="J38" i="9" s="1"/>
  <c r="K38" i="9" s="1"/>
  <c r="F38" i="9"/>
  <c r="G38" i="9"/>
  <c r="H38" i="9"/>
  <c r="I38" i="9"/>
  <c r="E39" i="9"/>
  <c r="J39" i="9" s="1"/>
  <c r="K39" i="9" s="1"/>
  <c r="F39" i="9"/>
  <c r="G39" i="9"/>
  <c r="H39" i="9"/>
  <c r="I39" i="9"/>
  <c r="E40" i="9"/>
  <c r="J40" i="9" s="1"/>
  <c r="K40" i="9" s="1"/>
  <c r="F40" i="9"/>
  <c r="G40" i="9"/>
  <c r="H40" i="9"/>
  <c r="I40" i="9"/>
  <c r="E41" i="9"/>
  <c r="J41" i="9" s="1"/>
  <c r="K41" i="9" s="1"/>
  <c r="F41" i="9"/>
  <c r="G41" i="9"/>
  <c r="H41" i="9"/>
  <c r="I41" i="9"/>
  <c r="E42" i="9"/>
  <c r="F42" i="9"/>
  <c r="G42" i="9"/>
  <c r="H42" i="9"/>
  <c r="I42" i="9"/>
  <c r="J42" i="9"/>
  <c r="K42" i="9" s="1"/>
  <c r="E43" i="9"/>
  <c r="F43" i="9"/>
  <c r="G43" i="9"/>
  <c r="H43" i="9"/>
  <c r="I43" i="9"/>
  <c r="J43" i="9"/>
  <c r="K43" i="9"/>
  <c r="E44" i="9"/>
  <c r="F44" i="9"/>
  <c r="G44" i="9"/>
  <c r="H44" i="9"/>
  <c r="I44" i="9"/>
  <c r="J44" i="9"/>
  <c r="K44" i="9"/>
  <c r="E45" i="9"/>
  <c r="J45" i="9" s="1"/>
  <c r="K45" i="9" s="1"/>
  <c r="F45" i="9"/>
  <c r="G45" i="9"/>
  <c r="H45" i="9"/>
  <c r="I45" i="9"/>
  <c r="B32" i="3"/>
  <c r="C32" i="3"/>
  <c r="M32" i="3"/>
  <c r="T32" i="3" s="1"/>
  <c r="AM32" i="3"/>
  <c r="BB32" i="3"/>
  <c r="BN32" i="3"/>
  <c r="B33" i="3"/>
  <c r="C33" i="3"/>
  <c r="M33" i="3"/>
  <c r="T33" i="3"/>
  <c r="AM33" i="3"/>
  <c r="BB33" i="3"/>
  <c r="BN33" i="3"/>
  <c r="BO33" i="3" s="1"/>
  <c r="BP33" i="3" s="1"/>
  <c r="B34" i="3"/>
  <c r="C34" i="3"/>
  <c r="M34" i="3"/>
  <c r="T34" i="3" s="1"/>
  <c r="BO34" i="3" s="1"/>
  <c r="BP34" i="3" s="1"/>
  <c r="AM34" i="3"/>
  <c r="BB34" i="3"/>
  <c r="BN34" i="3"/>
  <c r="B35" i="3"/>
  <c r="C35" i="3"/>
  <c r="M35" i="3"/>
  <c r="T35" i="3"/>
  <c r="AM35" i="3"/>
  <c r="BB35" i="3"/>
  <c r="BN35" i="3"/>
  <c r="BO35" i="3" s="1"/>
  <c r="BP35" i="3" s="1"/>
  <c r="B36" i="3"/>
  <c r="C36" i="3"/>
  <c r="M36" i="3"/>
  <c r="T36" i="3"/>
  <c r="BO36" i="3" s="1"/>
  <c r="BP36" i="3" s="1"/>
  <c r="AM36" i="3"/>
  <c r="BB36" i="3"/>
  <c r="BN36" i="3"/>
  <c r="B37" i="3"/>
  <c r="C37" i="3"/>
  <c r="M37" i="3"/>
  <c r="BO37" i="3" s="1"/>
  <c r="BP37" i="3" s="1"/>
  <c r="T37" i="3"/>
  <c r="AM37" i="3"/>
  <c r="BB37" i="3"/>
  <c r="BN37" i="3"/>
  <c r="B38" i="3"/>
  <c r="C38" i="3"/>
  <c r="M38" i="3"/>
  <c r="BO38" i="3" s="1"/>
  <c r="BP38" i="3" s="1"/>
  <c r="T38" i="3"/>
  <c r="AM38" i="3"/>
  <c r="BB38" i="3"/>
  <c r="BN38" i="3"/>
  <c r="B39" i="3"/>
  <c r="C39" i="3"/>
  <c r="M39" i="3"/>
  <c r="BO39" i="3" s="1"/>
  <c r="BP39" i="3" s="1"/>
  <c r="T39" i="3"/>
  <c r="AM39" i="3"/>
  <c r="BB39" i="3"/>
  <c r="BN39" i="3"/>
  <c r="B40" i="3"/>
  <c r="C40" i="3"/>
  <c r="M40" i="3"/>
  <c r="T40" i="3" s="1"/>
  <c r="AM40" i="3"/>
  <c r="BB40" i="3"/>
  <c r="BN40" i="3"/>
  <c r="B41" i="3"/>
  <c r="C41" i="3"/>
  <c r="M41" i="3"/>
  <c r="T41" i="3"/>
  <c r="AM41" i="3"/>
  <c r="BB41" i="3"/>
  <c r="BN41" i="3"/>
  <c r="BO41" i="3"/>
  <c r="BP41" i="3"/>
  <c r="B42" i="3"/>
  <c r="C42" i="3"/>
  <c r="M42" i="3"/>
  <c r="T42" i="3" s="1"/>
  <c r="BO42" i="3" s="1"/>
  <c r="BP42" i="3" s="1"/>
  <c r="AM42" i="3"/>
  <c r="BB42" i="3"/>
  <c r="BN42" i="3"/>
  <c r="B43" i="3"/>
  <c r="C43" i="3"/>
  <c r="M43" i="3"/>
  <c r="T43" i="3" s="1"/>
  <c r="BO43" i="3" s="1"/>
  <c r="BP43" i="3" s="1"/>
  <c r="AM43" i="3"/>
  <c r="BB43" i="3"/>
  <c r="BN43" i="3"/>
  <c r="B44" i="3"/>
  <c r="C44" i="3"/>
  <c r="M44" i="3"/>
  <c r="T44" i="3"/>
  <c r="BO44" i="3" s="1"/>
  <c r="BP44" i="3" s="1"/>
  <c r="AM44" i="3"/>
  <c r="BB44" i="3"/>
  <c r="BN44" i="3"/>
  <c r="B45" i="3"/>
  <c r="C45" i="3"/>
  <c r="M45" i="3"/>
  <c r="BO45" i="3" s="1"/>
  <c r="BP45" i="3" s="1"/>
  <c r="T45" i="3"/>
  <c r="AM45" i="3"/>
  <c r="BB45" i="3"/>
  <c r="BN45" i="3"/>
  <c r="B46" i="3"/>
  <c r="C46" i="3"/>
  <c r="M46" i="3"/>
  <c r="BO46" i="3" s="1"/>
  <c r="BP46" i="3" s="1"/>
  <c r="T46" i="3"/>
  <c r="AM46" i="3"/>
  <c r="BB46" i="3"/>
  <c r="BN46" i="3"/>
  <c r="B47" i="3"/>
  <c r="C47" i="3"/>
  <c r="M47" i="3"/>
  <c r="BO47" i="3" s="1"/>
  <c r="BP47" i="3" s="1"/>
  <c r="T47" i="3"/>
  <c r="AM47" i="3"/>
  <c r="BB47" i="3"/>
  <c r="BN47" i="3"/>
  <c r="B48" i="3"/>
  <c r="C48" i="3"/>
  <c r="M48" i="3"/>
  <c r="T48" i="3" s="1"/>
  <c r="AM48" i="3"/>
  <c r="BB48" i="3"/>
  <c r="BN48" i="3"/>
  <c r="B49" i="3"/>
  <c r="C49" i="3"/>
  <c r="M49" i="3"/>
  <c r="T49" i="3"/>
  <c r="AM49" i="3"/>
  <c r="BB49" i="3"/>
  <c r="BN49" i="3"/>
  <c r="BO49" i="3"/>
  <c r="BP49" i="3"/>
  <c r="BO48" i="3" l="1"/>
  <c r="BP48" i="3" s="1"/>
  <c r="BO32" i="3"/>
  <c r="BP32" i="3" s="1"/>
  <c r="BO40" i="3"/>
  <c r="BP40" i="3" s="1"/>
  <c r="E16" i="1"/>
  <c r="E17" i="1"/>
  <c r="E18" i="1"/>
  <c r="E19" i="1"/>
  <c r="E15" i="1"/>
  <c r="F52" i="9"/>
  <c r="BP11" i="3" l="1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B28" i="3"/>
  <c r="BB29" i="3"/>
  <c r="BB30" i="3"/>
  <c r="BB31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M28" i="3"/>
  <c r="M29" i="3"/>
  <c r="M30" i="3"/>
  <c r="M31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M10" i="3" l="1"/>
  <c r="T10" i="3" s="1"/>
  <c r="F6" i="9" s="1"/>
  <c r="I24" i="9"/>
  <c r="I25" i="9"/>
  <c r="I26" i="9"/>
  <c r="I27" i="9"/>
  <c r="H24" i="9"/>
  <c r="H25" i="9"/>
  <c r="H26" i="9"/>
  <c r="H27" i="9"/>
  <c r="G24" i="9"/>
  <c r="J24" i="9" s="1"/>
  <c r="K24" i="9" s="1"/>
  <c r="G25" i="9"/>
  <c r="G26" i="9"/>
  <c r="G27" i="9"/>
  <c r="F24" i="9"/>
  <c r="F25" i="9"/>
  <c r="F26" i="9"/>
  <c r="F27" i="9"/>
  <c r="E24" i="9"/>
  <c r="E25" i="9"/>
  <c r="E26" i="9"/>
  <c r="E27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G6" i="9"/>
  <c r="I6" i="9"/>
  <c r="E7" i="9"/>
  <c r="G7" i="9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E23" i="9"/>
  <c r="J23" i="9" s="1"/>
  <c r="K23" i="9" s="1"/>
  <c r="G23" i="9"/>
  <c r="H23" i="9"/>
  <c r="I23" i="9"/>
  <c r="C47" i="9"/>
  <c r="D47" i="9"/>
  <c r="C48" i="9"/>
  <c r="D48" i="9"/>
  <c r="C49" i="9"/>
  <c r="D49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C46" i="9"/>
  <c r="D46" i="9"/>
  <c r="B51" i="3"/>
  <c r="C51" i="3"/>
  <c r="B52" i="3"/>
  <c r="C52" i="3"/>
  <c r="B53" i="3"/>
  <c r="C53" i="3"/>
  <c r="B54" i="3"/>
  <c r="C54" i="3"/>
  <c r="B1" i="2"/>
  <c r="B5" i="2"/>
  <c r="D5" i="1"/>
  <c r="B8" i="1"/>
  <c r="B9" i="1"/>
  <c r="F27" i="1"/>
  <c r="J7" i="9"/>
  <c r="K7" i="9" s="1"/>
  <c r="E10" i="9"/>
  <c r="F20" i="9"/>
  <c r="F18" i="9"/>
  <c r="J17" i="9"/>
  <c r="K17" i="9" s="1"/>
  <c r="J12" i="9"/>
  <c r="K12" i="9" s="1"/>
  <c r="E6" i="9" l="1"/>
  <c r="BC53" i="11"/>
  <c r="J25" i="9"/>
  <c r="K25" i="9" s="1"/>
  <c r="J22" i="9"/>
  <c r="K22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F10" i="9"/>
  <c r="BA46" i="11"/>
  <c r="BB46" i="11" s="1"/>
  <c r="BC46" i="11" s="1"/>
  <c r="J27" i="9"/>
  <c r="K27" i="9" s="1"/>
  <c r="J26" i="9"/>
  <c r="K26" i="9" s="1"/>
  <c r="F11" i="9"/>
  <c r="F23" i="9"/>
  <c r="F17" i="9"/>
  <c r="J9" i="9"/>
  <c r="K9" i="9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H15" i="1" l="1"/>
  <c r="I15" i="1" s="1"/>
  <c r="L15" i="1"/>
  <c r="M15" i="1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<sst xmlns="http://schemas.openxmlformats.org/spreadsheetml/2006/main" count="571" uniqueCount="400">
  <si>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</si>
  <si>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</si>
  <si>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</si>
  <si>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</si>
  <si>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</si>
  <si>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</si>
  <si>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</si>
  <si>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</si>
  <si>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</si>
  <si>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</si>
  <si>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</si>
  <si>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</si>
  <si>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</si>
  <si>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</si>
  <si>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</si>
  <si>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</si>
  <si>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</si>
  <si>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</si>
  <si>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</si>
  <si>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</si>
  <si>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</si>
  <si>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</si>
  <si>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</si>
  <si>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</si>
  <si>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</si>
  <si>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</si>
  <si>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</si>
  <si>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</si>
  <si>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</si>
  <si>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</si>
  <si>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</si>
  <si>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</si>
  <si>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</si>
  <si>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</si>
  <si>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</si>
  <si>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</si>
  <si>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</si>
  <si>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</si>
  <si>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</si>
  <si>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</si>
  <si>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</si>
  <si>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</si>
  <si>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</si>
  <si>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</si>
  <si>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</si>
  <si>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</si>
  <si>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</si>
  <si>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</si>
  <si>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</si>
  <si>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</si>
  <si>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</si>
  <si>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</si>
  <si>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</si>
  <si>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</si>
  <si>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</si>
  <si>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</si>
  <si>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</si>
  <si>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</si>
  <si>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</si>
  <si>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</si>
  <si>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</si>
  <si>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</si>
  <si>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</si>
  <si>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</si>
  <si>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</si>
  <si>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</si>
  <si>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</si>
  <si>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</si>
  <si>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</si>
  <si>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</si>
  <si>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</si>
  <si>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</si>
  <si>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</si>
  <si>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</si>
  <si>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</si>
  <si>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</si>
  <si>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</si>
  <si>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</si>
  <si>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</si>
  <si>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</si>
  <si>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</si>
  <si>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</si>
  <si>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</si>
  <si>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</si>
  <si>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</si>
  <si>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</si>
  <si>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</si>
  <si>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</si>
  <si>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</si>
  <si>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</si>
  <si>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</si>
  <si>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</si>
  <si>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</si>
  <si>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</si>
  <si>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</si>
  <si>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</si>
  <si>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</si>
  <si>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</si>
  <si>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</si>
  <si>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</si>
  <si>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</si>
  <si>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</si>
  <si>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</si>
  <si>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</si>
  <si>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</si>
  <si>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</si>
  <si>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</si>
  <si>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</si>
  <si>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</si>
  <si>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</si>
  <si>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</si>
  <si>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</si>
  <si>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</si>
  <si>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</si>
  <si>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</si>
  <si>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</si>
  <si>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</si>
  <si>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</si>
  <si>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</si>
  <si>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</si>
  <si>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</si>
  <si>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</si>
  <si>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</si>
  <si>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</si>
  <si>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</si>
  <si>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</si>
  <si>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</si>
  <si>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</si>
  <si>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</si>
  <si>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</si>
  <si>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</si>
  <si>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</si>
  <si>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</si>
  <si>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</si>
  <si>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</si>
  <si>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</si>
  <si>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</si>
  <si>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</si>
  <si>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</si>
  <si>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</si>
  <si>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</si>
  <si>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</si>
  <si>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</si>
  <si>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</si>
  <si>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</si>
  <si>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</si>
  <si>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</si>
  <si>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</si>
  <si>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</si>
  <si>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</si>
  <si>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</si>
  <si>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</si>
  <si>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</si>
  <si>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</si>
  <si>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</si>
  <si>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</si>
  <si>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</si>
  <si>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</si>
  <si>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</si>
  <si>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</si>
  <si>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</si>
  <si>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</si>
  <si>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</si>
  <si>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</si>
  <si>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</si>
  <si>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</si>
  <si>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</si>
  <si>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</si>
  <si>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</si>
  <si>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</si>
  <si>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</si>
  <si>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</si>
  <si>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</si>
  <si>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</si>
  <si>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</si>
  <si>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</si>
  <si>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</si>
  <si>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</si>
  <si>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</si>
  <si>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</si>
  <si>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</si>
  <si>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</si>
  <si>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</si>
  <si>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</si>
  <si>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</si>
  <si>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</si>
  <si>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</si>
  <si>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</si>
  <si>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</si>
  <si>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</si>
  <si>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</si>
  <si>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</si>
  <si>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</si>
  <si>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</si>
  <si>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</si>
  <si>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</si>
  <si>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</si>
  <si>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</si>
  <si>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</si>
  <si>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</si>
  <si>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</si>
  <si>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</si>
  <si>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</si>
  <si>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</si>
  <si>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</si>
  <si>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</si>
  <si>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</si>
  <si>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</si>
  <si>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</si>
  <si>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</si>
  <si>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</si>
  <si>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</si>
  <si>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</si>
  <si>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</si>
  <si>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</si>
  <si>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</si>
  <si>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</si>
  <si>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</si>
  <si>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</si>
  <si>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</si>
  <si>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</si>
  <si>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</si>
  <si>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</si>
  <si>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</si>
  <si>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</si>
  <si>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</si>
  <si>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</si>
  <si>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</si>
  <si>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</si>
  <si>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</si>
  <si>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</si>
  <si>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</si>
  <si>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</si>
  <si>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</si>
  <si>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</si>
  <si>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</si>
  <si>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</si>
  <si>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</si>
  <si>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</si>
  <si>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</si>
  <si>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</si>
  <si>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</si>
  <si>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</si>
  <si>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</si>
  <si>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</si>
  <si>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</si>
  <si>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</si>
  <si>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</si>
  <si>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</si>
  <si>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</si>
  <si>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</si>
  <si>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</si>
  <si>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</si>
  <si>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</si>
  <si>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</si>
  <si>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</si>
  <si>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</si>
  <si>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</si>
  <si>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</si>
  <si>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</si>
  <si>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</si>
  <si>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</si>
  <si>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</si>
  <si>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</si>
  <si>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</si>
  <si>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</si>
  <si>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</si>
  <si>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</si>
  <si>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</si>
  <si>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</si>
  <si>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</si>
  <si>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</si>
  <si>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</si>
  <si>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</si>
  <si>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</si>
  <si>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</si>
  <si>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</si>
  <si>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</si>
  <si>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</si>
  <si>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</si>
  <si>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</si>
  <si>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</si>
  <si>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</si>
  <si>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</si>
  <si>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</si>
  <si>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</si>
  <si>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</si>
  <si>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</si>
  <si>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</si>
  <si>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</si>
  <si>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</si>
  <si>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</si>
  <si>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</si>
  <si>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</si>
  <si>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</si>
  <si>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</si>
  <si>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</si>
  <si>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</si>
  <si>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</si>
  <si>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</si>
  <si>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</si>
  <si>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</si>
  <si>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</si>
  <si>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</si>
  <si>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</si>
  <si>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</si>
  <si>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</si>
  <si>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</si>
  <si>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</si>
  <si>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</si>
  <si>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</si>
  <si>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</si>
  <si>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</si>
  <si>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</si>
  <si>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</si>
  <si>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</si>
  <si>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</si>
  <si>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2567</t>
  </si>
  <si>
    <t>ชั้นมัธยมศึกษาปีที่ 5/1</t>
  </si>
  <si>
    <t>17789</t>
  </si>
  <si>
    <t>นายธนากร  บุราคร</t>
  </si>
  <si>
    <t>17794</t>
  </si>
  <si>
    <t>นายพงษ์ศิระ  ขัติยะวงศ์</t>
  </si>
  <si>
    <t>17804</t>
  </si>
  <si>
    <t>นางสาวกนกนุช  น้อยสุวรรณ</t>
  </si>
  <si>
    <t>17805</t>
  </si>
  <si>
    <t>นางสาวกนกวรรณ  ภูดินทราย</t>
  </si>
  <si>
    <t>17807</t>
  </si>
  <si>
    <t>นางสาวเกวลิน  จันทะสี</t>
  </si>
  <si>
    <t>17808</t>
  </si>
  <si>
    <t>นางสาวเกสรา  โวหารคล่อง</t>
  </si>
  <si>
    <t>17810</t>
  </si>
  <si>
    <t>นางสาวณัฐชา  ภูฉลอง</t>
  </si>
  <si>
    <t>17811</t>
  </si>
  <si>
    <t>นางสาวธัญญาภรณ์  ภูเขม่า</t>
  </si>
  <si>
    <t>17813</t>
  </si>
  <si>
    <t>นางสาวประริตา  ภูนาคเกี้ยว</t>
  </si>
  <si>
    <t>17815</t>
  </si>
  <si>
    <t>นางสาวพิชญา  วงค์มะลัย</t>
  </si>
  <si>
    <t>17816</t>
  </si>
  <si>
    <t>นางสาวเพชรรัตน์  เนื่องพัฒน์</t>
  </si>
  <si>
    <t>17817</t>
  </si>
  <si>
    <t>นางสาวมลธิชา  นาสมบัติ</t>
  </si>
  <si>
    <t>17828</t>
  </si>
  <si>
    <t>นายธนกร  ผกานวน</t>
  </si>
  <si>
    <t>17845</t>
  </si>
  <si>
    <t>นางสาวชลิดา  จอมจิตร</t>
  </si>
  <si>
    <t>17847</t>
  </si>
  <si>
    <t>นางสาวใบชา  แสงคอนจิต</t>
  </si>
  <si>
    <t>17851</t>
  </si>
  <si>
    <t>นางสาวภาวิดา  สรสันต์</t>
  </si>
  <si>
    <t>17858</t>
  </si>
  <si>
    <t>นางสาวสมฤทัย  ภูทองเป้ง</t>
  </si>
  <si>
    <t>17859</t>
  </si>
  <si>
    <t>นางสาวสิตานันท์  ภูทองใบ</t>
  </si>
  <si>
    <t>17864</t>
  </si>
  <si>
    <t>นางสาวอารีรัตน์  ขอสุข</t>
  </si>
  <si>
    <t>17886</t>
  </si>
  <si>
    <t>นางสาวธิดารัตน์  ไกยเลิศ</t>
  </si>
  <si>
    <t>17890</t>
  </si>
  <si>
    <t>นางสาวปนัดดา  นามบุรี</t>
  </si>
  <si>
    <t>17894</t>
  </si>
  <si>
    <t>นางสาวราชาวดี  ภูลายเหลือง</t>
  </si>
  <si>
    <t>17902</t>
  </si>
  <si>
    <t>นางสาวอรนุช  ผลภักดี</t>
  </si>
  <si>
    <t>17936</t>
  </si>
  <si>
    <t>นางสาวปนัดดา  คำสีลา</t>
  </si>
  <si>
    <t>17937</t>
  </si>
  <si>
    <t>นางสาวพิจิตรา  พักมล</t>
  </si>
  <si>
    <t>17943</t>
  </si>
  <si>
    <t>นางสาวเอมิกา  ไกรยะสิงห์</t>
  </si>
  <si>
    <t>17970</t>
  </si>
  <si>
    <t>นางสาวจิตติภัตรา  ทรัพย์ใส</t>
  </si>
  <si>
    <t>17973</t>
  </si>
  <si>
    <t>นางสาวธิดารัตน์  อิ่มเสถียร</t>
  </si>
  <si>
    <t>18000</t>
  </si>
  <si>
    <t>นายอรปรียา  มีไกรราช</t>
  </si>
  <si>
    <t>18011</t>
  </si>
  <si>
    <t>นางสาวแก้วตา  ปิยะนันท์</t>
  </si>
  <si>
    <t>18019</t>
  </si>
  <si>
    <t>นางสาวมัณฑนา  ปอแดง</t>
  </si>
  <si>
    <t>18057</t>
  </si>
  <si>
    <t>นายศรัณยภัทร  ลาภบุญเรือง</t>
  </si>
  <si>
    <t>18113</t>
  </si>
  <si>
    <t>นายเมฆินทร์  ภูแต้มนิล</t>
  </si>
  <si>
    <t>18132</t>
  </si>
  <si>
    <t>นางสาวพิมพ์ชนก  ศรีชะตา</t>
  </si>
  <si>
    <t>18515</t>
  </si>
  <si>
    <t>นางสาวอินทิรา  แสงอินทร์</t>
  </si>
  <si>
    <t>18529</t>
  </si>
  <si>
    <t>นางสาวนัจกร  อุเหล่า</t>
  </si>
  <si>
    <t>18530</t>
  </si>
  <si>
    <t>นางสาวณัฐชา  อุปนันท์</t>
  </si>
  <si>
    <t>18540</t>
  </si>
  <si>
    <t>นางสาวกันยารัตน์  ศรีศิลป์</t>
  </si>
  <si>
    <t>18559</t>
  </si>
  <si>
    <t>นางสาวภัทรธิดา  พลโฮม</t>
  </si>
  <si>
    <t>19111</t>
  </si>
  <si>
    <t>นายพีรดนย์  ภูโทถ้ำ</t>
  </si>
  <si>
    <t>นางพรนภัส  มะหิพันธุ์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</si>
</sst>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sz val="14"/>
      <color indexed="8"/>
      <name val="TH SarabunPSK"/>
      <family val="2"/>
      <charset val="22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0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  <xf numFmtId="0" fontId="44" fillId="0" borderId="7" xfId="0" applyFont="1" applyBorder="1" applyAlignment="1">
      <alignment horizontal="center" wrapText="1" readingOrder="1"/>
    </xf>
    <xf numFmtId="0" fontId="44" fillId="0" borderId="7" xfId="0" applyFont="1" applyBorder="1" applyAlignment="1">
      <alignment horizontal="left" wrapText="1" readingOrder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workbookViewId="0">
      <selection activeCell="Q11" sqref="Q11:T11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61"/>
      <c r="Q4" s="262"/>
      <c r="R4" s="262"/>
      <c r="S4" s="262"/>
      <c r="T4" s="262"/>
      <c r="U4" s="262"/>
      <c r="V4" s="262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63" t="s">
        <v>317</v>
      </c>
      <c r="G6" s="264"/>
      <c r="H6" s="264"/>
      <c r="I6" s="264"/>
      <c r="J6" s="180"/>
      <c r="K6" s="180"/>
      <c r="L6" s="180"/>
      <c r="M6" s="180"/>
      <c r="N6" s="180"/>
      <c r="O6" s="180"/>
      <c r="P6" s="177" t="s">
        <v>5</v>
      </c>
      <c r="Q6" s="248" t="s">
        <v>315</v>
      </c>
      <c r="R6" s="249"/>
      <c r="S6" s="249"/>
      <c r="T6" s="249"/>
      <c r="U6" s="249"/>
      <c r="V6" s="249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5/1 ปีการศึกษา 2566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48" t="s">
        <v>316</v>
      </c>
      <c r="R7" s="249"/>
      <c r="S7" s="249"/>
      <c r="T7" s="249"/>
      <c r="U7" s="249"/>
      <c r="V7" s="249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นางพรนภัส  มะหิพันธุ์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48" t="s">
        <v>318</v>
      </c>
      <c r="R9" s="249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5/1 ปีการศึกษา 2566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48">
        <v>2566</v>
      </c>
      <c r="R10" s="249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48" t="s">
        <v>399</v>
      </c>
      <c r="R11" s="249"/>
      <c r="S11" s="249"/>
      <c r="T11" s="249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48" t="s">
        <v>14</v>
      </c>
      <c r="R12" s="249"/>
      <c r="S12" s="249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50" t="s">
        <v>15</v>
      </c>
      <c r="C13" s="251"/>
      <c r="D13" s="252"/>
      <c r="E13" s="256" t="s">
        <v>16</v>
      </c>
      <c r="F13" s="258" t="s">
        <v>17</v>
      </c>
      <c r="G13" s="259"/>
      <c r="H13" s="259"/>
      <c r="I13" s="259"/>
      <c r="J13" s="259"/>
      <c r="K13" s="259"/>
      <c r="L13" s="259"/>
      <c r="M13" s="260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53"/>
      <c r="C14" s="254"/>
      <c r="D14" s="255"/>
      <c r="E14" s="257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40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40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40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40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1</v>
      </c>
      <c r="I18" s="223">
        <f>IF(ISERROR($H$18*100/$E$18),"-",ROUND($H$18*100/$E$18,2))</f>
        <v>2.5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40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65" t="s">
        <v>28</v>
      </c>
      <c r="C20" s="266"/>
      <c r="D20" s="266"/>
      <c r="E20" s="267"/>
      <c r="F20" s="220" t="str">
        <f>IF(SUM($F$15:$F$19)=0,"-",SUM($F$15:$F$19))</f>
        <v>-</v>
      </c>
      <c r="G20" s="228" t="e">
        <f>($F$20*100/($E$19*5))</f>
        <v>#VALUE!</v>
      </c>
      <c r="H20" s="222">
        <f>IF(SUM($H$15:$H$19)=0,"-",SUM($H$15:$H$19))</f>
        <v>1</v>
      </c>
      <c r="I20" s="228">
        <f>($H$20*100/($E$19*5))</f>
        <v>0.5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65" t="s">
        <v>29</v>
      </c>
      <c r="C21" s="266"/>
      <c r="D21" s="266"/>
      <c r="E21" s="267"/>
      <c r="F21" s="269" t="e">
        <f>(100*($F$20+$H$20))/($E$19*5)</f>
        <v>#VALUE!</v>
      </c>
      <c r="G21" s="266"/>
      <c r="H21" s="266"/>
      <c r="I21" s="267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68" t="str">
        <f>สรุปผลสมรรถนะ!F52&amp;สรุปผลสมรรถนะ!J52</f>
        <v>(นางพรนภัส  มะหิพันธุ์)</v>
      </c>
      <c r="F26" s="268"/>
      <c r="G26" s="268"/>
      <c r="H26" s="268"/>
      <c r="I26" s="268"/>
      <c r="J26" s="268"/>
      <c r="K26" s="268"/>
      <c r="L26" s="268"/>
      <c r="M26" s="268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68" t="str">
        <f>"ตำแหน่ง  "&amp;Q12</f>
        <v>ตำแหน่ง  ครู</v>
      </c>
      <c r="G27" s="264"/>
      <c r="H27" s="264"/>
      <c r="I27" s="264"/>
      <c r="J27" s="264"/>
      <c r="K27" s="264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68" t="s">
        <v>314</v>
      </c>
      <c r="G28" s="264"/>
      <c r="H28" s="264"/>
      <c r="I28" s="264"/>
      <c r="J28" s="264"/>
      <c r="K28" s="264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200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R9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15" workbookViewId="0">
      <selection activeCell="B6" sqref="B6:C45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0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5/1 ปีการศึกษา 2566         </v>
      </c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2"/>
      <c r="E4" s="271"/>
      <c r="F4" s="271"/>
      <c r="G4" s="271"/>
      <c r="H4" s="271"/>
      <c r="I4" s="272"/>
      <c r="J4" s="271"/>
      <c r="K4" s="271"/>
      <c r="L4" s="271"/>
      <c r="M4" s="271"/>
      <c r="N4" s="272"/>
      <c r="O4" s="271"/>
      <c r="P4" s="271"/>
      <c r="Q4" s="271"/>
      <c r="R4" s="271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448" t="s">
        <v>319</v>
      </c>
      <c r="C6" s="449" t="s">
        <v>320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448" t="s">
        <v>321</v>
      </c>
      <c r="C7" s="449" t="s">
        <v>322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448" t="s">
        <v>323</v>
      </c>
      <c r="C8" s="449" t="s">
        <v>324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448" t="s">
        <v>325</v>
      </c>
      <c r="C9" s="449" t="s">
        <v>326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448" t="s">
        <v>327</v>
      </c>
      <c r="C10" s="449" t="s">
        <v>328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448" t="s">
        <v>329</v>
      </c>
      <c r="C11" s="449" t="s">
        <v>330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448" t="s">
        <v>331</v>
      </c>
      <c r="C12" s="449" t="s">
        <v>332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448" t="s">
        <v>333</v>
      </c>
      <c r="C13" s="449" t="s">
        <v>334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448" t="s">
        <v>335</v>
      </c>
      <c r="C14" s="449" t="s">
        <v>336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448" t="s">
        <v>337</v>
      </c>
      <c r="C15" s="449" t="s">
        <v>338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448" t="s">
        <v>339</v>
      </c>
      <c r="C16" s="449" t="s">
        <v>340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448" t="s">
        <v>341</v>
      </c>
      <c r="C17" s="449" t="s">
        <v>342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448" t="s">
        <v>343</v>
      </c>
      <c r="C18" s="449" t="s">
        <v>344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448" t="s">
        <v>345</v>
      </c>
      <c r="C19" s="449" t="s">
        <v>346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448" t="s">
        <v>347</v>
      </c>
      <c r="C20" s="449" t="s">
        <v>348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448" t="s">
        <v>349</v>
      </c>
      <c r="C21" s="449" t="s">
        <v>350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448" t="s">
        <v>351</v>
      </c>
      <c r="C22" s="449" t="s">
        <v>352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448" t="s">
        <v>353</v>
      </c>
      <c r="C23" s="449" t="s">
        <v>354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448" t="s">
        <v>355</v>
      </c>
      <c r="C24" s="449" t="s">
        <v>356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448" t="s">
        <v>357</v>
      </c>
      <c r="C25" s="449" t="s">
        <v>358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448" t="s">
        <v>359</v>
      </c>
      <c r="C26" s="449" t="s">
        <v>360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448" t="s">
        <v>361</v>
      </c>
      <c r="C27" s="449" t="s">
        <v>362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448" t="s">
        <v>363</v>
      </c>
      <c r="C28" s="449" t="s">
        <v>364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448" t="s">
        <v>365</v>
      </c>
      <c r="C29" s="449" t="s">
        <v>366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448" t="s">
        <v>367</v>
      </c>
      <c r="C30" s="449" t="s">
        <v>368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448" t="s">
        <v>369</v>
      </c>
      <c r="C31" s="449" t="s">
        <v>370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448" t="s">
        <v>371</v>
      </c>
      <c r="C32" s="449" t="s">
        <v>372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448" t="s">
        <v>373</v>
      </c>
      <c r="C33" s="449" t="s">
        <v>374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448" t="s">
        <v>375</v>
      </c>
      <c r="C34" s="449" t="s">
        <v>376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448" t="s">
        <v>377</v>
      </c>
      <c r="C35" s="449" t="s">
        <v>378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448" t="s">
        <v>379</v>
      </c>
      <c r="C36" s="449" t="s">
        <v>380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448" t="s">
        <v>381</v>
      </c>
      <c r="C37" s="449" t="s">
        <v>382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448" t="s">
        <v>383</v>
      </c>
      <c r="C38" s="449" t="s">
        <v>384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448" t="s">
        <v>385</v>
      </c>
      <c r="C39" s="449" t="s">
        <v>386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448" t="s">
        <v>387</v>
      </c>
      <c r="C40" s="449" t="s">
        <v>388</v>
      </c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448" t="s">
        <v>389</v>
      </c>
      <c r="C41" s="449" t="s">
        <v>390</v>
      </c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448" t="s">
        <v>391</v>
      </c>
      <c r="C42" s="449" t="s">
        <v>392</v>
      </c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448" t="s">
        <v>393</v>
      </c>
      <c r="C43" s="449" t="s">
        <v>394</v>
      </c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448" t="s">
        <v>395</v>
      </c>
      <c r="C44" s="449" t="s">
        <v>396</v>
      </c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448" t="s">
        <v>397</v>
      </c>
      <c r="C45" s="449" t="s">
        <v>398</v>
      </c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47"/>
      <c r="C46" s="246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AO24" activePane="bottomRight" state="frozen"/>
      <selection pane="topRight" activeCell="D1" sqref="D1"/>
      <selection pane="bottomLeft" activeCell="A10" sqref="A10"/>
      <selection pane="bottomRight" activeCell="B31" sqref="B31:BP49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0" t="s">
        <v>32</v>
      </c>
      <c r="D1" s="349"/>
      <c r="E1" s="349"/>
      <c r="F1" s="349"/>
      <c r="G1" s="349"/>
      <c r="H1" s="349"/>
      <c r="I1" s="349"/>
      <c r="J1" s="349"/>
      <c r="K1" s="349"/>
      <c r="L1" s="124"/>
      <c r="M1" s="232"/>
      <c r="N1" s="270" t="s">
        <v>32</v>
      </c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161"/>
      <c r="AN1" s="270" t="s">
        <v>32</v>
      </c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161"/>
      <c r="BC1" s="270" t="s">
        <v>32</v>
      </c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</row>
    <row r="2" spans="1:68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5/1 ปีการศึกษา 2566         </v>
      </c>
      <c r="D2" s="349"/>
      <c r="E2" s="349"/>
      <c r="F2" s="349"/>
      <c r="G2" s="349"/>
      <c r="H2" s="349"/>
      <c r="I2" s="349"/>
      <c r="J2" s="349"/>
      <c r="K2" s="349"/>
      <c r="L2" s="124"/>
      <c r="M2" s="232"/>
      <c r="N2" s="124"/>
      <c r="O2" s="124"/>
      <c r="P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5/1 ปีการศึกษา 2566         </v>
      </c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50"/>
      <c r="AK2" s="350"/>
      <c r="AL2" s="350"/>
      <c r="AM2" s="125"/>
      <c r="AN2" s="124"/>
      <c r="AO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5/1 ปีการศึกษา 2566         </v>
      </c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124"/>
      <c r="BA2" s="124"/>
      <c r="BB2" s="125"/>
      <c r="BC2" s="124"/>
      <c r="BD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5/1 ปีการศึกษา 2566         </v>
      </c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28" t="s">
        <v>2</v>
      </c>
      <c r="B4" s="329" t="str">
        <f>สรุปผลสมรรถนะ!C4</f>
        <v>เลขประจำตัวนักเรียน</v>
      </c>
      <c r="C4" s="331" t="s">
        <v>31</v>
      </c>
      <c r="D4" s="330" t="s">
        <v>33</v>
      </c>
      <c r="E4" s="314"/>
      <c r="F4" s="314"/>
      <c r="G4" s="314"/>
      <c r="H4" s="314"/>
      <c r="I4" s="314"/>
      <c r="J4" s="314"/>
      <c r="K4" s="314"/>
      <c r="L4" s="315"/>
      <c r="M4" s="338" t="s">
        <v>299</v>
      </c>
      <c r="N4" s="333" t="s">
        <v>34</v>
      </c>
      <c r="O4" s="314"/>
      <c r="P4" s="314"/>
      <c r="Q4" s="314"/>
      <c r="R4" s="314"/>
      <c r="S4" s="315"/>
      <c r="T4" s="296" t="s">
        <v>300</v>
      </c>
      <c r="U4" s="313" t="s">
        <v>35</v>
      </c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5"/>
      <c r="AM4" s="296" t="s">
        <v>304</v>
      </c>
      <c r="AN4" s="348" t="s">
        <v>36</v>
      </c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5"/>
      <c r="BB4" s="296" t="s">
        <v>307</v>
      </c>
      <c r="BC4" s="358" t="s">
        <v>37</v>
      </c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62" t="s">
        <v>308</v>
      </c>
      <c r="BO4" s="351" t="s">
        <v>38</v>
      </c>
      <c r="BP4" s="354" t="s">
        <v>39</v>
      </c>
    </row>
    <row r="5" spans="1:68" ht="22.5" customHeight="1">
      <c r="A5" s="274"/>
      <c r="B5" s="274"/>
      <c r="C5" s="280"/>
      <c r="D5" s="334" t="s">
        <v>40</v>
      </c>
      <c r="E5" s="278"/>
      <c r="F5" s="278"/>
      <c r="G5" s="287"/>
      <c r="H5" s="341" t="s">
        <v>41</v>
      </c>
      <c r="I5" s="287"/>
      <c r="J5" s="342" t="s">
        <v>42</v>
      </c>
      <c r="K5" s="287"/>
      <c r="L5" s="127" t="s">
        <v>43</v>
      </c>
      <c r="M5" s="339"/>
      <c r="N5" s="346" t="s">
        <v>40</v>
      </c>
      <c r="O5" s="278"/>
      <c r="P5" s="287"/>
      <c r="Q5" s="347" t="s">
        <v>41</v>
      </c>
      <c r="R5" s="278"/>
      <c r="S5" s="289"/>
      <c r="T5" s="297"/>
      <c r="U5" s="303" t="s">
        <v>40</v>
      </c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87"/>
      <c r="AJ5" s="322" t="s">
        <v>41</v>
      </c>
      <c r="AK5" s="323"/>
      <c r="AL5" s="324"/>
      <c r="AM5" s="297"/>
      <c r="AN5" s="128" t="s">
        <v>40</v>
      </c>
      <c r="AO5" s="299" t="s">
        <v>41</v>
      </c>
      <c r="AP5" s="278"/>
      <c r="AQ5" s="287"/>
      <c r="AR5" s="299" t="s">
        <v>42</v>
      </c>
      <c r="AS5" s="278"/>
      <c r="AT5" s="278"/>
      <c r="AU5" s="278"/>
      <c r="AV5" s="287"/>
      <c r="AW5" s="129" t="s">
        <v>43</v>
      </c>
      <c r="AX5" s="288" t="s">
        <v>44</v>
      </c>
      <c r="AY5" s="287"/>
      <c r="AZ5" s="288" t="s">
        <v>45</v>
      </c>
      <c r="BA5" s="289"/>
      <c r="BB5" s="297"/>
      <c r="BC5" s="359" t="s">
        <v>40</v>
      </c>
      <c r="BD5" s="278"/>
      <c r="BE5" s="278"/>
      <c r="BF5" s="287"/>
      <c r="BG5" s="357" t="s">
        <v>41</v>
      </c>
      <c r="BH5" s="278"/>
      <c r="BI5" s="278"/>
      <c r="BJ5" s="278"/>
      <c r="BK5" s="278"/>
      <c r="BL5" s="278"/>
      <c r="BM5" s="278"/>
      <c r="BN5" s="363"/>
      <c r="BO5" s="352"/>
      <c r="BP5" s="355"/>
    </row>
    <row r="6" spans="1:68" ht="16.5" customHeight="1">
      <c r="A6" s="274"/>
      <c r="B6" s="274"/>
      <c r="C6" s="280"/>
      <c r="D6" s="344" t="s">
        <v>46</v>
      </c>
      <c r="E6" s="278"/>
      <c r="F6" s="278"/>
      <c r="G6" s="287"/>
      <c r="H6" s="345" t="s">
        <v>46</v>
      </c>
      <c r="I6" s="287"/>
      <c r="J6" s="345" t="s">
        <v>46</v>
      </c>
      <c r="K6" s="287"/>
      <c r="L6" s="140" t="s">
        <v>46</v>
      </c>
      <c r="M6" s="339"/>
      <c r="N6" s="336" t="s">
        <v>46</v>
      </c>
      <c r="O6" s="278"/>
      <c r="P6" s="287"/>
      <c r="Q6" s="335" t="s">
        <v>46</v>
      </c>
      <c r="R6" s="278"/>
      <c r="S6" s="289"/>
      <c r="T6" s="297"/>
      <c r="U6" s="304" t="s">
        <v>46</v>
      </c>
      <c r="V6" s="278"/>
      <c r="W6" s="278"/>
      <c r="X6" s="278"/>
      <c r="Y6" s="278"/>
      <c r="Z6" s="278"/>
      <c r="AA6" s="278"/>
      <c r="AB6" s="278"/>
      <c r="AC6" s="278"/>
      <c r="AD6" s="305"/>
      <c r="AE6" s="305"/>
      <c r="AF6" s="278"/>
      <c r="AG6" s="278"/>
      <c r="AH6" s="278"/>
      <c r="AI6" s="287"/>
      <c r="AJ6" s="325" t="s">
        <v>46</v>
      </c>
      <c r="AK6" s="326"/>
      <c r="AL6" s="327"/>
      <c r="AM6" s="297"/>
      <c r="AN6" s="141" t="s">
        <v>46</v>
      </c>
      <c r="AO6" s="290" t="s">
        <v>46</v>
      </c>
      <c r="AP6" s="278"/>
      <c r="AQ6" s="287"/>
      <c r="AR6" s="290" t="s">
        <v>46</v>
      </c>
      <c r="AS6" s="278"/>
      <c r="AT6" s="278"/>
      <c r="AU6" s="278"/>
      <c r="AV6" s="287"/>
      <c r="AW6" s="142" t="s">
        <v>46</v>
      </c>
      <c r="AX6" s="290" t="s">
        <v>46</v>
      </c>
      <c r="AY6" s="287"/>
      <c r="AZ6" s="290" t="s">
        <v>46</v>
      </c>
      <c r="BA6" s="289"/>
      <c r="BB6" s="297"/>
      <c r="BC6" s="360" t="s">
        <v>46</v>
      </c>
      <c r="BD6" s="278"/>
      <c r="BE6" s="278"/>
      <c r="BF6" s="287"/>
      <c r="BG6" s="277" t="s">
        <v>46</v>
      </c>
      <c r="BH6" s="278"/>
      <c r="BI6" s="278"/>
      <c r="BJ6" s="278"/>
      <c r="BK6" s="278"/>
      <c r="BL6" s="278"/>
      <c r="BM6" s="278"/>
      <c r="BN6" s="363"/>
      <c r="BO6" s="352"/>
      <c r="BP6" s="355"/>
    </row>
    <row r="7" spans="1:68" ht="15.75" customHeight="1">
      <c r="A7" s="274"/>
      <c r="B7" s="274"/>
      <c r="C7" s="280"/>
      <c r="D7" s="332" t="s">
        <v>47</v>
      </c>
      <c r="E7" s="306" t="s">
        <v>48</v>
      </c>
      <c r="F7" s="306" t="s">
        <v>49</v>
      </c>
      <c r="G7" s="306" t="s">
        <v>50</v>
      </c>
      <c r="H7" s="306" t="s">
        <v>51</v>
      </c>
      <c r="I7" s="306" t="s">
        <v>52</v>
      </c>
      <c r="J7" s="306" t="s">
        <v>53</v>
      </c>
      <c r="K7" s="306" t="s">
        <v>54</v>
      </c>
      <c r="L7" s="343" t="s">
        <v>55</v>
      </c>
      <c r="M7" s="339"/>
      <c r="N7" s="337" t="s">
        <v>56</v>
      </c>
      <c r="O7" s="311" t="s">
        <v>57</v>
      </c>
      <c r="P7" s="311" t="s">
        <v>58</v>
      </c>
      <c r="Q7" s="311" t="s">
        <v>59</v>
      </c>
      <c r="R7" s="311" t="s">
        <v>60</v>
      </c>
      <c r="S7" s="312" t="s">
        <v>61</v>
      </c>
      <c r="T7" s="297"/>
      <c r="U7" s="318" t="s">
        <v>62</v>
      </c>
      <c r="V7" s="286"/>
      <c r="W7" s="286"/>
      <c r="X7" s="286"/>
      <c r="Y7" s="286"/>
      <c r="Z7" s="286"/>
      <c r="AA7" s="286"/>
      <c r="AB7" s="286"/>
      <c r="AC7" s="319"/>
      <c r="AD7" s="291" t="s">
        <v>63</v>
      </c>
      <c r="AE7" s="291"/>
      <c r="AF7" s="286" t="s">
        <v>64</v>
      </c>
      <c r="AG7" s="278"/>
      <c r="AH7" s="287"/>
      <c r="AI7" s="307" t="s">
        <v>65</v>
      </c>
      <c r="AJ7" s="320" t="s">
        <v>66</v>
      </c>
      <c r="AK7" s="321"/>
      <c r="AL7" s="321"/>
      <c r="AM7" s="297"/>
      <c r="AN7" s="282" t="s">
        <v>67</v>
      </c>
      <c r="AO7" s="273" t="s">
        <v>68</v>
      </c>
      <c r="AP7" s="273" t="s">
        <v>69</v>
      </c>
      <c r="AQ7" s="273" t="s">
        <v>70</v>
      </c>
      <c r="AR7" s="273" t="s">
        <v>71</v>
      </c>
      <c r="AS7" s="273" t="s">
        <v>72</v>
      </c>
      <c r="AT7" s="273" t="s">
        <v>73</v>
      </c>
      <c r="AU7" s="273" t="s">
        <v>305</v>
      </c>
      <c r="AV7" s="273" t="s">
        <v>306</v>
      </c>
      <c r="AW7" s="273" t="s">
        <v>74</v>
      </c>
      <c r="AX7" s="273" t="s">
        <v>75</v>
      </c>
      <c r="AY7" s="273" t="s">
        <v>76</v>
      </c>
      <c r="AZ7" s="273" t="s">
        <v>77</v>
      </c>
      <c r="BA7" s="300" t="s">
        <v>78</v>
      </c>
      <c r="BB7" s="297"/>
      <c r="BC7" s="361" t="s">
        <v>79</v>
      </c>
      <c r="BD7" s="285" t="s">
        <v>80</v>
      </c>
      <c r="BE7" s="285" t="s">
        <v>81</v>
      </c>
      <c r="BF7" s="285" t="s">
        <v>82</v>
      </c>
      <c r="BG7" s="285" t="s">
        <v>83</v>
      </c>
      <c r="BH7" s="285" t="s">
        <v>84</v>
      </c>
      <c r="BI7" s="285" t="s">
        <v>85</v>
      </c>
      <c r="BJ7" s="279" t="s">
        <v>86</v>
      </c>
      <c r="BK7" s="279" t="s">
        <v>310</v>
      </c>
      <c r="BL7" s="279" t="s">
        <v>311</v>
      </c>
      <c r="BM7" s="279" t="s">
        <v>312</v>
      </c>
      <c r="BN7" s="363"/>
      <c r="BO7" s="352"/>
      <c r="BP7" s="355"/>
    </row>
    <row r="8" spans="1:68" ht="15.75" customHeight="1">
      <c r="A8" s="274"/>
      <c r="B8" s="274"/>
      <c r="C8" s="280"/>
      <c r="D8" s="283"/>
      <c r="E8" s="274"/>
      <c r="F8" s="274"/>
      <c r="G8" s="274"/>
      <c r="H8" s="274"/>
      <c r="I8" s="274"/>
      <c r="J8" s="274"/>
      <c r="K8" s="274"/>
      <c r="L8" s="301"/>
      <c r="M8" s="339"/>
      <c r="N8" s="283"/>
      <c r="O8" s="274"/>
      <c r="P8" s="274"/>
      <c r="Q8" s="274"/>
      <c r="R8" s="274"/>
      <c r="S8" s="301"/>
      <c r="T8" s="297"/>
      <c r="U8" s="310" t="s">
        <v>87</v>
      </c>
      <c r="V8" s="276" t="s">
        <v>88</v>
      </c>
      <c r="W8" s="276" t="s">
        <v>89</v>
      </c>
      <c r="X8" s="316" t="s">
        <v>90</v>
      </c>
      <c r="Y8" s="278"/>
      <c r="Z8" s="287"/>
      <c r="AA8" s="276" t="s">
        <v>91</v>
      </c>
      <c r="AB8" s="276" t="s">
        <v>92</v>
      </c>
      <c r="AC8" s="317" t="s">
        <v>301</v>
      </c>
      <c r="AD8" s="292" t="s">
        <v>302</v>
      </c>
      <c r="AE8" s="294" t="s">
        <v>303</v>
      </c>
      <c r="AF8" s="276" t="s">
        <v>87</v>
      </c>
      <c r="AG8" s="276" t="s">
        <v>88</v>
      </c>
      <c r="AH8" s="276" t="s">
        <v>89</v>
      </c>
      <c r="AI8" s="308"/>
      <c r="AJ8" s="276" t="s">
        <v>87</v>
      </c>
      <c r="AK8" s="276" t="s">
        <v>88</v>
      </c>
      <c r="AL8" s="276" t="s">
        <v>89</v>
      </c>
      <c r="AM8" s="297"/>
      <c r="AN8" s="283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301"/>
      <c r="BB8" s="297"/>
      <c r="BC8" s="283"/>
      <c r="BD8" s="274"/>
      <c r="BE8" s="274"/>
      <c r="BF8" s="274"/>
      <c r="BG8" s="274"/>
      <c r="BH8" s="274"/>
      <c r="BI8" s="274"/>
      <c r="BJ8" s="280"/>
      <c r="BK8" s="280"/>
      <c r="BL8" s="280"/>
      <c r="BM8" s="280"/>
      <c r="BN8" s="363"/>
      <c r="BO8" s="352"/>
      <c r="BP8" s="355"/>
    </row>
    <row r="9" spans="1:68" ht="15.75" customHeight="1">
      <c r="A9" s="275"/>
      <c r="B9" s="275"/>
      <c r="C9" s="281"/>
      <c r="D9" s="284"/>
      <c r="E9" s="275"/>
      <c r="F9" s="275"/>
      <c r="G9" s="275"/>
      <c r="H9" s="275"/>
      <c r="I9" s="275"/>
      <c r="J9" s="275"/>
      <c r="K9" s="275"/>
      <c r="L9" s="302"/>
      <c r="M9" s="340"/>
      <c r="N9" s="284"/>
      <c r="O9" s="275"/>
      <c r="P9" s="275"/>
      <c r="Q9" s="275"/>
      <c r="R9" s="275"/>
      <c r="S9" s="302"/>
      <c r="T9" s="298"/>
      <c r="U9" s="284"/>
      <c r="V9" s="275"/>
      <c r="W9" s="275"/>
      <c r="X9" s="130">
        <v>4.0999999999999996</v>
      </c>
      <c r="Y9" s="130">
        <v>4.2</v>
      </c>
      <c r="Z9" s="130">
        <v>4.3</v>
      </c>
      <c r="AA9" s="275"/>
      <c r="AB9" s="275"/>
      <c r="AC9" s="293"/>
      <c r="AD9" s="293"/>
      <c r="AE9" s="295"/>
      <c r="AF9" s="275"/>
      <c r="AG9" s="275"/>
      <c r="AH9" s="275"/>
      <c r="AI9" s="309"/>
      <c r="AJ9" s="275"/>
      <c r="AK9" s="275"/>
      <c r="AL9" s="275"/>
      <c r="AM9" s="298"/>
      <c r="AN9" s="284"/>
      <c r="AO9" s="275"/>
      <c r="AP9" s="275"/>
      <c r="AQ9" s="275"/>
      <c r="AR9" s="275"/>
      <c r="AS9" s="275"/>
      <c r="AT9" s="275"/>
      <c r="AU9" s="275"/>
      <c r="AV9" s="275"/>
      <c r="AW9" s="275"/>
      <c r="AX9" s="275"/>
      <c r="AY9" s="275"/>
      <c r="AZ9" s="275"/>
      <c r="BA9" s="302"/>
      <c r="BB9" s="298"/>
      <c r="BC9" s="284"/>
      <c r="BD9" s="275"/>
      <c r="BE9" s="275"/>
      <c r="BF9" s="275"/>
      <c r="BG9" s="275"/>
      <c r="BH9" s="275"/>
      <c r="BI9" s="275"/>
      <c r="BJ9" s="281"/>
      <c r="BK9" s="281"/>
      <c r="BL9" s="281"/>
      <c r="BM9" s="281"/>
      <c r="BN9" s="364"/>
      <c r="BO9" s="353"/>
      <c r="BP9" s="356"/>
    </row>
    <row r="10" spans="1:68" ht="15.75" customHeight="1">
      <c r="A10" s="131">
        <v>1</v>
      </c>
      <c r="B10" s="132" t="str">
        <f>IF(นักเรียน!B6="","",นักเรียน!B6)</f>
        <v>17789</v>
      </c>
      <c r="C10" s="133" t="str">
        <f>IF(นักเรียน!C6="","",นักเรียน!C6)</f>
        <v>นายธนากร  บุราคร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>
        <v>1</v>
      </c>
      <c r="AO10" s="135">
        <v>1</v>
      </c>
      <c r="AP10" s="135">
        <v>1</v>
      </c>
      <c r="AQ10" s="135">
        <v>2</v>
      </c>
      <c r="AR10" s="135">
        <v>2</v>
      </c>
      <c r="AS10" s="135">
        <v>2</v>
      </c>
      <c r="AT10" s="135">
        <v>2</v>
      </c>
      <c r="AU10" s="135">
        <v>2</v>
      </c>
      <c r="AV10" s="135">
        <v>2</v>
      </c>
      <c r="AW10" s="135">
        <v>2</v>
      </c>
      <c r="AX10" s="135">
        <v>2</v>
      </c>
      <c r="AY10" s="135">
        <v>2</v>
      </c>
      <c r="AZ10" s="135">
        <v>2</v>
      </c>
      <c r="BA10" s="136">
        <v>2</v>
      </c>
      <c r="BB10" s="137">
        <f>MODE(AN10:BA10)</f>
        <v>2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0" t="e">
        <f>MODE(BC10:BM10)</f>
        <v>#N/A</v>
      </c>
      <c r="BO10" s="244" t="e">
        <f>MODE(M10,T10,AM10,BB10,BN10)</f>
        <v>#N/A</v>
      </c>
      <c r="BP10" s="243" t="e">
        <f t="shared" ref="BP10:BP31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 t="str">
        <f>IF(นักเรียน!B7="","",นักเรียน!B7)</f>
        <v>17794</v>
      </c>
      <c r="C11" s="133" t="str">
        <f>IF(นักเรียน!C7="","",นักเรียน!C7)</f>
        <v>นายพงษ์ศิระ  ขัติยะวงศ์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31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31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31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0" t="e">
        <f t="shared" ref="BN11:BN31" si="4">MODE(BC11:BM11)</f>
        <v>#N/A</v>
      </c>
      <c r="BO11" s="244" t="e">
        <f t="shared" ref="BO11:BO31" si="5">MODE(M11,T11,AM11,BB11,BN11)</f>
        <v>#N/A</v>
      </c>
      <c r="BP11" s="243" t="e">
        <f t="shared" si="0"/>
        <v>#N/A</v>
      </c>
    </row>
    <row r="12" spans="1:68" ht="15.75" customHeight="1">
      <c r="A12" s="131">
        <v>3</v>
      </c>
      <c r="B12" s="132" t="str">
        <f>IF(นักเรียน!B8="","",นักเรียน!B8)</f>
        <v>17804</v>
      </c>
      <c r="C12" s="133" t="str">
        <f>IF(นักเรียน!C8="","",นักเรียน!C8)</f>
        <v>นางสาวกนกนุช  น้อยสุวรรณ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31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0" t="e">
        <f t="shared" si="4"/>
        <v>#N/A</v>
      </c>
      <c r="BO12" s="244" t="e">
        <f t="shared" si="5"/>
        <v>#N/A</v>
      </c>
      <c r="BP12" s="243" t="e">
        <f t="shared" si="0"/>
        <v>#N/A</v>
      </c>
    </row>
    <row r="13" spans="1:68" ht="15.75" customHeight="1">
      <c r="A13" s="131">
        <v>4</v>
      </c>
      <c r="B13" s="132" t="str">
        <f>IF(นักเรียน!B9="","",นักเรียน!B9)</f>
        <v>17805</v>
      </c>
      <c r="C13" s="133" t="str">
        <f>IF(นักเรียน!C9="","",นักเรียน!C9)</f>
        <v>นางสาวกนกวรรณ  ภูดินทราย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0" t="e">
        <f t="shared" si="4"/>
        <v>#N/A</v>
      </c>
      <c r="BO13" s="244" t="e">
        <f t="shared" si="5"/>
        <v>#N/A</v>
      </c>
      <c r="BP13" s="243" t="e">
        <f t="shared" si="0"/>
        <v>#N/A</v>
      </c>
    </row>
    <row r="14" spans="1:68" ht="15.75" customHeight="1">
      <c r="A14" s="131">
        <v>5</v>
      </c>
      <c r="B14" s="132" t="str">
        <f>IF(นักเรียน!B10="","",นักเรียน!B10)</f>
        <v>17807</v>
      </c>
      <c r="C14" s="133" t="str">
        <f>IF(นักเรียน!C10="","",นักเรียน!C10)</f>
        <v>นางสาวเกวลิน  จันทะสี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0" t="e">
        <f t="shared" si="4"/>
        <v>#N/A</v>
      </c>
      <c r="BO14" s="244" t="e">
        <f t="shared" si="5"/>
        <v>#N/A</v>
      </c>
      <c r="BP14" s="243" t="e">
        <f t="shared" si="0"/>
        <v>#N/A</v>
      </c>
    </row>
    <row r="15" spans="1:68" ht="15.75" customHeight="1">
      <c r="A15" s="131">
        <v>6</v>
      </c>
      <c r="B15" s="132" t="str">
        <f>IF(นักเรียน!B11="","",นักเรียน!B11)</f>
        <v>17808</v>
      </c>
      <c r="C15" s="133" t="str">
        <f>IF(นักเรียน!C11="","",นักเรียน!C11)</f>
        <v>นางสาวเกสรา  โวหารคล่อง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0" t="e">
        <f t="shared" si="4"/>
        <v>#N/A</v>
      </c>
      <c r="BO15" s="244" t="e">
        <f t="shared" si="5"/>
        <v>#N/A</v>
      </c>
      <c r="BP15" s="243" t="e">
        <f t="shared" si="0"/>
        <v>#N/A</v>
      </c>
    </row>
    <row r="16" spans="1:68" ht="15.75" customHeight="1">
      <c r="A16" s="131">
        <v>7</v>
      </c>
      <c r="B16" s="132" t="str">
        <f>IF(นักเรียน!B12="","",นักเรียน!B12)</f>
        <v>17810</v>
      </c>
      <c r="C16" s="133" t="str">
        <f>IF(นักเรียน!C12="","",นักเรียน!C12)</f>
        <v>นางสาวณัฐชา  ภูฉลอง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0" t="e">
        <f t="shared" si="4"/>
        <v>#N/A</v>
      </c>
      <c r="BO16" s="244" t="e">
        <f t="shared" si="5"/>
        <v>#N/A</v>
      </c>
      <c r="BP16" s="243" t="e">
        <f t="shared" si="0"/>
        <v>#N/A</v>
      </c>
    </row>
    <row r="17" spans="1:68" ht="15.75" customHeight="1">
      <c r="A17" s="131">
        <v>8</v>
      </c>
      <c r="B17" s="132" t="str">
        <f>IF(นักเรียน!B13="","",นักเรียน!B13)</f>
        <v>17811</v>
      </c>
      <c r="C17" s="133" t="str">
        <f>IF(นักเรียน!C13="","",นักเรียน!C13)</f>
        <v>นางสาวธัญญาภรณ์  ภูเขม่า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0" t="e">
        <f t="shared" si="4"/>
        <v>#N/A</v>
      </c>
      <c r="BO17" s="244" t="e">
        <f t="shared" si="5"/>
        <v>#N/A</v>
      </c>
      <c r="BP17" s="243" t="e">
        <f t="shared" si="0"/>
        <v>#N/A</v>
      </c>
    </row>
    <row r="18" spans="1:68" ht="15.75" customHeight="1">
      <c r="A18" s="131">
        <v>9</v>
      </c>
      <c r="B18" s="132" t="str">
        <f>IF(นักเรียน!B14="","",นักเรียน!B14)</f>
        <v>17813</v>
      </c>
      <c r="C18" s="133" t="str">
        <f>IF(นักเรียน!C14="","",นักเรียน!C14)</f>
        <v>นางสาวประริตา  ภูนาคเกี้ยว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0" t="e">
        <f t="shared" si="4"/>
        <v>#N/A</v>
      </c>
      <c r="BO18" s="244" t="e">
        <f t="shared" si="5"/>
        <v>#N/A</v>
      </c>
      <c r="BP18" s="243" t="e">
        <f t="shared" si="0"/>
        <v>#N/A</v>
      </c>
    </row>
    <row r="19" spans="1:68" ht="15.75" customHeight="1">
      <c r="A19" s="131">
        <v>10</v>
      </c>
      <c r="B19" s="132" t="str">
        <f>IF(นักเรียน!B15="","",นักเรียน!B15)</f>
        <v>17815</v>
      </c>
      <c r="C19" s="133" t="str">
        <f>IF(นักเรียน!C15="","",นักเรียน!C15)</f>
        <v>นางสาวพิชญา  วงค์มะลัย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0" t="e">
        <f t="shared" si="4"/>
        <v>#N/A</v>
      </c>
      <c r="BO19" s="244" t="e">
        <f t="shared" si="5"/>
        <v>#N/A</v>
      </c>
      <c r="BP19" s="243" t="e">
        <f t="shared" si="0"/>
        <v>#N/A</v>
      </c>
    </row>
    <row r="20" spans="1:68" ht="15.75" customHeight="1">
      <c r="A20" s="131">
        <v>11</v>
      </c>
      <c r="B20" s="132" t="str">
        <f>IF(นักเรียน!B16="","",นักเรียน!B16)</f>
        <v>17816</v>
      </c>
      <c r="C20" s="133" t="str">
        <f>IF(นักเรียน!C16="","",นักเรียน!C16)</f>
        <v>นางสาวเพชรรัตน์  เนื่องพัฒน์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0" t="e">
        <f t="shared" si="4"/>
        <v>#N/A</v>
      </c>
      <c r="BO20" s="244" t="e">
        <f t="shared" si="5"/>
        <v>#N/A</v>
      </c>
      <c r="BP20" s="243" t="e">
        <f t="shared" si="0"/>
        <v>#N/A</v>
      </c>
    </row>
    <row r="21" spans="1:68" ht="15.75" customHeight="1">
      <c r="A21" s="131">
        <v>12</v>
      </c>
      <c r="B21" s="132" t="str">
        <f>IF(นักเรียน!B17="","",นักเรียน!B17)</f>
        <v>17817</v>
      </c>
      <c r="C21" s="133" t="str">
        <f>IF(นักเรียน!C17="","",นักเรียน!C17)</f>
        <v>นางสาวมลธิชา  นาสมบัติ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0" t="e">
        <f t="shared" si="4"/>
        <v>#N/A</v>
      </c>
      <c r="BO21" s="244" t="e">
        <f t="shared" si="5"/>
        <v>#N/A</v>
      </c>
      <c r="BP21" s="243" t="e">
        <f t="shared" si="0"/>
        <v>#N/A</v>
      </c>
    </row>
    <row r="22" spans="1:68" ht="15.75" customHeight="1">
      <c r="A22" s="131">
        <v>13</v>
      </c>
      <c r="B22" s="132" t="str">
        <f>IF(นักเรียน!B18="","",นักเรียน!B18)</f>
        <v>17828</v>
      </c>
      <c r="C22" s="133" t="str">
        <f>IF(นักเรียน!C18="","",นักเรียน!C18)</f>
        <v>นายธนกร  ผกานวน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0" t="e">
        <f t="shared" si="4"/>
        <v>#N/A</v>
      </c>
      <c r="BO22" s="244" t="e">
        <f t="shared" si="5"/>
        <v>#N/A</v>
      </c>
      <c r="BP22" s="243" t="e">
        <f t="shared" si="0"/>
        <v>#N/A</v>
      </c>
    </row>
    <row r="23" spans="1:68" ht="15.75" customHeight="1">
      <c r="A23" s="131">
        <v>14</v>
      </c>
      <c r="B23" s="132" t="str">
        <f>IF(นักเรียน!B19="","",นักเรียน!B19)</f>
        <v>17845</v>
      </c>
      <c r="C23" s="133" t="str">
        <f>IF(นักเรียน!C19="","",นักเรียน!C19)</f>
        <v>นางสาวชลิดา  จอมจิตร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0" t="e">
        <f t="shared" si="4"/>
        <v>#N/A</v>
      </c>
      <c r="BO23" s="244" t="e">
        <f t="shared" si="5"/>
        <v>#N/A</v>
      </c>
      <c r="BP23" s="243" t="e">
        <f t="shared" si="0"/>
        <v>#N/A</v>
      </c>
    </row>
    <row r="24" spans="1:68" ht="15.75" customHeight="1">
      <c r="A24" s="131">
        <v>15</v>
      </c>
      <c r="B24" s="132" t="str">
        <f>IF(นักเรียน!B20="","",นักเรียน!B20)</f>
        <v>17847</v>
      </c>
      <c r="C24" s="133" t="str">
        <f>IF(นักเรียน!C20="","",นักเรียน!C20)</f>
        <v>นางสาวใบชา  แสงคอนจิต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0" t="e">
        <f t="shared" si="4"/>
        <v>#N/A</v>
      </c>
      <c r="BO24" s="244" t="e">
        <f t="shared" si="5"/>
        <v>#N/A</v>
      </c>
      <c r="BP24" s="243" t="e">
        <f t="shared" si="0"/>
        <v>#N/A</v>
      </c>
    </row>
    <row r="25" spans="1:68" ht="15.75" customHeight="1">
      <c r="A25" s="131">
        <v>16</v>
      </c>
      <c r="B25" s="132" t="str">
        <f>IF(นักเรียน!B21="","",นักเรียน!B21)</f>
        <v>17851</v>
      </c>
      <c r="C25" s="133" t="str">
        <f>IF(นักเรียน!C21="","",นักเรียน!C21)</f>
        <v>นางสาวภาวิดา  สรสันต์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0" t="e">
        <f t="shared" si="4"/>
        <v>#N/A</v>
      </c>
      <c r="BO25" s="244" t="e">
        <f t="shared" si="5"/>
        <v>#N/A</v>
      </c>
      <c r="BP25" s="243" t="e">
        <f t="shared" si="0"/>
        <v>#N/A</v>
      </c>
    </row>
    <row r="26" spans="1:68" ht="15.75" customHeight="1">
      <c r="A26" s="131">
        <v>17</v>
      </c>
      <c r="B26" s="132" t="str">
        <f>IF(นักเรียน!B22="","",นักเรียน!B22)</f>
        <v>17858</v>
      </c>
      <c r="C26" s="133" t="str">
        <f>IF(นักเรียน!C22="","",นักเรียน!C22)</f>
        <v>นางสาวสมฤทัย  ภูทองเป้ง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0" t="e">
        <f t="shared" si="4"/>
        <v>#N/A</v>
      </c>
      <c r="BO26" s="244" t="e">
        <f t="shared" si="5"/>
        <v>#N/A</v>
      </c>
      <c r="BP26" s="243" t="e">
        <f t="shared" si="0"/>
        <v>#N/A</v>
      </c>
    </row>
    <row r="27" spans="1:68" ht="15.75" customHeight="1">
      <c r="A27" s="131">
        <v>18</v>
      </c>
      <c r="B27" s="132" t="str">
        <f>IF(นักเรียน!B23="","",นักเรียน!B23)</f>
        <v>17859</v>
      </c>
      <c r="C27" s="133" t="str">
        <f>IF(นักเรียน!C23="","",นักเรียน!C23)</f>
        <v>นางสาวสิตานันท์  ภูทองใบ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0" t="e">
        <f t="shared" si="4"/>
        <v>#N/A</v>
      </c>
      <c r="BO27" s="244" t="e">
        <f t="shared" si="5"/>
        <v>#N/A</v>
      </c>
      <c r="BP27" s="243" t="e">
        <f t="shared" si="0"/>
        <v>#N/A</v>
      </c>
    </row>
    <row r="28" spans="1:68" ht="15.75" customHeight="1">
      <c r="A28" s="131">
        <v>19</v>
      </c>
      <c r="B28" s="132" t="str">
        <f>IF(นักเรียน!B24="","",นักเรียน!B24)</f>
        <v>17864</v>
      </c>
      <c r="C28" s="133" t="str">
        <f>IF(นักเรียน!C24="","",นักเรียน!C24)</f>
        <v>นางสาวอารีรัตน์  ขอสุข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0" t="e">
        <f t="shared" si="4"/>
        <v>#N/A</v>
      </c>
      <c r="BO28" s="244" t="e">
        <f t="shared" si="5"/>
        <v>#N/A</v>
      </c>
      <c r="BP28" s="243" t="e">
        <f t="shared" si="0"/>
        <v>#N/A</v>
      </c>
    </row>
    <row r="29" spans="1:68" ht="15.75" customHeight="1">
      <c r="A29" s="131">
        <v>20</v>
      </c>
      <c r="B29" s="132" t="str">
        <f>IF(นักเรียน!B25="","",นักเรียน!B25)</f>
        <v>17886</v>
      </c>
      <c r="C29" s="133" t="str">
        <f>IF(นักเรียน!C25="","",นักเรียน!C25)</f>
        <v>นางสาวธิดารัตน์  ไกยเลิศ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0" t="e">
        <f t="shared" si="4"/>
        <v>#N/A</v>
      </c>
      <c r="BO29" s="244" t="e">
        <f t="shared" si="5"/>
        <v>#N/A</v>
      </c>
      <c r="BP29" s="243" t="e">
        <f t="shared" si="0"/>
        <v>#N/A</v>
      </c>
    </row>
    <row r="30" spans="1:68" ht="15.75" customHeight="1">
      <c r="A30" s="131">
        <v>21</v>
      </c>
      <c r="B30" s="132" t="str">
        <f>IF(นักเรียน!B26="","",นักเรียน!B26)</f>
        <v>17890</v>
      </c>
      <c r="C30" s="133" t="str">
        <f>IF(นักเรียน!C26="","",นักเรียน!C26)</f>
        <v>นางสาวปนัดดา  นามบุรี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0" t="e">
        <f t="shared" si="4"/>
        <v>#N/A</v>
      </c>
      <c r="BO30" s="244" t="e">
        <f t="shared" si="5"/>
        <v>#N/A</v>
      </c>
      <c r="BP30" s="243" t="e">
        <f t="shared" si="0"/>
        <v>#N/A</v>
      </c>
    </row>
    <row r="31" spans="1:68" ht="15.75" customHeight="1">
      <c r="A31" s="131">
        <v>22</v>
      </c>
      <c r="B31" s="132" t="str">
        <f>IF(นักเรียน!B27="","",นักเรียน!B27)</f>
        <v>17894</v>
      </c>
      <c r="C31" s="133" t="str">
        <f>IF(นักเรียน!C27="","",นักเรียน!C27)</f>
        <v>นางสาวราชาวดี  ภูลายเหลือง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0" t="e">
        <f t="shared" si="4"/>
        <v>#N/A</v>
      </c>
      <c r="BO31" s="244" t="e">
        <f t="shared" si="5"/>
        <v>#N/A</v>
      </c>
      <c r="BP31" s="243" t="e">
        <f t="shared" si="0"/>
        <v>#N/A</v>
      </c>
    </row>
    <row r="32" spans="1:68" ht="15.75" customHeight="1">
      <c r="A32" s="131">
        <v>23</v>
      </c>
      <c r="B32" s="132" t="str">
        <f>IF(นักเรียน!B28="","",นักเรียน!B28)</f>
        <v>17902</v>
      </c>
      <c r="C32" s="133" t="str">
        <f>IF(นักเรียน!C28="","",นักเรียน!C28)</f>
        <v>นางสาวอรนุช  ผลภักดี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ref="M32:M49" si="7">MODE(D32:L32)</f>
        <v>#N/A</v>
      </c>
      <c r="N32" s="134"/>
      <c r="O32" s="135"/>
      <c r="P32" s="135"/>
      <c r="Q32" s="135"/>
      <c r="R32" s="135"/>
      <c r="S32" s="136"/>
      <c r="T32" s="137" t="e">
        <f t="shared" ref="T32:T49" si="8">MODE(M32:S32)</f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ref="AM32:AM49" si="9">MODE(U32:AL32)</f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ref="BB32:BB49" si="10">MODE(AN32:BA32)</f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0" t="e">
        <f t="shared" ref="BN32:BN49" si="11">MODE(BC32:BM32)</f>
        <v>#N/A</v>
      </c>
      <c r="BO32" s="244" t="e">
        <f t="shared" ref="BO32:BO49" si="12">MODE(M32,T32,AM32,BB32,BN32)</f>
        <v>#N/A</v>
      </c>
      <c r="BP32" s="243" t="e">
        <f t="shared" ref="BP32:BP49" si="13">IF(BO32="","",IF(BO32=3,"ดีเยี่ยม",IF(BO32=2,"ดี",IF(BO32=1,"พอใช้","ปรับปรุง"))))</f>
        <v>#N/A</v>
      </c>
    </row>
    <row r="33" spans="1:68" ht="15.75" customHeight="1">
      <c r="A33" s="131">
        <v>24</v>
      </c>
      <c r="B33" s="132" t="str">
        <f>IF(นักเรียน!B29="","",นักเรียน!B29)</f>
        <v>17936</v>
      </c>
      <c r="C33" s="133" t="str">
        <f>IF(นักเรียน!C29="","",นักเรียน!C29)</f>
        <v>นางสาวปนัดดา  คำสีลา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7"/>
        <v>#N/A</v>
      </c>
      <c r="N33" s="134"/>
      <c r="O33" s="135"/>
      <c r="P33" s="135"/>
      <c r="Q33" s="135"/>
      <c r="R33" s="135"/>
      <c r="S33" s="136"/>
      <c r="T33" s="137" t="e">
        <f t="shared" si="8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9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10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0" t="e">
        <f t="shared" si="11"/>
        <v>#N/A</v>
      </c>
      <c r="BO33" s="244" t="e">
        <f t="shared" si="12"/>
        <v>#N/A</v>
      </c>
      <c r="BP33" s="243" t="e">
        <f t="shared" si="13"/>
        <v>#N/A</v>
      </c>
    </row>
    <row r="34" spans="1:68" ht="15.75" customHeight="1">
      <c r="A34" s="131">
        <v>25</v>
      </c>
      <c r="B34" s="132" t="str">
        <f>IF(นักเรียน!B30="","",นักเรียน!B30)</f>
        <v>17937</v>
      </c>
      <c r="C34" s="133" t="str">
        <f>IF(นักเรียน!C30="","",นักเรียน!C30)</f>
        <v>นางสาวพิจิตรา  พักมล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7"/>
        <v>#N/A</v>
      </c>
      <c r="N34" s="134"/>
      <c r="O34" s="135"/>
      <c r="P34" s="135"/>
      <c r="Q34" s="135"/>
      <c r="R34" s="135"/>
      <c r="S34" s="136"/>
      <c r="T34" s="137" t="e">
        <f t="shared" si="8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9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10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0" t="e">
        <f t="shared" si="11"/>
        <v>#N/A</v>
      </c>
      <c r="BO34" s="244" t="e">
        <f t="shared" si="12"/>
        <v>#N/A</v>
      </c>
      <c r="BP34" s="243" t="e">
        <f t="shared" si="13"/>
        <v>#N/A</v>
      </c>
    </row>
    <row r="35" spans="1:68" ht="15.75" customHeight="1">
      <c r="A35" s="131">
        <v>26</v>
      </c>
      <c r="B35" s="132" t="str">
        <f>IF(นักเรียน!B31="","",นักเรียน!B31)</f>
        <v>17943</v>
      </c>
      <c r="C35" s="133" t="str">
        <f>IF(นักเรียน!C31="","",นักเรียน!C31)</f>
        <v>นางสาวเอมิกา  ไกรยะสิงห์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7"/>
        <v>#N/A</v>
      </c>
      <c r="N35" s="134"/>
      <c r="O35" s="135"/>
      <c r="P35" s="135"/>
      <c r="Q35" s="135"/>
      <c r="R35" s="135"/>
      <c r="S35" s="136"/>
      <c r="T35" s="137" t="e">
        <f t="shared" si="8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9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10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0" t="e">
        <f t="shared" si="11"/>
        <v>#N/A</v>
      </c>
      <c r="BO35" s="244" t="e">
        <f t="shared" si="12"/>
        <v>#N/A</v>
      </c>
      <c r="BP35" s="243" t="e">
        <f t="shared" si="13"/>
        <v>#N/A</v>
      </c>
    </row>
    <row r="36" spans="1:68" ht="15.75" customHeight="1">
      <c r="A36" s="131">
        <v>27</v>
      </c>
      <c r="B36" s="132" t="str">
        <f>IF(นักเรียน!B32="","",นักเรียน!B32)</f>
        <v>17970</v>
      </c>
      <c r="C36" s="133" t="str">
        <f>IF(นักเรียน!C32="","",นักเรียน!C32)</f>
        <v>นางสาวจิตติภัตรา  ทรัพย์ใส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7"/>
        <v>#N/A</v>
      </c>
      <c r="N36" s="134"/>
      <c r="O36" s="135"/>
      <c r="P36" s="135"/>
      <c r="Q36" s="135"/>
      <c r="R36" s="135"/>
      <c r="S36" s="136"/>
      <c r="T36" s="137" t="e">
        <f t="shared" si="8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9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10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0" t="e">
        <f t="shared" si="11"/>
        <v>#N/A</v>
      </c>
      <c r="BO36" s="244" t="e">
        <f t="shared" si="12"/>
        <v>#N/A</v>
      </c>
      <c r="BP36" s="243" t="e">
        <f t="shared" si="13"/>
        <v>#N/A</v>
      </c>
    </row>
    <row r="37" spans="1:68" ht="15.75" customHeight="1">
      <c r="A37" s="131">
        <v>28</v>
      </c>
      <c r="B37" s="132" t="str">
        <f>IF(นักเรียน!B33="","",นักเรียน!B33)</f>
        <v>17973</v>
      </c>
      <c r="C37" s="133" t="str">
        <f>IF(นักเรียน!C33="","",นักเรียน!C33)</f>
        <v>นางสาวธิดารัตน์  อิ่มเสถียร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7"/>
        <v>#N/A</v>
      </c>
      <c r="N37" s="134"/>
      <c r="O37" s="135"/>
      <c r="P37" s="135"/>
      <c r="Q37" s="135"/>
      <c r="R37" s="135"/>
      <c r="S37" s="136"/>
      <c r="T37" s="137" t="e">
        <f t="shared" si="8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9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10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0" t="e">
        <f t="shared" si="11"/>
        <v>#N/A</v>
      </c>
      <c r="BO37" s="244" t="e">
        <f t="shared" si="12"/>
        <v>#N/A</v>
      </c>
      <c r="BP37" s="243" t="e">
        <f t="shared" si="13"/>
        <v>#N/A</v>
      </c>
    </row>
    <row r="38" spans="1:68" ht="15.75" customHeight="1">
      <c r="A38" s="131">
        <v>29</v>
      </c>
      <c r="B38" s="132" t="str">
        <f>IF(นักเรียน!B34="","",นักเรียน!B34)</f>
        <v>18000</v>
      </c>
      <c r="C38" s="133" t="str">
        <f>IF(นักเรียน!C34="","",นักเรียน!C34)</f>
        <v>นายอรปรียา  มีไกรราช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7"/>
        <v>#N/A</v>
      </c>
      <c r="N38" s="134"/>
      <c r="O38" s="135"/>
      <c r="P38" s="135"/>
      <c r="Q38" s="135"/>
      <c r="R38" s="135"/>
      <c r="S38" s="136"/>
      <c r="T38" s="137" t="e">
        <f t="shared" si="8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9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10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0" t="e">
        <f t="shared" si="11"/>
        <v>#N/A</v>
      </c>
      <c r="BO38" s="244" t="e">
        <f t="shared" si="12"/>
        <v>#N/A</v>
      </c>
      <c r="BP38" s="243" t="e">
        <f t="shared" si="13"/>
        <v>#N/A</v>
      </c>
    </row>
    <row r="39" spans="1:68" ht="15.75" customHeight="1">
      <c r="A39" s="131">
        <v>30</v>
      </c>
      <c r="B39" s="132" t="str">
        <f>IF(นักเรียน!B35="","",นักเรียน!B35)</f>
        <v>18011</v>
      </c>
      <c r="C39" s="133" t="str">
        <f>IF(นักเรียน!C35="","",นักเรียน!C35)</f>
        <v>นางสาวแก้วตา  ปิยะนันท์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7"/>
        <v>#N/A</v>
      </c>
      <c r="N39" s="134"/>
      <c r="O39" s="135"/>
      <c r="P39" s="135"/>
      <c r="Q39" s="135"/>
      <c r="R39" s="135"/>
      <c r="S39" s="136"/>
      <c r="T39" s="137" t="e">
        <f t="shared" si="8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9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10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0" t="e">
        <f t="shared" si="11"/>
        <v>#N/A</v>
      </c>
      <c r="BO39" s="244" t="e">
        <f t="shared" si="12"/>
        <v>#N/A</v>
      </c>
      <c r="BP39" s="243" t="e">
        <f t="shared" si="13"/>
        <v>#N/A</v>
      </c>
    </row>
    <row r="40" spans="1:68" ht="15.75" customHeight="1">
      <c r="A40" s="131">
        <v>31</v>
      </c>
      <c r="B40" s="132" t="str">
        <f>IF(นักเรียน!B36="","",นักเรียน!B36)</f>
        <v>18019</v>
      </c>
      <c r="C40" s="133" t="str">
        <f>IF(นักเรียน!C36="","",นักเรียน!C36)</f>
        <v>นางสาวมัณฑนา  ปอแดง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7"/>
        <v>#N/A</v>
      </c>
      <c r="N40" s="134"/>
      <c r="O40" s="135"/>
      <c r="P40" s="135"/>
      <c r="Q40" s="135"/>
      <c r="R40" s="135"/>
      <c r="S40" s="136"/>
      <c r="T40" s="137" t="e">
        <f t="shared" si="8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9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10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0" t="e">
        <f t="shared" si="11"/>
        <v>#N/A</v>
      </c>
      <c r="BO40" s="244" t="e">
        <f t="shared" si="12"/>
        <v>#N/A</v>
      </c>
      <c r="BP40" s="243" t="e">
        <f t="shared" si="13"/>
        <v>#N/A</v>
      </c>
    </row>
    <row r="41" spans="1:68" ht="15.75" customHeight="1">
      <c r="A41" s="131">
        <v>32</v>
      </c>
      <c r="B41" s="132" t="str">
        <f>IF(นักเรียน!B37="","",นักเรียน!B37)</f>
        <v>18057</v>
      </c>
      <c r="C41" s="133" t="str">
        <f>IF(นักเรียน!C37="","",นักเรียน!C37)</f>
        <v>นายศรัณยภัทร  ลาภบุญเรือง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7"/>
        <v>#N/A</v>
      </c>
      <c r="N41" s="134"/>
      <c r="O41" s="135"/>
      <c r="P41" s="135"/>
      <c r="Q41" s="135"/>
      <c r="R41" s="135"/>
      <c r="S41" s="136"/>
      <c r="T41" s="137" t="e">
        <f t="shared" si="8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9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10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0" t="e">
        <f t="shared" si="11"/>
        <v>#N/A</v>
      </c>
      <c r="BO41" s="244" t="e">
        <f t="shared" si="12"/>
        <v>#N/A</v>
      </c>
      <c r="BP41" s="243" t="e">
        <f t="shared" si="13"/>
        <v>#N/A</v>
      </c>
    </row>
    <row r="42" spans="1:68" ht="15.75" customHeight="1">
      <c r="A42" s="131">
        <v>33</v>
      </c>
      <c r="B42" s="132" t="str">
        <f>IF(นักเรียน!B38="","",นักเรียน!B38)</f>
        <v>18113</v>
      </c>
      <c r="C42" s="133" t="str">
        <f>IF(นักเรียน!C38="","",นักเรียน!C38)</f>
        <v>นายเมฆินทร์  ภูแต้มนิล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7"/>
        <v>#N/A</v>
      </c>
      <c r="N42" s="134"/>
      <c r="O42" s="135"/>
      <c r="P42" s="135"/>
      <c r="Q42" s="135"/>
      <c r="R42" s="135"/>
      <c r="S42" s="136"/>
      <c r="T42" s="137" t="e">
        <f t="shared" si="8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9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10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0" t="e">
        <f t="shared" si="11"/>
        <v>#N/A</v>
      </c>
      <c r="BO42" s="244" t="e">
        <f t="shared" si="12"/>
        <v>#N/A</v>
      </c>
      <c r="BP42" s="243" t="e">
        <f t="shared" si="13"/>
        <v>#N/A</v>
      </c>
    </row>
    <row r="43" spans="1:68" ht="15.75" customHeight="1">
      <c r="A43" s="131">
        <v>34</v>
      </c>
      <c r="B43" s="132" t="str">
        <f>IF(นักเรียน!B39="","",นักเรียน!B39)</f>
        <v>18132</v>
      </c>
      <c r="C43" s="133" t="str">
        <f>IF(นักเรียน!C39="","",นักเรียน!C39)</f>
        <v>นางสาวพิมพ์ชนก  ศรีชะตา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7"/>
        <v>#N/A</v>
      </c>
      <c r="N43" s="134"/>
      <c r="O43" s="135"/>
      <c r="P43" s="135"/>
      <c r="Q43" s="135"/>
      <c r="R43" s="135"/>
      <c r="S43" s="136"/>
      <c r="T43" s="137" t="e">
        <f t="shared" si="8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9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10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0" t="e">
        <f t="shared" si="11"/>
        <v>#N/A</v>
      </c>
      <c r="BO43" s="244" t="e">
        <f t="shared" si="12"/>
        <v>#N/A</v>
      </c>
      <c r="BP43" s="243" t="e">
        <f t="shared" si="13"/>
        <v>#N/A</v>
      </c>
    </row>
    <row r="44" spans="1:68" ht="15.75" customHeight="1">
      <c r="A44" s="131">
        <v>35</v>
      </c>
      <c r="B44" s="132" t="str">
        <f>IF(นักเรียน!B40="","",นักเรียน!B40)</f>
        <v>18515</v>
      </c>
      <c r="C44" s="133" t="str">
        <f>IF(นักเรียน!C40="","",นักเรียน!C40)</f>
        <v>นางสาวอินทิรา  แสงอินทร์</v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7"/>
        <v>#N/A</v>
      </c>
      <c r="N44" s="134"/>
      <c r="O44" s="135"/>
      <c r="P44" s="135"/>
      <c r="Q44" s="135"/>
      <c r="R44" s="135"/>
      <c r="S44" s="136"/>
      <c r="T44" s="137" t="e">
        <f t="shared" si="8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9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10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0" t="e">
        <f t="shared" si="11"/>
        <v>#N/A</v>
      </c>
      <c r="BO44" s="244" t="e">
        <f t="shared" si="12"/>
        <v>#N/A</v>
      </c>
      <c r="BP44" s="243" t="e">
        <f t="shared" si="13"/>
        <v>#N/A</v>
      </c>
    </row>
    <row r="45" spans="1:68" ht="15.75" customHeight="1">
      <c r="A45" s="131">
        <v>36</v>
      </c>
      <c r="B45" s="132" t="str">
        <f>IF(นักเรียน!B41="","",นักเรียน!B41)</f>
        <v>18529</v>
      </c>
      <c r="C45" s="133" t="str">
        <f>IF(นักเรียน!C41="","",นักเรียน!C41)</f>
        <v>นางสาวนัจกร  อุเหล่า</v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7"/>
        <v>#N/A</v>
      </c>
      <c r="N45" s="134"/>
      <c r="O45" s="135"/>
      <c r="P45" s="135"/>
      <c r="Q45" s="135"/>
      <c r="R45" s="135"/>
      <c r="S45" s="136"/>
      <c r="T45" s="137" t="e">
        <f t="shared" si="8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9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10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0" t="e">
        <f t="shared" si="11"/>
        <v>#N/A</v>
      </c>
      <c r="BO45" s="244" t="e">
        <f t="shared" si="12"/>
        <v>#N/A</v>
      </c>
      <c r="BP45" s="243" t="e">
        <f t="shared" si="13"/>
        <v>#N/A</v>
      </c>
    </row>
    <row r="46" spans="1:68" ht="15.75" customHeight="1">
      <c r="A46" s="131">
        <v>37</v>
      </c>
      <c r="B46" s="132" t="str">
        <f>IF(นักเรียน!B42="","",นักเรียน!B42)</f>
        <v>18530</v>
      </c>
      <c r="C46" s="133" t="str">
        <f>IF(นักเรียน!C42="","",นักเรียน!C42)</f>
        <v>นางสาวณัฐชา  อุปนันท์</v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7"/>
        <v>#N/A</v>
      </c>
      <c r="N46" s="134"/>
      <c r="O46" s="135"/>
      <c r="P46" s="135"/>
      <c r="Q46" s="135"/>
      <c r="R46" s="135"/>
      <c r="S46" s="136"/>
      <c r="T46" s="137" t="e">
        <f t="shared" si="8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9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10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0" t="e">
        <f t="shared" si="11"/>
        <v>#N/A</v>
      </c>
      <c r="BO46" s="244" t="e">
        <f t="shared" si="12"/>
        <v>#N/A</v>
      </c>
      <c r="BP46" s="243" t="e">
        <f t="shared" si="13"/>
        <v>#N/A</v>
      </c>
    </row>
    <row r="47" spans="1:68" ht="15.75" customHeight="1">
      <c r="A47" s="131">
        <v>38</v>
      </c>
      <c r="B47" s="132" t="str">
        <f>IF(นักเรียน!B43="","",นักเรียน!B43)</f>
        <v>18540</v>
      </c>
      <c r="C47" s="133" t="str">
        <f>IF(นักเรียน!C43="","",นักเรียน!C43)</f>
        <v>นางสาวกันยารัตน์  ศรีศิลป์</v>
      </c>
      <c r="D47" s="134"/>
      <c r="E47" s="135"/>
      <c r="F47" s="135"/>
      <c r="G47" s="135"/>
      <c r="H47" s="135"/>
      <c r="I47" s="135"/>
      <c r="J47" s="135"/>
      <c r="K47" s="135"/>
      <c r="L47" s="136"/>
      <c r="M47" s="239" t="e">
        <f t="shared" si="7"/>
        <v>#N/A</v>
      </c>
      <c r="N47" s="134"/>
      <c r="O47" s="135"/>
      <c r="P47" s="135"/>
      <c r="Q47" s="135"/>
      <c r="R47" s="135"/>
      <c r="S47" s="136"/>
      <c r="T47" s="137" t="e">
        <f t="shared" si="8"/>
        <v>#N/A</v>
      </c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 t="e">
        <f t="shared" si="9"/>
        <v>#N/A</v>
      </c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 t="e">
        <f t="shared" si="10"/>
        <v>#N/A</v>
      </c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0" t="e">
        <f t="shared" si="11"/>
        <v>#N/A</v>
      </c>
      <c r="BO47" s="244" t="e">
        <f t="shared" si="12"/>
        <v>#N/A</v>
      </c>
      <c r="BP47" s="243" t="e">
        <f t="shared" si="13"/>
        <v>#N/A</v>
      </c>
    </row>
    <row r="48" spans="1:68" ht="15.75" customHeight="1">
      <c r="A48" s="131">
        <v>39</v>
      </c>
      <c r="B48" s="132" t="str">
        <f>IF(นักเรียน!B44="","",นักเรียน!B44)</f>
        <v>18559</v>
      </c>
      <c r="C48" s="133" t="str">
        <f>IF(นักเรียน!C44="","",นักเรียน!C44)</f>
        <v>นางสาวภัทรธิดา  พลโฮม</v>
      </c>
      <c r="D48" s="134"/>
      <c r="E48" s="135"/>
      <c r="F48" s="135"/>
      <c r="G48" s="135"/>
      <c r="H48" s="135"/>
      <c r="I48" s="135"/>
      <c r="J48" s="135"/>
      <c r="K48" s="135"/>
      <c r="L48" s="136"/>
      <c r="M48" s="239" t="e">
        <f t="shared" si="7"/>
        <v>#N/A</v>
      </c>
      <c r="N48" s="134"/>
      <c r="O48" s="135"/>
      <c r="P48" s="135"/>
      <c r="Q48" s="135"/>
      <c r="R48" s="135"/>
      <c r="S48" s="136"/>
      <c r="T48" s="137" t="e">
        <f t="shared" si="8"/>
        <v>#N/A</v>
      </c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 t="e">
        <f t="shared" si="9"/>
        <v>#N/A</v>
      </c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 t="e">
        <f t="shared" si="10"/>
        <v>#N/A</v>
      </c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0" t="e">
        <f t="shared" si="11"/>
        <v>#N/A</v>
      </c>
      <c r="BO48" s="244" t="e">
        <f t="shared" si="12"/>
        <v>#N/A</v>
      </c>
      <c r="BP48" s="243" t="e">
        <f t="shared" si="13"/>
        <v>#N/A</v>
      </c>
    </row>
    <row r="49" spans="1:68" ht="15.75" customHeight="1">
      <c r="A49" s="131">
        <v>40</v>
      </c>
      <c r="B49" s="132" t="str">
        <f>IF(นักเรียน!B45="","",นักเรียน!B45)</f>
        <v>19111</v>
      </c>
      <c r="C49" s="133" t="str">
        <f>IF(นักเรียน!C45="","",นักเรียน!C45)</f>
        <v>นายพีรดนย์  ภูโทถ้ำ</v>
      </c>
      <c r="D49" s="134"/>
      <c r="E49" s="135"/>
      <c r="F49" s="135"/>
      <c r="G49" s="135"/>
      <c r="H49" s="135"/>
      <c r="I49" s="135"/>
      <c r="J49" s="135"/>
      <c r="K49" s="135"/>
      <c r="L49" s="136"/>
      <c r="M49" s="239" t="e">
        <f t="shared" si="7"/>
        <v>#N/A</v>
      </c>
      <c r="N49" s="134"/>
      <c r="O49" s="135"/>
      <c r="P49" s="135"/>
      <c r="Q49" s="135"/>
      <c r="R49" s="135"/>
      <c r="S49" s="136"/>
      <c r="T49" s="137" t="e">
        <f t="shared" si="8"/>
        <v>#N/A</v>
      </c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 t="e">
        <f t="shared" si="9"/>
        <v>#N/A</v>
      </c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 t="e">
        <f t="shared" si="10"/>
        <v>#N/A</v>
      </c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0" t="e">
        <f t="shared" si="11"/>
        <v>#N/A</v>
      </c>
      <c r="BO49" s="244" t="e">
        <f t="shared" si="12"/>
        <v>#N/A</v>
      </c>
      <c r="BP49" s="243" t="e">
        <f t="shared" si="13"/>
        <v>#N/A</v>
      </c>
    </row>
    <row r="50" spans="1:68" ht="15.75" customHeight="1">
      <c r="A50" s="131"/>
      <c r="B50" s="132"/>
      <c r="C50" s="133"/>
      <c r="D50" s="134"/>
      <c r="E50" s="135"/>
      <c r="F50" s="135"/>
      <c r="G50" s="135"/>
      <c r="H50" s="135"/>
      <c r="I50" s="135"/>
      <c r="J50" s="135"/>
      <c r="K50" s="135"/>
      <c r="L50" s="136"/>
      <c r="M50" s="239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0"/>
      <c r="BO50" s="244"/>
      <c r="BP50" s="243"/>
    </row>
    <row r="51" spans="1:68" ht="15.75" customHeight="1">
      <c r="A51" s="131"/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1"/>
      <c r="BO51" s="244"/>
      <c r="BP51" s="243"/>
    </row>
    <row r="52" spans="1:68" ht="15.75" customHeight="1">
      <c r="A52" s="131"/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1"/>
      <c r="BO52" s="244"/>
      <c r="BP52" s="243"/>
    </row>
    <row r="53" spans="1:68" ht="15.75" customHeight="1">
      <c r="A53" s="131"/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1"/>
      <c r="BO53" s="244"/>
      <c r="BP53" s="243"/>
    </row>
    <row r="54" spans="1:68" ht="15.75" customHeight="1" thickBot="1">
      <c r="A54" s="131"/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2"/>
      <c r="BO54" s="245"/>
      <c r="BP54" s="243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abSelected="1" topLeftCell="A22" workbookViewId="0">
      <selection activeCell="E27" sqref="E27:K45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8" t="s">
        <v>102</v>
      </c>
      <c r="C1" s="262"/>
      <c r="D1" s="262"/>
      <c r="E1" s="262"/>
      <c r="F1" s="262"/>
      <c r="G1" s="262"/>
      <c r="H1" s="262"/>
      <c r="I1" s="262"/>
      <c r="J1" s="262"/>
      <c r="K1" s="262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8" t="str">
        <f>บันทึกข้อความ!Q9&amp;" ปีการศึกษา "&amp;บันทึกข้อความ!Q10</f>
        <v>ชั้นมัธยมศึกษาปีที่ 5/1 ปีการศึกษา 2566</v>
      </c>
      <c r="E2" s="262"/>
      <c r="F2" s="262"/>
      <c r="G2" s="262"/>
      <c r="H2" s="262"/>
      <c r="I2" s="262"/>
      <c r="J2" s="262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69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0"/>
      <c r="D3" s="370"/>
      <c r="E3" s="370"/>
      <c r="F3" s="370"/>
      <c r="G3" s="370"/>
      <c r="H3" s="370"/>
      <c r="I3" s="370"/>
      <c r="J3" s="370"/>
      <c r="K3" s="370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1" t="s">
        <v>2</v>
      </c>
      <c r="C4" s="372" t="s">
        <v>103</v>
      </c>
      <c r="D4" s="371" t="s">
        <v>31</v>
      </c>
      <c r="E4" s="373" t="s">
        <v>104</v>
      </c>
      <c r="F4" s="374"/>
      <c r="G4" s="374"/>
      <c r="H4" s="374"/>
      <c r="I4" s="375"/>
      <c r="J4" s="366" t="s">
        <v>38</v>
      </c>
      <c r="K4" s="366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7"/>
      <c r="C5" s="367"/>
      <c r="D5" s="367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7"/>
      <c r="K5" s="367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 t="str">
        <f>IF(กรอกคะแนนประเมิน!B10="","",กรอกคะแนนประเมิน!B10)</f>
        <v>17789</v>
      </c>
      <c r="D6" s="189" t="str">
        <f>IF(กรอกคะแนนประเมิน!C10="","",กรอกคะแนนประเมิน!C10)</f>
        <v>นายธนากร  บุราคร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>
        <f>กรอกคะแนนประเมิน!BB10</f>
        <v>2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27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 t="str">
        <f>IF(กรอกคะแนนประเมิน!B11="","",กรอกคะแนนประเมิน!B11)</f>
        <v>17794</v>
      </c>
      <c r="D7" s="189" t="str">
        <f>IF(กรอกคะแนนประเมิน!C11="","",กรอกคะแนนประเมิน!C11)</f>
        <v>นายพงษ์ศิระ  ขัติยะวงศ์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27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 t="str">
        <f>IF(กรอกคะแนนประเมิน!B12="","",กรอกคะแนนประเมิน!B12)</f>
        <v>17804</v>
      </c>
      <c r="D8" s="189" t="str">
        <f>IF(กรอกคะแนนประเมิน!C12="","",กรอกคะแนนประเมิน!C12)</f>
        <v>นางสาวกนกนุช  น้อยสุวรรณ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 t="str">
        <f>IF(กรอกคะแนนประเมิน!B13="","",กรอกคะแนนประเมิน!B13)</f>
        <v>17805</v>
      </c>
      <c r="D9" s="189" t="str">
        <f>IF(กรอกคะแนนประเมิน!C13="","",กรอกคะแนนประเมิน!C13)</f>
        <v>นางสาวกนกวรรณ  ภูดินทราย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 t="str">
        <f>IF(กรอกคะแนนประเมิน!B14="","",กรอกคะแนนประเมิน!B14)</f>
        <v>17807</v>
      </c>
      <c r="D10" s="189" t="str">
        <f>IF(กรอกคะแนนประเมิน!C14="","",กรอกคะแนนประเมิน!C14)</f>
        <v>นางสาวเกวลิน  จันทะสี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 t="str">
        <f>IF(กรอกคะแนนประเมิน!B15="","",กรอกคะแนนประเมิน!B15)</f>
        <v>17808</v>
      </c>
      <c r="D11" s="189" t="str">
        <f>IF(กรอกคะแนนประเมิน!C15="","",กรอกคะแนนประเมิน!C15)</f>
        <v>นางสาวเกสรา  โวหารคล่อง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 t="str">
        <f>IF(กรอกคะแนนประเมิน!B16="","",กรอกคะแนนประเมิน!B16)</f>
        <v>17810</v>
      </c>
      <c r="D12" s="189" t="str">
        <f>IF(กรอกคะแนนประเมิน!C16="","",กรอกคะแนนประเมิน!C16)</f>
        <v>นางสาวณัฐชา  ภูฉลอง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 t="str">
        <f>IF(กรอกคะแนนประเมิน!B17="","",กรอกคะแนนประเมิน!B17)</f>
        <v>17811</v>
      </c>
      <c r="D13" s="189" t="str">
        <f>IF(กรอกคะแนนประเมิน!C17="","",กรอกคะแนนประเมิน!C17)</f>
        <v>นางสาวธัญญาภรณ์  ภูเขม่า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 t="str">
        <f>IF(กรอกคะแนนประเมิน!B18="","",กรอกคะแนนประเมิน!B18)</f>
        <v>17813</v>
      </c>
      <c r="D14" s="189" t="str">
        <f>IF(กรอกคะแนนประเมิน!C18="","",กรอกคะแนนประเมิน!C18)</f>
        <v>นางสาวประริตา  ภูนาคเกี้ยว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 t="str">
        <f>IF(กรอกคะแนนประเมิน!B19="","",กรอกคะแนนประเมิน!B19)</f>
        <v>17815</v>
      </c>
      <c r="D15" s="189" t="str">
        <f>IF(กรอกคะแนนประเมิน!C19="","",กรอกคะแนนประเมิน!C19)</f>
        <v>นางสาวพิชญา  วงค์มะลัย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 t="str">
        <f>IF(กรอกคะแนนประเมิน!B20="","",กรอกคะแนนประเมิน!B20)</f>
        <v>17816</v>
      </c>
      <c r="D16" s="189" t="str">
        <f>IF(กรอกคะแนนประเมิน!C20="","",กรอกคะแนนประเมิน!C20)</f>
        <v>นางสาวเพชรรัตน์  เนื่องพัฒน์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 t="str">
        <f>IF(กรอกคะแนนประเมิน!B21="","",กรอกคะแนนประเมิน!B21)</f>
        <v>17817</v>
      </c>
      <c r="D17" s="189" t="str">
        <f>IF(กรอกคะแนนประเมิน!C21="","",กรอกคะแนนประเมิน!C21)</f>
        <v>นางสาวมลธิชา  นาสมบัติ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 t="str">
        <f>IF(กรอกคะแนนประเมิน!B22="","",กรอกคะแนนประเมิน!B22)</f>
        <v>17828</v>
      </c>
      <c r="D18" s="189" t="str">
        <f>IF(กรอกคะแนนประเมิน!C22="","",กรอกคะแนนประเมิน!C22)</f>
        <v>นายธนกร  ผกานวน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 t="str">
        <f>IF(กรอกคะแนนประเมิน!B23="","",กรอกคะแนนประเมิน!B23)</f>
        <v>17845</v>
      </c>
      <c r="D19" s="189" t="str">
        <f>IF(กรอกคะแนนประเมิน!C23="","",กรอกคะแนนประเมิน!C23)</f>
        <v>นางสาวชลิดา  จอมจิตร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 t="str">
        <f>IF(กรอกคะแนนประเมิน!B24="","",กรอกคะแนนประเมิน!B24)</f>
        <v>17847</v>
      </c>
      <c r="D20" s="189" t="str">
        <f>IF(กรอกคะแนนประเมิน!C24="","",กรอกคะแนนประเมิน!C24)</f>
        <v>นางสาวใบชา  แสงคอนจิต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 t="str">
        <f>IF(กรอกคะแนนประเมิน!B25="","",กรอกคะแนนประเมิน!B25)</f>
        <v>17851</v>
      </c>
      <c r="D21" s="189" t="str">
        <f>IF(กรอกคะแนนประเมิน!C25="","",กรอกคะแนนประเมิน!C25)</f>
        <v>นางสาวภาวิดา  สรสันต์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 t="str">
        <f>IF(กรอกคะแนนประเมิน!B26="","",กรอกคะแนนประเมิน!B26)</f>
        <v>17858</v>
      </c>
      <c r="D22" s="189" t="str">
        <f>IF(กรอกคะแนนประเมิน!C26="","",กรอกคะแนนประเมิน!C26)</f>
        <v>นางสาวสมฤทัย  ภูทองเป้ง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 t="str">
        <f>IF(กรอกคะแนนประเมิน!B27="","",กรอกคะแนนประเมิน!B27)</f>
        <v>17859</v>
      </c>
      <c r="D23" s="189" t="str">
        <f>IF(กรอกคะแนนประเมิน!C27="","",กรอกคะแนนประเมิน!C27)</f>
        <v>นางสาวสิตานันท์  ภูทองใบ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 t="str">
        <f>IF(กรอกคะแนนประเมิน!B28="","",กรอกคะแนนประเมิน!B28)</f>
        <v>17864</v>
      </c>
      <c r="D24" s="189" t="str">
        <f>IF(กรอกคะแนนประเมิน!C28="","",กรอกคะแนนประเมิน!C28)</f>
        <v>นางสาวอารีรัตน์  ขอสุข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 t="str">
        <f>IF(กรอกคะแนนประเมิน!B29="","",กรอกคะแนนประเมิน!B29)</f>
        <v>17886</v>
      </c>
      <c r="D25" s="189" t="str">
        <f>IF(กรอกคะแนนประเมิน!C29="","",กรอกคะแนนประเมิน!C29)</f>
        <v>นางสาวธิดารัตน์  ไกยเลิศ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 t="str">
        <f>IF(กรอกคะแนนประเมิน!B30="","",กรอกคะแนนประเมิน!B30)</f>
        <v>17890</v>
      </c>
      <c r="D26" s="189" t="str">
        <f>IF(กรอกคะแนนประเมิน!C30="","",กรอกคะแนนประเมิน!C30)</f>
        <v>นางสาวปนัดดา  นามบุรี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 t="str">
        <f>IF(กรอกคะแนนประเมิน!B31="","",กรอกคะแนนประเมิน!B31)</f>
        <v>17894</v>
      </c>
      <c r="D27" s="189" t="str">
        <f>IF(กรอกคะแนนประเมิน!C31="","",กรอกคะแนนประเมิน!C31)</f>
        <v>นางสาวราชาวดี  ภูลายเหลือง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 t="str">
        <f>IF(กรอกคะแนนประเมิน!B32="","",กรอกคะแนนประเมิน!B32)</f>
        <v>17902</v>
      </c>
      <c r="D28" s="189" t="str">
        <f>IF(กรอกคะแนนประเมิน!C32="","",กรอกคะแนนประเมิน!C32)</f>
        <v>นางสาวอรนุช  ผลภักดี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ref="J28:J45" si="2">MODE(E28:I28)</f>
        <v>#N/A</v>
      </c>
      <c r="K28" s="139" t="e">
        <f t="shared" ref="K28:K45" si="3">IF(J28="","",IF(J28=3,"ดีเยี่ยม",IF(J28=2,"ดี",IF(J28=1,"พอใช้","ปรับปรุง"))))</f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 t="str">
        <f>IF(กรอกคะแนนประเมิน!B33="","",กรอกคะแนนประเมิน!B33)</f>
        <v>17936</v>
      </c>
      <c r="D29" s="189" t="str">
        <f>IF(กรอกคะแนนประเมิน!C33="","",กรอกคะแนนประเมิน!C33)</f>
        <v>นางสาวปนัดดา  คำสีลา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2"/>
        <v>#N/A</v>
      </c>
      <c r="K29" s="139" t="e">
        <f t="shared" si="3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 t="str">
        <f>IF(กรอกคะแนนประเมิน!B34="","",กรอกคะแนนประเมิน!B34)</f>
        <v>17937</v>
      </c>
      <c r="D30" s="189" t="str">
        <f>IF(กรอกคะแนนประเมิน!C34="","",กรอกคะแนนประเมิน!C34)</f>
        <v>นางสาวพิจิตรา  พักมล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2"/>
        <v>#N/A</v>
      </c>
      <c r="K30" s="139" t="e">
        <f t="shared" si="3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 t="str">
        <f>IF(กรอกคะแนนประเมิน!B35="","",กรอกคะแนนประเมิน!B35)</f>
        <v>17943</v>
      </c>
      <c r="D31" s="189" t="str">
        <f>IF(กรอกคะแนนประเมิน!C35="","",กรอกคะแนนประเมิน!C35)</f>
        <v>นางสาวเอมิกา  ไกรยะสิงห์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2"/>
        <v>#N/A</v>
      </c>
      <c r="K31" s="139" t="e">
        <f t="shared" si="3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 t="str">
        <f>IF(กรอกคะแนนประเมิน!B36="","",กรอกคะแนนประเมิน!B36)</f>
        <v>17970</v>
      </c>
      <c r="D32" s="189" t="str">
        <f>IF(กรอกคะแนนประเมิน!C36="","",กรอกคะแนนประเมิน!C36)</f>
        <v>นางสาวจิตติภัตรา  ทรัพย์ใส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2"/>
        <v>#N/A</v>
      </c>
      <c r="K32" s="139" t="e">
        <f t="shared" si="3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 t="str">
        <f>IF(กรอกคะแนนประเมิน!B37="","",กรอกคะแนนประเมิน!B37)</f>
        <v>17973</v>
      </c>
      <c r="D33" s="189" t="str">
        <f>IF(กรอกคะแนนประเมิน!C37="","",กรอกคะแนนประเมิน!C37)</f>
        <v>นางสาวธิดารัตน์  อิ่มเสถียร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2"/>
        <v>#N/A</v>
      </c>
      <c r="K33" s="139" t="e">
        <f t="shared" si="3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 t="str">
        <f>IF(กรอกคะแนนประเมิน!B38="","",กรอกคะแนนประเมิน!B38)</f>
        <v>18000</v>
      </c>
      <c r="D34" s="189" t="str">
        <f>IF(กรอกคะแนนประเมิน!C38="","",กรอกคะแนนประเมิน!C38)</f>
        <v>นายอรปรียา  มีไกรราช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2"/>
        <v>#N/A</v>
      </c>
      <c r="K34" s="139" t="e">
        <f t="shared" si="3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 t="str">
        <f>IF(กรอกคะแนนประเมิน!B39="","",กรอกคะแนนประเมิน!B39)</f>
        <v>18011</v>
      </c>
      <c r="D35" s="189" t="str">
        <f>IF(กรอกคะแนนประเมิน!C39="","",กรอกคะแนนประเมิน!C39)</f>
        <v>นางสาวแก้วตา  ปิยะนันท์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2"/>
        <v>#N/A</v>
      </c>
      <c r="K35" s="139" t="e">
        <f t="shared" si="3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 t="str">
        <f>IF(กรอกคะแนนประเมิน!B40="","",กรอกคะแนนประเมิน!B40)</f>
        <v>18019</v>
      </c>
      <c r="D36" s="189" t="str">
        <f>IF(กรอกคะแนนประเมิน!C40="","",กรอกคะแนนประเมิน!C40)</f>
        <v>นางสาวมัณฑนา  ปอแดง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2"/>
        <v>#N/A</v>
      </c>
      <c r="K36" s="139" t="e">
        <f t="shared" si="3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 t="str">
        <f>IF(กรอกคะแนนประเมิน!B41="","",กรอกคะแนนประเมิน!B41)</f>
        <v>18057</v>
      </c>
      <c r="D37" s="189" t="str">
        <f>IF(กรอกคะแนนประเมิน!C41="","",กรอกคะแนนประเมิน!C41)</f>
        <v>นายศรัณยภัทร  ลาภบุญเรือง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2"/>
        <v>#N/A</v>
      </c>
      <c r="K37" s="139" t="e">
        <f t="shared" si="3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>18113</v>
      </c>
      <c r="D38" s="189" t="str">
        <f>IF(กรอกคะแนนประเมิน!C42="","",กรอกคะแนนประเมิน!C42)</f>
        <v>นายเมฆินทร์  ภูแต้มนิล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2"/>
        <v>#N/A</v>
      </c>
      <c r="K38" s="139" t="e">
        <f t="shared" si="3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>18132</v>
      </c>
      <c r="D39" s="189" t="str">
        <f>IF(กรอกคะแนนประเมิน!C43="","",กรอกคะแนนประเมิน!C43)</f>
        <v>นางสาวพิมพ์ชนก  ศรีชะตา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2"/>
        <v>#N/A</v>
      </c>
      <c r="K39" s="139" t="e">
        <f t="shared" si="3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>18515</v>
      </c>
      <c r="D40" s="189" t="str">
        <f>IF(กรอกคะแนนประเมิน!C44="","",กรอกคะแนนประเมิน!C44)</f>
        <v>นางสาวอินทิรา  แสงอินทร์</v>
      </c>
      <c r="E40" s="190" t="e">
        <f>กรอกคะแนนประเมิน!M44</f>
        <v>#N/A</v>
      </c>
      <c r="F40" s="190" t="e">
        <f>กรอกคะแนนประเมิน!T44</f>
        <v>#N/A</v>
      </c>
      <c r="G40" s="190" t="e">
        <f>กรอกคะแนนประเมิน!AM44</f>
        <v>#N/A</v>
      </c>
      <c r="H40" s="190" t="e">
        <f>กรอกคะแนนประเมิน!BB44</f>
        <v>#N/A</v>
      </c>
      <c r="I40" s="190" t="e">
        <f>กรอกคะแนนประเมิน!BN44</f>
        <v>#N/A</v>
      </c>
      <c r="J40" s="191" t="e">
        <f t="shared" si="2"/>
        <v>#N/A</v>
      </c>
      <c r="K40" s="139" t="e">
        <f t="shared" si="3"/>
        <v>#N/A</v>
      </c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>18529</v>
      </c>
      <c r="D41" s="189" t="str">
        <f>IF(กรอกคะแนนประเมิน!C45="","",กรอกคะแนนประเมิน!C45)</f>
        <v>นางสาวนัจกร  อุเหล่า</v>
      </c>
      <c r="E41" s="190" t="e">
        <f>กรอกคะแนนประเมิน!M45</f>
        <v>#N/A</v>
      </c>
      <c r="F41" s="190" t="e">
        <f>กรอกคะแนนประเมิน!T45</f>
        <v>#N/A</v>
      </c>
      <c r="G41" s="190" t="e">
        <f>กรอกคะแนนประเมิน!AM45</f>
        <v>#N/A</v>
      </c>
      <c r="H41" s="190" t="e">
        <f>กรอกคะแนนประเมิน!BB45</f>
        <v>#N/A</v>
      </c>
      <c r="I41" s="190" t="e">
        <f>กรอกคะแนนประเมิน!BN45</f>
        <v>#N/A</v>
      </c>
      <c r="J41" s="191" t="e">
        <f t="shared" si="2"/>
        <v>#N/A</v>
      </c>
      <c r="K41" s="139" t="e">
        <f t="shared" si="3"/>
        <v>#N/A</v>
      </c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>18530</v>
      </c>
      <c r="D42" s="189" t="str">
        <f>IF(กรอกคะแนนประเมิน!C46="","",กรอกคะแนนประเมิน!C46)</f>
        <v>นางสาวณัฐชา  อุปนันท์</v>
      </c>
      <c r="E42" s="190" t="e">
        <f>กรอกคะแนนประเมิน!M46</f>
        <v>#N/A</v>
      </c>
      <c r="F42" s="190" t="e">
        <f>กรอกคะแนนประเมิน!T46</f>
        <v>#N/A</v>
      </c>
      <c r="G42" s="190" t="e">
        <f>กรอกคะแนนประเมิน!AM46</f>
        <v>#N/A</v>
      </c>
      <c r="H42" s="190" t="e">
        <f>กรอกคะแนนประเมิน!BB46</f>
        <v>#N/A</v>
      </c>
      <c r="I42" s="190" t="e">
        <f>กรอกคะแนนประเมิน!BN46</f>
        <v>#N/A</v>
      </c>
      <c r="J42" s="191" t="e">
        <f t="shared" si="2"/>
        <v>#N/A</v>
      </c>
      <c r="K42" s="139" t="e">
        <f t="shared" si="3"/>
        <v>#N/A</v>
      </c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>18540</v>
      </c>
      <c r="D43" s="189" t="str">
        <f>IF(กรอกคะแนนประเมิน!C47="","",กรอกคะแนนประเมิน!C47)</f>
        <v>นางสาวกันยารัตน์  ศรีศิลป์</v>
      </c>
      <c r="E43" s="190" t="e">
        <f>กรอกคะแนนประเมิน!M47</f>
        <v>#N/A</v>
      </c>
      <c r="F43" s="190" t="e">
        <f>กรอกคะแนนประเมิน!T47</f>
        <v>#N/A</v>
      </c>
      <c r="G43" s="190" t="e">
        <f>กรอกคะแนนประเมิน!AM47</f>
        <v>#N/A</v>
      </c>
      <c r="H43" s="190" t="e">
        <f>กรอกคะแนนประเมิน!BB47</f>
        <v>#N/A</v>
      </c>
      <c r="I43" s="190" t="e">
        <f>กรอกคะแนนประเมิน!BN47</f>
        <v>#N/A</v>
      </c>
      <c r="J43" s="191" t="e">
        <f t="shared" si="2"/>
        <v>#N/A</v>
      </c>
      <c r="K43" s="139" t="e">
        <f t="shared" si="3"/>
        <v>#N/A</v>
      </c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>18559</v>
      </c>
      <c r="D44" s="189" t="str">
        <f>IF(กรอกคะแนนประเมิน!C48="","",กรอกคะแนนประเมิน!C48)</f>
        <v>นางสาวภัทรธิดา  พลโฮม</v>
      </c>
      <c r="E44" s="190" t="e">
        <f>กรอกคะแนนประเมิน!M48</f>
        <v>#N/A</v>
      </c>
      <c r="F44" s="190" t="e">
        <f>กรอกคะแนนประเมิน!T48</f>
        <v>#N/A</v>
      </c>
      <c r="G44" s="190" t="e">
        <f>กรอกคะแนนประเมิน!AM48</f>
        <v>#N/A</v>
      </c>
      <c r="H44" s="190" t="e">
        <f>กรอกคะแนนประเมิน!BB48</f>
        <v>#N/A</v>
      </c>
      <c r="I44" s="190" t="e">
        <f>กรอกคะแนนประเมิน!BN48</f>
        <v>#N/A</v>
      </c>
      <c r="J44" s="191" t="e">
        <f t="shared" si="2"/>
        <v>#N/A</v>
      </c>
      <c r="K44" s="139" t="e">
        <f t="shared" si="3"/>
        <v>#N/A</v>
      </c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>19111</v>
      </c>
      <c r="D45" s="189" t="str">
        <f>IF(กรอกคะแนนประเมิน!C49="","",กรอกคะแนนประเมิน!C49)</f>
        <v>นายพีรดนย์  ภูโทถ้ำ</v>
      </c>
      <c r="E45" s="190" t="e">
        <f>กรอกคะแนนประเมิน!M49</f>
        <v>#N/A</v>
      </c>
      <c r="F45" s="190" t="e">
        <f>กรอกคะแนนประเมิน!T49</f>
        <v>#N/A</v>
      </c>
      <c r="G45" s="190" t="e">
        <f>กรอกคะแนนประเมิน!AM49</f>
        <v>#N/A</v>
      </c>
      <c r="H45" s="190" t="e">
        <f>กรอกคะแนนประเมิน!BB49</f>
        <v>#N/A</v>
      </c>
      <c r="I45" s="190" t="e">
        <f>กรอกคะแนนประเมิน!BN49</f>
        <v>#N/A</v>
      </c>
      <c r="J45" s="191" t="e">
        <f t="shared" si="2"/>
        <v>#N/A</v>
      </c>
      <c r="K45" s="139" t="e">
        <f t="shared" si="3"/>
        <v>#N/A</v>
      </c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39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39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39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5" t="str">
        <f>"("&amp;บันทึกข้อความ!Q11&amp;")"</f>
        <v>(นางพรนภัส  มะหิพันธุ์)</v>
      </c>
      <c r="G52" s="365"/>
      <c r="H52" s="365"/>
      <c r="I52" s="365"/>
      <c r="J52" s="365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6" t="s">
        <v>32</v>
      </c>
      <c r="D1" s="417"/>
      <c r="E1" s="417"/>
      <c r="F1" s="417"/>
      <c r="G1" s="417"/>
      <c r="H1" s="417"/>
      <c r="I1" s="417"/>
      <c r="J1" s="417"/>
      <c r="K1" s="41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5/1 ปีการศึกษา 2566         </v>
      </c>
      <c r="D2" s="417"/>
      <c r="E2" s="417"/>
      <c r="F2" s="417"/>
      <c r="G2" s="417"/>
      <c r="H2" s="417"/>
      <c r="I2" s="417"/>
      <c r="J2" s="417"/>
      <c r="K2" s="41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9" t="s">
        <v>2</v>
      </c>
      <c r="B4" s="402" t="str">
        <f>สรุปผลสมรรถนะ!C4</f>
        <v>เลขประจำตัวนักเรียน</v>
      </c>
      <c r="C4" s="420" t="s">
        <v>31</v>
      </c>
      <c r="D4" s="426" t="s">
        <v>33</v>
      </c>
      <c r="E4" s="398"/>
      <c r="F4" s="398"/>
      <c r="G4" s="398"/>
      <c r="H4" s="398"/>
      <c r="I4" s="398"/>
      <c r="J4" s="398"/>
      <c r="K4" s="398"/>
      <c r="L4" s="399"/>
      <c r="M4" s="429" t="s">
        <v>34</v>
      </c>
      <c r="N4" s="398"/>
      <c r="O4" s="398"/>
      <c r="P4" s="398"/>
      <c r="Q4" s="398"/>
      <c r="R4" s="399"/>
      <c r="S4" s="424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397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00" t="s">
        <v>37</v>
      </c>
      <c r="AT4" s="398"/>
      <c r="AU4" s="398"/>
      <c r="AV4" s="398"/>
      <c r="AW4" s="398"/>
      <c r="AX4" s="398"/>
      <c r="AY4" s="398"/>
      <c r="AZ4" s="398"/>
      <c r="BA4" s="401" t="s">
        <v>93</v>
      </c>
      <c r="BB4" s="402" t="s">
        <v>19</v>
      </c>
      <c r="BC4" s="402" t="s">
        <v>39</v>
      </c>
      <c r="BD4" s="402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3"/>
      <c r="B5" s="383"/>
      <c r="C5" s="414"/>
      <c r="D5" s="431" t="s">
        <v>40</v>
      </c>
      <c r="E5" s="387"/>
      <c r="F5" s="387"/>
      <c r="G5" s="388"/>
      <c r="H5" s="432" t="s">
        <v>41</v>
      </c>
      <c r="I5" s="388"/>
      <c r="J5" s="433" t="s">
        <v>42</v>
      </c>
      <c r="K5" s="388"/>
      <c r="L5" s="5" t="s">
        <v>43</v>
      </c>
      <c r="M5" s="434" t="s">
        <v>40</v>
      </c>
      <c r="N5" s="387"/>
      <c r="O5" s="388"/>
      <c r="P5" s="430" t="s">
        <v>41</v>
      </c>
      <c r="Q5" s="387"/>
      <c r="R5" s="405"/>
      <c r="S5" s="435" t="s">
        <v>40</v>
      </c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8"/>
      <c r="AF5" s="6" t="s">
        <v>41</v>
      </c>
      <c r="AG5" s="7" t="s">
        <v>40</v>
      </c>
      <c r="AH5" s="436" t="s">
        <v>41</v>
      </c>
      <c r="AI5" s="387"/>
      <c r="AJ5" s="388"/>
      <c r="AK5" s="436" t="s">
        <v>42</v>
      </c>
      <c r="AL5" s="387"/>
      <c r="AM5" s="388"/>
      <c r="AN5" s="8" t="s">
        <v>43</v>
      </c>
      <c r="AO5" s="437" t="s">
        <v>44</v>
      </c>
      <c r="AP5" s="388"/>
      <c r="AQ5" s="437" t="s">
        <v>45</v>
      </c>
      <c r="AR5" s="405"/>
      <c r="AS5" s="438" t="s">
        <v>40</v>
      </c>
      <c r="AT5" s="387"/>
      <c r="AU5" s="387"/>
      <c r="AV5" s="388"/>
      <c r="AW5" s="403" t="s">
        <v>41</v>
      </c>
      <c r="AX5" s="387"/>
      <c r="AY5" s="387"/>
      <c r="AZ5" s="387"/>
      <c r="BA5" s="380"/>
      <c r="BB5" s="383"/>
      <c r="BC5" s="383"/>
      <c r="BD5" s="383"/>
      <c r="BE5" s="18"/>
      <c r="BF5" s="18"/>
      <c r="BG5" s="18"/>
      <c r="BH5" s="18"/>
      <c r="BI5" s="18"/>
      <c r="BJ5" s="18"/>
      <c r="BK5" s="18"/>
    </row>
    <row r="6" spans="1:63" ht="16.5" customHeight="1">
      <c r="A6" s="383"/>
      <c r="B6" s="383"/>
      <c r="C6" s="414"/>
      <c r="D6" s="427" t="s">
        <v>46</v>
      </c>
      <c r="E6" s="387"/>
      <c r="F6" s="387"/>
      <c r="G6" s="388"/>
      <c r="H6" s="428" t="s">
        <v>46</v>
      </c>
      <c r="I6" s="388"/>
      <c r="J6" s="428" t="s">
        <v>46</v>
      </c>
      <c r="K6" s="388"/>
      <c r="L6" s="9" t="s">
        <v>46</v>
      </c>
      <c r="M6" s="422" t="s">
        <v>46</v>
      </c>
      <c r="N6" s="387"/>
      <c r="O6" s="388"/>
      <c r="P6" s="423" t="s">
        <v>46</v>
      </c>
      <c r="Q6" s="387"/>
      <c r="R6" s="405"/>
      <c r="S6" s="425" t="s">
        <v>46</v>
      </c>
      <c r="T6" s="387"/>
      <c r="U6" s="387"/>
      <c r="V6" s="387"/>
      <c r="W6" s="387"/>
      <c r="X6" s="387"/>
      <c r="Y6" s="387"/>
      <c r="Z6" s="387"/>
      <c r="AA6" s="387"/>
      <c r="AB6" s="387"/>
      <c r="AC6" s="387"/>
      <c r="AD6" s="387"/>
      <c r="AE6" s="388"/>
      <c r="AF6" s="10" t="s">
        <v>46</v>
      </c>
      <c r="AG6" s="11" t="s">
        <v>46</v>
      </c>
      <c r="AH6" s="404" t="s">
        <v>46</v>
      </c>
      <c r="AI6" s="387"/>
      <c r="AJ6" s="388"/>
      <c r="AK6" s="404" t="s">
        <v>46</v>
      </c>
      <c r="AL6" s="387"/>
      <c r="AM6" s="388"/>
      <c r="AN6" s="12" t="s">
        <v>46</v>
      </c>
      <c r="AO6" s="404" t="s">
        <v>46</v>
      </c>
      <c r="AP6" s="388"/>
      <c r="AQ6" s="404" t="s">
        <v>46</v>
      </c>
      <c r="AR6" s="405"/>
      <c r="AS6" s="408" t="s">
        <v>46</v>
      </c>
      <c r="AT6" s="387"/>
      <c r="AU6" s="387"/>
      <c r="AV6" s="388"/>
      <c r="AW6" s="409" t="s">
        <v>46</v>
      </c>
      <c r="AX6" s="387"/>
      <c r="AY6" s="387"/>
      <c r="AZ6" s="387"/>
      <c r="BA6" s="380"/>
      <c r="BB6" s="383"/>
      <c r="BC6" s="383"/>
      <c r="BD6" s="383"/>
      <c r="BE6" s="18"/>
      <c r="BF6" s="18"/>
      <c r="BG6" s="18"/>
      <c r="BH6" s="18"/>
      <c r="BI6" s="18"/>
      <c r="BJ6" s="18"/>
      <c r="BK6" s="18"/>
    </row>
    <row r="7" spans="1:63" ht="15.75" customHeight="1">
      <c r="A7" s="383"/>
      <c r="B7" s="383"/>
      <c r="C7" s="414"/>
      <c r="D7" s="421" t="s">
        <v>47</v>
      </c>
      <c r="E7" s="418" t="s">
        <v>48</v>
      </c>
      <c r="F7" s="418" t="s">
        <v>49</v>
      </c>
      <c r="G7" s="418" t="s">
        <v>50</v>
      </c>
      <c r="H7" s="418" t="s">
        <v>51</v>
      </c>
      <c r="I7" s="418" t="s">
        <v>52</v>
      </c>
      <c r="J7" s="418" t="s">
        <v>53</v>
      </c>
      <c r="K7" s="418" t="s">
        <v>54</v>
      </c>
      <c r="L7" s="376" t="s">
        <v>55</v>
      </c>
      <c r="M7" s="379" t="s">
        <v>56</v>
      </c>
      <c r="N7" s="382" t="s">
        <v>57</v>
      </c>
      <c r="O7" s="382" t="s">
        <v>58</v>
      </c>
      <c r="P7" s="382" t="s">
        <v>59</v>
      </c>
      <c r="Q7" s="382" t="s">
        <v>60</v>
      </c>
      <c r="R7" s="389" t="s">
        <v>61</v>
      </c>
      <c r="S7" s="386" t="s">
        <v>62</v>
      </c>
      <c r="T7" s="387"/>
      <c r="U7" s="387"/>
      <c r="V7" s="387"/>
      <c r="W7" s="387"/>
      <c r="X7" s="387"/>
      <c r="Y7" s="387"/>
      <c r="Z7" s="388"/>
      <c r="AA7" s="392" t="s">
        <v>63</v>
      </c>
      <c r="AB7" s="394" t="s">
        <v>64</v>
      </c>
      <c r="AC7" s="387"/>
      <c r="AD7" s="388"/>
      <c r="AE7" s="392" t="s">
        <v>65</v>
      </c>
      <c r="AF7" s="393" t="s">
        <v>66</v>
      </c>
      <c r="AG7" s="406" t="s">
        <v>67</v>
      </c>
      <c r="AH7" s="407" t="s">
        <v>68</v>
      </c>
      <c r="AI7" s="407" t="s">
        <v>69</v>
      </c>
      <c r="AJ7" s="407" t="s">
        <v>70</v>
      </c>
      <c r="AK7" s="407" t="s">
        <v>71</v>
      </c>
      <c r="AL7" s="407" t="s">
        <v>72</v>
      </c>
      <c r="AM7" s="407" t="s">
        <v>73</v>
      </c>
      <c r="AN7" s="407" t="s">
        <v>74</v>
      </c>
      <c r="AO7" s="407" t="s">
        <v>75</v>
      </c>
      <c r="AP7" s="407" t="s">
        <v>76</v>
      </c>
      <c r="AQ7" s="407" t="s">
        <v>77</v>
      </c>
      <c r="AR7" s="410" t="s">
        <v>78</v>
      </c>
      <c r="AS7" s="411" t="s">
        <v>79</v>
      </c>
      <c r="AT7" s="412" t="s">
        <v>80</v>
      </c>
      <c r="AU7" s="412" t="s">
        <v>81</v>
      </c>
      <c r="AV7" s="412" t="s">
        <v>82</v>
      </c>
      <c r="AW7" s="412" t="s">
        <v>83</v>
      </c>
      <c r="AX7" s="412" t="s">
        <v>84</v>
      </c>
      <c r="AY7" s="412" t="s">
        <v>85</v>
      </c>
      <c r="AZ7" s="413" t="s">
        <v>86</v>
      </c>
      <c r="BA7" s="381"/>
      <c r="BB7" s="383"/>
      <c r="BC7" s="383"/>
      <c r="BD7" s="383"/>
      <c r="BE7" s="19"/>
      <c r="BF7" s="19"/>
      <c r="BG7" s="19"/>
      <c r="BH7" s="19"/>
      <c r="BI7" s="19"/>
      <c r="BJ7" s="19"/>
      <c r="BK7" s="19"/>
    </row>
    <row r="8" spans="1:63" ht="15.75" customHeight="1">
      <c r="A8" s="383"/>
      <c r="B8" s="383"/>
      <c r="C8" s="414"/>
      <c r="D8" s="380"/>
      <c r="E8" s="383"/>
      <c r="F8" s="383"/>
      <c r="G8" s="383"/>
      <c r="H8" s="383"/>
      <c r="I8" s="383"/>
      <c r="J8" s="383"/>
      <c r="K8" s="383"/>
      <c r="L8" s="377"/>
      <c r="M8" s="380"/>
      <c r="N8" s="383"/>
      <c r="O8" s="383"/>
      <c r="P8" s="383"/>
      <c r="Q8" s="383"/>
      <c r="R8" s="377"/>
      <c r="S8" s="385" t="s">
        <v>87</v>
      </c>
      <c r="T8" s="390" t="s">
        <v>88</v>
      </c>
      <c r="U8" s="390" t="s">
        <v>89</v>
      </c>
      <c r="V8" s="391" t="s">
        <v>90</v>
      </c>
      <c r="W8" s="387"/>
      <c r="X8" s="388"/>
      <c r="Y8" s="390" t="s">
        <v>91</v>
      </c>
      <c r="Z8" s="390" t="s">
        <v>92</v>
      </c>
      <c r="AA8" s="383"/>
      <c r="AB8" s="390" t="s">
        <v>87</v>
      </c>
      <c r="AC8" s="390" t="s">
        <v>88</v>
      </c>
      <c r="AD8" s="390" t="s">
        <v>89</v>
      </c>
      <c r="AE8" s="383"/>
      <c r="AF8" s="377"/>
      <c r="AG8" s="380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77"/>
      <c r="AS8" s="380"/>
      <c r="AT8" s="383"/>
      <c r="AU8" s="383"/>
      <c r="AV8" s="383"/>
      <c r="AW8" s="383"/>
      <c r="AX8" s="383"/>
      <c r="AY8" s="383"/>
      <c r="AZ8" s="414"/>
      <c r="BA8" s="395">
        <f>COUNT(D10:AZ10)*3</f>
        <v>36</v>
      </c>
      <c r="BB8" s="383"/>
      <c r="BC8" s="383"/>
      <c r="BD8" s="383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4"/>
      <c r="B9" s="384"/>
      <c r="C9" s="415"/>
      <c r="D9" s="381"/>
      <c r="E9" s="384"/>
      <c r="F9" s="384"/>
      <c r="G9" s="384"/>
      <c r="H9" s="384"/>
      <c r="I9" s="384"/>
      <c r="J9" s="384"/>
      <c r="K9" s="384"/>
      <c r="L9" s="378"/>
      <c r="M9" s="381"/>
      <c r="N9" s="384"/>
      <c r="O9" s="384"/>
      <c r="P9" s="384"/>
      <c r="Q9" s="384"/>
      <c r="R9" s="378"/>
      <c r="S9" s="381"/>
      <c r="T9" s="384"/>
      <c r="U9" s="384"/>
      <c r="V9" s="13">
        <v>4.0999999999999996</v>
      </c>
      <c r="W9" s="13">
        <v>4.2</v>
      </c>
      <c r="X9" s="13">
        <v>4.3</v>
      </c>
      <c r="Y9" s="384"/>
      <c r="Z9" s="384"/>
      <c r="AA9" s="384"/>
      <c r="AB9" s="384"/>
      <c r="AC9" s="384"/>
      <c r="AD9" s="384"/>
      <c r="AE9" s="384"/>
      <c r="AF9" s="378"/>
      <c r="AG9" s="381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78"/>
      <c r="AS9" s="381"/>
      <c r="AT9" s="384"/>
      <c r="AU9" s="384"/>
      <c r="AV9" s="384"/>
      <c r="AW9" s="384"/>
      <c r="AX9" s="384"/>
      <c r="AY9" s="384"/>
      <c r="AZ9" s="415"/>
      <c r="BA9" s="381"/>
      <c r="BB9" s="384"/>
      <c r="BC9" s="384"/>
      <c r="BD9" s="384"/>
      <c r="BE9" s="19"/>
      <c r="BF9" s="396" t="s">
        <v>96</v>
      </c>
      <c r="BG9" s="387"/>
      <c r="BH9" s="388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17789</v>
      </c>
      <c r="C10" s="15" t="str">
        <f>IF(นักเรียน!C6="","",นักเรียน!C6)</f>
        <v>นายธนากร  บุราคร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>
        <f>IF(กรอกคะแนนประเมิน!AN10="","",กรอกคะแนนประเมิน!AN10)</f>
        <v>1</v>
      </c>
      <c r="AH10" s="21">
        <f>IF(กรอกคะแนนประเมิน!AO10="","",กรอกคะแนนประเมิน!AO10)</f>
        <v>1</v>
      </c>
      <c r="AI10" s="21">
        <f>IF(กรอกคะแนนประเมิน!AP10="","",กรอกคะแนนประเมิน!AP10)</f>
        <v>1</v>
      </c>
      <c r="AJ10" s="21">
        <f>IF(กรอกคะแนนประเมิน!AQ10="","",กรอกคะแนนประเมิน!AQ10)</f>
        <v>2</v>
      </c>
      <c r="AK10" s="21">
        <f>IF(กรอกคะแนนประเมิน!AR10="","",กรอกคะแนนประเมิน!AR10)</f>
        <v>2</v>
      </c>
      <c r="AL10" s="21">
        <f>IF(กรอกคะแนนประเมิน!AS10="","",กรอกคะแนนประเมิน!AS10)</f>
        <v>2</v>
      </c>
      <c r="AM10" s="21">
        <f>IF(กรอกคะแนนประเมิน!AV10="","",กรอกคะแนนประเมิน!AV10)</f>
        <v>2</v>
      </c>
      <c r="AN10" s="21">
        <f>IF(กรอกคะแนนประเมิน!AW10="","",กรอกคะแนนประเมิน!AW10)</f>
        <v>2</v>
      </c>
      <c r="AO10" s="21">
        <f>IF(กรอกคะแนนประเมิน!AX10="","",กรอกคะแนนประเมิน!AX10)</f>
        <v>2</v>
      </c>
      <c r="AP10" s="21">
        <f>IF(กรอกคะแนนประเมิน!AY10="","",กรอกคะแนนประเมิน!AY10)</f>
        <v>2</v>
      </c>
      <c r="AQ10" s="21">
        <f>IF(กรอกคะแนนประเมิน!AZ10="","",กรอกคะแนนประเมิน!AZ10)</f>
        <v>2</v>
      </c>
      <c r="AR10" s="21">
        <f>IF(กรอกคะแนนประเมิน!BA10="","",กรอกคะแนนประเมิน!BA10)</f>
        <v>2</v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21</v>
      </c>
      <c r="BB10" s="23">
        <f t="shared" ref="BB10:BB54" si="1">IF(BA10=0,0,IF(BA10="","",ROUND((BA10*100)/$BA$8,2)))</f>
        <v>58.33</v>
      </c>
      <c r="BC10" s="24">
        <f t="shared" ref="BC10:BC54" si="2">IF(BB10="","",VLOOKUP(BB10,$BF$10:$BJ$13,4,TRUE))</f>
        <v>1</v>
      </c>
      <c r="BD10" s="4" t="str">
        <f t="shared" ref="BD10:BD54" si="3">IF(BB10="","",VLOOKUP(BB10,$BF$10:$BJ$13,5,TRUE))</f>
        <v>พอใช้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 t="str">
        <f>IF(นักเรียน!B7="","",นักเรียน!B7)</f>
        <v>17794</v>
      </c>
      <c r="C11" s="15" t="str">
        <f>IF(นักเรียน!C7="","",นักเรียน!C7)</f>
        <v>นายพงษ์ศิระ  ขัติยะวงศ์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 t="str">
        <f>IF(นักเรียน!B8="","",นักเรียน!B8)</f>
        <v>17804</v>
      </c>
      <c r="C12" s="15" t="str">
        <f>IF(นักเรียน!C8="","",นักเรียน!C8)</f>
        <v>นางสาวกนกนุช  น้อยสุวรรณ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 t="str">
        <f>IF(นักเรียน!B9="","",นักเรียน!B9)</f>
        <v>17805</v>
      </c>
      <c r="C13" s="15" t="str">
        <f>IF(นักเรียน!C9="","",นักเรียน!C9)</f>
        <v>นางสาวกนกวรรณ  ภูดินทราย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 t="str">
        <f>IF(นักเรียน!B10="","",นักเรียน!B10)</f>
        <v>17807</v>
      </c>
      <c r="C14" s="15" t="str">
        <f>IF(นักเรียน!C10="","",นักเรียน!C10)</f>
        <v>นางสาวเกวลิน  จันทะสี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 t="str">
        <f>IF(นักเรียน!B11="","",นักเรียน!B11)</f>
        <v>17808</v>
      </c>
      <c r="C15" s="15" t="str">
        <f>IF(นักเรียน!C11="","",นักเรียน!C11)</f>
        <v>นางสาวเกสรา  โวหารคล่อง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 t="str">
        <f>IF(นักเรียน!B12="","",นักเรียน!B12)</f>
        <v>17810</v>
      </c>
      <c r="C16" s="15" t="str">
        <f>IF(นักเรียน!C12="","",นักเรียน!C12)</f>
        <v>นางสาวณัฐชา  ภูฉลอง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 t="str">
        <f>IF(นักเรียน!B13="","",นักเรียน!B13)</f>
        <v>17811</v>
      </c>
      <c r="C17" s="15" t="str">
        <f>IF(นักเรียน!C13="","",นักเรียน!C13)</f>
        <v>นางสาวธัญญาภรณ์  ภูเขม่า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 t="str">
        <f>IF(นักเรียน!B14="","",นักเรียน!B14)</f>
        <v>17813</v>
      </c>
      <c r="C18" s="15" t="str">
        <f>IF(นักเรียน!C14="","",นักเรียน!C14)</f>
        <v>นางสาวประริตา  ภูนาคเกี้ยว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 t="str">
        <f>IF(นักเรียน!B15="","",นักเรียน!B15)</f>
        <v>17815</v>
      </c>
      <c r="C19" s="15" t="str">
        <f>IF(นักเรียน!C15="","",นักเรียน!C15)</f>
        <v>นางสาวพิชญา  วงค์มะลัย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 t="str">
        <f>IF(นักเรียน!B16="","",นักเรียน!B16)</f>
        <v>17816</v>
      </c>
      <c r="C20" s="15" t="str">
        <f>IF(นักเรียน!C16="","",นักเรียน!C16)</f>
        <v>นางสาวเพชรรัตน์  เนื่องพัฒน์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 t="str">
        <f>IF(นักเรียน!B17="","",นักเรียน!B17)</f>
        <v>17817</v>
      </c>
      <c r="C21" s="15" t="str">
        <f>IF(นักเรียน!C17="","",นักเรียน!C17)</f>
        <v>นางสาวมลธิชา  นาสมบัติ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 t="str">
        <f>IF(นักเรียน!B18="","",นักเรียน!B18)</f>
        <v>17828</v>
      </c>
      <c r="C22" s="15" t="str">
        <f>IF(นักเรียน!C18="","",นักเรียน!C18)</f>
        <v>นายธนกร  ผกานวน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 t="str">
        <f>IF(นักเรียน!B19="","",นักเรียน!B19)</f>
        <v>17845</v>
      </c>
      <c r="C23" s="15" t="str">
        <f>IF(นักเรียน!C19="","",นักเรียน!C19)</f>
        <v>นางสาวชลิดา  จอมจิตร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 t="str">
        <f>IF(นักเรียน!B20="","",นักเรียน!B20)</f>
        <v>17847</v>
      </c>
      <c r="C24" s="15" t="str">
        <f>IF(นักเรียน!C20="","",นักเรียน!C20)</f>
        <v>นางสาวใบชา  แสงคอนจิต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 t="str">
        <f>IF(นักเรียน!B21="","",นักเรียน!B21)</f>
        <v>17851</v>
      </c>
      <c r="C25" s="15" t="str">
        <f>IF(นักเรียน!C21="","",นักเรียน!C21)</f>
        <v>นางสาวภาวิดา  สรสันต์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 t="str">
        <f>IF(นักเรียน!B22="","",นักเรียน!B22)</f>
        <v>17858</v>
      </c>
      <c r="C26" s="15" t="str">
        <f>IF(นักเรียน!C22="","",นักเรียน!C22)</f>
        <v>นางสาวสมฤทัย  ภูทองเป้ง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 t="str">
        <f>IF(นักเรียน!B23="","",นักเรียน!B23)</f>
        <v>17859</v>
      </c>
      <c r="C27" s="15" t="str">
        <f>IF(นักเรียน!C23="","",นักเรียน!C23)</f>
        <v>นางสาวสิตานันท์  ภูทองใบ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 t="str">
        <f>IF(นักเรียน!B24="","",นักเรียน!B24)</f>
        <v>17864</v>
      </c>
      <c r="C28" s="15" t="str">
        <f>IF(นักเรียน!C24="","",นักเรียน!C24)</f>
        <v>นางสาวอารีรัตน์  ขอสุข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 t="str">
        <f>IF(นักเรียน!B25="","",นักเรียน!B25)</f>
        <v>17886</v>
      </c>
      <c r="C29" s="15" t="str">
        <f>IF(นักเรียน!C25="","",นักเรียน!C25)</f>
        <v>นางสาวธิดารัตน์  ไกยเลิศ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 t="str">
        <f>IF(นักเรียน!B26="","",นักเรียน!B26)</f>
        <v>17890</v>
      </c>
      <c r="C30" s="15" t="str">
        <f>IF(นักเรียน!C26="","",นักเรียน!C26)</f>
        <v>นางสาวปนัดดา  นามบุรี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 t="str">
        <f>IF(นักเรียน!B27="","",นักเรียน!B27)</f>
        <v>17894</v>
      </c>
      <c r="C31" s="15" t="str">
        <f>IF(นักเรียน!C27="","",นักเรียน!C27)</f>
        <v>นางสาวราชาวดี  ภูลายเหลือง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 t="str">
        <f>IF(นักเรียน!B28="","",นักเรียน!B28)</f>
        <v>17902</v>
      </c>
      <c r="C32" s="15" t="str">
        <f>IF(นักเรียน!C28="","",นักเรียน!C28)</f>
        <v>นางสาวอรนุช  ผลภักดี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>17936</v>
      </c>
      <c r="C33" s="15" t="str">
        <f>IF(นักเรียน!C29="","",นักเรียน!C29)</f>
        <v>นางสาวปนัดดา  คำสีลา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>17937</v>
      </c>
      <c r="C34" s="15" t="str">
        <f>IF(นักเรียน!C30="","",นักเรียน!C30)</f>
        <v>นางสาวพิจิตรา  พักมล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>17943</v>
      </c>
      <c r="C35" s="15" t="str">
        <f>IF(นักเรียน!C31="","",นักเรียน!C31)</f>
        <v>นางสาวเอมิกา  ไกรยะสิงห์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>17970</v>
      </c>
      <c r="C36" s="15" t="str">
        <f>IF(นักเรียน!C32="","",นักเรียน!C32)</f>
        <v>นางสาวจิตติภัตรา  ทรัพย์ใส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>17973</v>
      </c>
      <c r="C37" s="15" t="str">
        <f>IF(นักเรียน!C33="","",นักเรียน!C33)</f>
        <v>นางสาวธิดารัตน์  อิ่มเสถียร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>18000</v>
      </c>
      <c r="C38" s="15" t="str">
        <f>IF(นักเรียน!C34="","",นักเรียน!C34)</f>
        <v>นายอรปรียา  มีไกรราช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>18011</v>
      </c>
      <c r="C39" s="15" t="str">
        <f>IF(นักเรียน!C35="","",นักเรียน!C35)</f>
        <v>นางสาวแก้วตา  ปิยะนันท์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>18019</v>
      </c>
      <c r="C40" s="15" t="str">
        <f>IF(นักเรียน!C36="","",นักเรียน!C36)</f>
        <v>นางสาวมัณฑนา  ปอแดง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>18057</v>
      </c>
      <c r="C41" s="15" t="str">
        <f>IF(นักเรียน!C37="","",นักเรียน!C37)</f>
        <v>นายศรัณยภัทร  ลาภบุญเรือง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>18113</v>
      </c>
      <c r="C42" s="15" t="str">
        <f>IF(นักเรียน!C38="","",นักเรียน!C38)</f>
        <v>นายเมฆินทร์  ภูแต้มนิล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>18132</v>
      </c>
      <c r="C43" s="15" t="str">
        <f>IF(นักเรียน!C39="","",นักเรียน!C39)</f>
        <v>นางสาวพิมพ์ชนก  ศรีชะตา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>18515</v>
      </c>
      <c r="C44" s="15" t="str">
        <f>IF(นักเรียน!C40="","",นักเรียน!C40)</f>
        <v>นางสาวอินทิรา  แสงอินทร์</v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>18529</v>
      </c>
      <c r="C45" s="15" t="str">
        <f>IF(นักเรียน!C41="","",นักเรียน!C41)</f>
        <v>นางสาวนัจกร  อุเหล่า</v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>
        <f t="shared" si="0"/>
        <v>0</v>
      </c>
      <c r="BB45" s="23">
        <f t="shared" si="1"/>
        <v>0</v>
      </c>
      <c r="BC45" s="24">
        <f t="shared" si="2"/>
        <v>0</v>
      </c>
      <c r="BD45" s="4" t="str">
        <f t="shared" si="3"/>
        <v>ปรับปรุง</v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>18530</v>
      </c>
      <c r="C46" s="15" t="str">
        <f>IF(นักเรียน!C42="","",นักเรียน!C42)</f>
        <v>นางสาวณัฐชา  อุปนันท์</v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>
        <f t="shared" si="0"/>
        <v>0</v>
      </c>
      <c r="BB46" s="23">
        <f t="shared" si="1"/>
        <v>0</v>
      </c>
      <c r="BC46" s="24">
        <f t="shared" si="2"/>
        <v>0</v>
      </c>
      <c r="BD46" s="4" t="str">
        <f t="shared" si="3"/>
        <v>ปรับปรุง</v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>18540</v>
      </c>
      <c r="C47" s="15" t="str">
        <f>IF(นักเรียน!C43="","",นักเรียน!C43)</f>
        <v>นางสาวกันยารัตน์  ศรีศิลป์</v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>
        <f t="shared" si="0"/>
        <v>0</v>
      </c>
      <c r="BB47" s="23">
        <f t="shared" si="1"/>
        <v>0</v>
      </c>
      <c r="BC47" s="24">
        <f t="shared" si="2"/>
        <v>0</v>
      </c>
      <c r="BD47" s="4" t="str">
        <f t="shared" si="3"/>
        <v>ปรับปรุง</v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>18559</v>
      </c>
      <c r="C48" s="15" t="str">
        <f>IF(นักเรียน!C44="","",นักเรียน!C44)</f>
        <v>นางสาวภัทรธิดา  พลโฮม</v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>
        <f t="shared" si="0"/>
        <v>0</v>
      </c>
      <c r="BB48" s="23">
        <f t="shared" si="1"/>
        <v>0</v>
      </c>
      <c r="BC48" s="24">
        <f t="shared" si="2"/>
        <v>0</v>
      </c>
      <c r="BD48" s="4" t="str">
        <f t="shared" si="3"/>
        <v>ปรับปรุง</v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>19111</v>
      </c>
      <c r="C49" s="15" t="str">
        <f>IF(นักเรียน!C45="","",นักเรียน!C45)</f>
        <v>นายพีรดนย์  ภูโทถ้ำ</v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>
        <f t="shared" si="0"/>
        <v>0</v>
      </c>
      <c r="BB49" s="23">
        <f t="shared" si="1"/>
        <v>0</v>
      </c>
      <c r="BC49" s="24">
        <f t="shared" si="2"/>
        <v>0</v>
      </c>
      <c r="BD49" s="4" t="str">
        <f t="shared" si="3"/>
        <v>ปรับปรุง</v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0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7"/>
      <c r="D4" s="417"/>
      <c r="E4" s="417"/>
      <c r="F4" s="417"/>
      <c r="G4" s="417"/>
      <c r="H4" s="417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0" t="str">
        <f>บันทึกข้อความ!Q9&amp;"  ปีการศึกษา "&amp;บันทึกข้อความ!Q10</f>
        <v>ชั้นมัธยมศึกษาปีที่ 5/1  ปีการศึกษา 2566</v>
      </c>
      <c r="C5" s="417"/>
      <c r="D5" s="417"/>
      <c r="E5" s="417"/>
      <c r="F5" s="417"/>
      <c r="G5" s="417"/>
      <c r="H5" s="417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0" t="s">
        <v>117</v>
      </c>
      <c r="C6" s="417"/>
      <c r="D6" s="417"/>
      <c r="E6" s="417"/>
      <c r="F6" s="417"/>
      <c r="G6" s="417"/>
      <c r="H6" s="417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1" t="s">
        <v>119</v>
      </c>
      <c r="C8" s="441" t="s">
        <v>120</v>
      </c>
      <c r="D8" s="442" t="s">
        <v>39</v>
      </c>
      <c r="E8" s="387"/>
      <c r="F8" s="387"/>
      <c r="G8" s="387"/>
      <c r="H8" s="388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3"/>
      <c r="C9" s="383"/>
      <c r="D9" s="39" t="s">
        <v>101</v>
      </c>
      <c r="E9" s="39" t="s">
        <v>100</v>
      </c>
      <c r="F9" s="39" t="s">
        <v>99</v>
      </c>
      <c r="G9" s="39" t="s">
        <v>98</v>
      </c>
      <c r="H9" s="443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4"/>
      <c r="C10" s="384"/>
      <c r="D10" s="40" t="s">
        <v>122</v>
      </c>
      <c r="E10" s="40" t="s">
        <v>123</v>
      </c>
      <c r="F10" s="40" t="s">
        <v>124</v>
      </c>
      <c r="G10" s="40">
        <v>0</v>
      </c>
      <c r="H10" s="38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39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3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3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3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3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4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39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83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83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83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4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39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3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3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3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3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4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39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3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3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3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3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4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39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3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3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3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4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50" zoomScaleNormal="100" workbookViewId="0">
      <selection activeCell="F17" sqref="F17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2"/>
      <c r="D4" s="262"/>
      <c r="E4" s="262"/>
      <c r="F4" s="262"/>
      <c r="G4" s="262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4" t="str">
        <f>บันทึกข้อความ!Q9&amp;"  ปีการศึกษา "&amp;บันทึกข้อความ!Q10</f>
        <v>ชั้นมัธยมศึกษาปีที่ 5/1  ปีการศึกษา 2566</v>
      </c>
      <c r="C5" s="262"/>
      <c r="D5" s="262"/>
      <c r="E5" s="262"/>
      <c r="F5" s="262"/>
      <c r="G5" s="262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4" t="s">
        <v>248</v>
      </c>
      <c r="C6" s="262"/>
      <c r="D6" s="262"/>
      <c r="E6" s="262"/>
      <c r="F6" s="262"/>
      <c r="G6" s="262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5" t="s">
        <v>195</v>
      </c>
      <c r="C8" s="447" t="s">
        <v>39</v>
      </c>
      <c r="D8" s="374"/>
      <c r="E8" s="374"/>
      <c r="F8" s="374"/>
      <c r="G8" s="375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6"/>
      <c r="C9" s="85" t="s">
        <v>101</v>
      </c>
      <c r="D9" s="85" t="s">
        <v>100</v>
      </c>
      <c r="E9" s="85" t="s">
        <v>99</v>
      </c>
      <c r="F9" s="85" t="s">
        <v>98</v>
      </c>
      <c r="G9" s="445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7"/>
      <c r="C10" s="86" t="s">
        <v>122</v>
      </c>
      <c r="D10" s="86" t="s">
        <v>123</v>
      </c>
      <c r="E10" s="86" t="s">
        <v>124</v>
      </c>
      <c r="F10" s="86">
        <v>0</v>
      </c>
      <c r="G10" s="367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2024-12-27T03:37:51Z</dcterms:modified>
</cp:coreProperties>
</file>