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<sst xmlns="http://schemas.openxmlformats.org/spreadsheetml/2006/main" count="264" uniqueCount="73">
  <si>
    <t>〒945-1392　柏崎市大字茨目字二ツ池2071-1</t>
  </si>
  <si>
    <t>柏崎厚生病院は精神障害者や認知症老人の治療及び療養を行っています。精神科急性期治療病棟、療養病棟、認知症疾患治療病棟、療養病棟等の精神科包括病棟に加え、一般内科病棟を持ち更に精神科デイケア、訪問看護ステーション、精神障碍者社会復帰施設、認知症老人グループホームを整備してきました。又、臨床的な連携は立川メディカルセンターの各病院ともに密接に行い、専門的な治療が必要な時にすぐ行えるのも特徴です。</t>
  </si>
  <si>
    <t>栄養科</t>
  </si>
  <si>
    <t>（0257）22-0111（代）</t>
  </si>
  <si>
    <t>（0257）22-0112（代）</t>
  </si>
  <si>
    <t>常食</t>
  </si>
  <si>
    <t>軟菜食</t>
  </si>
  <si>
    <t>軟菜一口大食</t>
  </si>
  <si>
    <t>キザミ食</t>
  </si>
  <si>
    <t>ミキサー食</t>
  </si>
  <si>
    <t>半流動食</t>
  </si>
  <si>
    <t>ハンバーグ</t>
  </si>
  <si>
    <t>煮物</t>
  </si>
  <si>
    <t>卵豆腐あんかけ</t>
  </si>
  <si>
    <t>鮭の塩焼き</t>
  </si>
  <si>
    <t>味噌煮</t>
  </si>
  <si>
    <t>ムース食</t>
  </si>
  <si>
    <t>切干煮</t>
  </si>
  <si>
    <t>一般的な食事</t>
  </si>
  <si>
    <t>硬いものなどの食材を除き、咀嚼しやすいよう義歯でも噛める硬さに調理したもの</t>
  </si>
  <si>
    <t>軟菜食を食べやすく一口大にカットしたもの</t>
  </si>
  <si>
    <t>一口大をさらに細かくカットしたもの</t>
  </si>
  <si>
    <t>食材を細かく刻んでから加熱調理したもの</t>
  </si>
  <si>
    <t>キザミ食をミキサーにかけたもの</t>
  </si>
  <si>
    <t>ゼリーや卵豆腐など付着性、固さ、離水に配慮したゼリー状のもの</t>
  </si>
  <si>
    <t>通常の大きさ</t>
  </si>
  <si>
    <t>2ｃｍに切る</t>
  </si>
  <si>
    <t>1ｃｍ～1.5ｃｍに切る</t>
  </si>
  <si>
    <t>みじん切り</t>
  </si>
  <si>
    <t>ペースト状</t>
  </si>
  <si>
    <t>ゼリー状</t>
  </si>
  <si>
    <t>歯茎でつぶせる</t>
  </si>
  <si>
    <t>舌でつぶせる</t>
  </si>
  <si>
    <t>噛まなくてよい</t>
  </si>
  <si>
    <t>4</t>
  </si>
  <si>
    <t>2-2</t>
  </si>
  <si>
    <t>主食190</t>
  </si>
  <si>
    <t>全粥300</t>
  </si>
  <si>
    <t>米飯</t>
  </si>
  <si>
    <t>全粥</t>
  </si>
  <si>
    <t>七分粥</t>
  </si>
  <si>
    <t>五分粥</t>
  </si>
  <si>
    <t>三分粥</t>
  </si>
  <si>
    <t>ペースト粥</t>
  </si>
  <si>
    <t>通常のごはん</t>
  </si>
  <si>
    <t>水分が多く軟らかい</t>
  </si>
  <si>
    <t>全粥と重湯を7：3</t>
  </si>
  <si>
    <t>全粥と重湯を5：5</t>
  </si>
  <si>
    <t>全粥と重湯を3：7</t>
  </si>
  <si>
    <t>米粉にお湯を入れペースト状にしたもの</t>
  </si>
  <si>
    <t>提供していません</t>
  </si>
  <si>
    <t>小さじ</t>
  </si>
  <si>
    <t>ＰＧソフト</t>
  </si>
  <si>
    <t>Ｏｊ・１ｊ対応：可</t>
  </si>
  <si>
    <t>嚥下開始食　流動食</t>
  </si>
  <si>
    <t>ＰＧウォーター</t>
  </si>
  <si>
    <t>メイバランスミニ　メディミル</t>
  </si>
  <si>
    <t>アイソカルプラス</t>
  </si>
  <si>
    <t>医療法人立川メディカルセンター</t>
  </si>
  <si>
    <t>柏崎厚生病院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</si>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</sst>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16.jpg"/><Relationship Id="rId13" Type="http://schemas.openxmlformats.org/officeDocument/2006/relationships/image" Target="../media/image11.jpg"/><Relationship Id="rId12" Type="http://schemas.openxmlformats.org/officeDocument/2006/relationships/image" Target="../media/image2.jpg"/><Relationship Id="rId1" Type="http://schemas.openxmlformats.org/officeDocument/2006/relationships/image" Target="../media/image12.jpg"/><Relationship Id="rId2" Type="http://schemas.openxmlformats.org/officeDocument/2006/relationships/image" Target="../media/image9.jpg"/><Relationship Id="rId3" Type="http://schemas.openxmlformats.org/officeDocument/2006/relationships/image" Target="../media/image7.jpg"/><Relationship Id="rId4" Type="http://schemas.openxmlformats.org/officeDocument/2006/relationships/image" Target="../media/image8.jpg"/><Relationship Id="rId9" Type="http://schemas.openxmlformats.org/officeDocument/2006/relationships/image" Target="../media/image15.jpg"/><Relationship Id="rId15" Type="http://schemas.openxmlformats.org/officeDocument/2006/relationships/image" Target="../media/image4.jpg"/><Relationship Id="rId14" Type="http://schemas.openxmlformats.org/officeDocument/2006/relationships/image" Target="../media/image6.jpg"/><Relationship Id="rId16" Type="http://schemas.openxmlformats.org/officeDocument/2006/relationships/image" Target="../media/image3.jpg"/><Relationship Id="rId5" Type="http://schemas.openxmlformats.org/officeDocument/2006/relationships/image" Target="../media/image1.jpg"/><Relationship Id="rId6" Type="http://schemas.openxmlformats.org/officeDocument/2006/relationships/image" Target="../media/image5.jpg"/><Relationship Id="rId7" Type="http://schemas.openxmlformats.org/officeDocument/2006/relationships/image" Target="../media/image14.jpg"/><Relationship Id="rId8" Type="http://schemas.openxmlformats.org/officeDocument/2006/relationships/image" Target="../media/image13.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16.jpg"/><Relationship Id="rId13" Type="http://schemas.openxmlformats.org/officeDocument/2006/relationships/image" Target="../media/image11.jpg"/><Relationship Id="rId12" Type="http://schemas.openxmlformats.org/officeDocument/2006/relationships/image" Target="../media/image2.jpg"/><Relationship Id="rId1" Type="http://schemas.openxmlformats.org/officeDocument/2006/relationships/image" Target="../media/image12.jpg"/><Relationship Id="rId2" Type="http://schemas.openxmlformats.org/officeDocument/2006/relationships/image" Target="../media/image9.jpg"/><Relationship Id="rId3" Type="http://schemas.openxmlformats.org/officeDocument/2006/relationships/image" Target="../media/image7.jpg"/><Relationship Id="rId4" Type="http://schemas.openxmlformats.org/officeDocument/2006/relationships/image" Target="../media/image8.jpg"/><Relationship Id="rId9" Type="http://schemas.openxmlformats.org/officeDocument/2006/relationships/image" Target="../media/image15.jpg"/><Relationship Id="rId15" Type="http://schemas.openxmlformats.org/officeDocument/2006/relationships/image" Target="../media/image4.jpg"/><Relationship Id="rId14" Type="http://schemas.openxmlformats.org/officeDocument/2006/relationships/image" Target="../media/image6.jpg"/><Relationship Id="rId16" Type="http://schemas.openxmlformats.org/officeDocument/2006/relationships/image" Target="../media/image3.jpg"/><Relationship Id="rId5" Type="http://schemas.openxmlformats.org/officeDocument/2006/relationships/image" Target="../media/image1.jpg"/><Relationship Id="rId6" Type="http://schemas.openxmlformats.org/officeDocument/2006/relationships/image" Target="../media/image5.jpg"/><Relationship Id="rId7" Type="http://schemas.openxmlformats.org/officeDocument/2006/relationships/image" Target="../media/image14.jpg"/><Relationship Id="rId8"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3820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1.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247775" cy="847725"/>
    <xdr:pic>
      <xdr:nvPicPr>
        <xdr:cNvPr id="0" name="image14.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90575"/>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19150"/>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0</xdr:colOff>
      <xdr:row>5</xdr:row>
      <xdr:rowOff>0</xdr:rowOff>
    </xdr:from>
    <xdr:ext cx="1247775" cy="838200"/>
    <xdr:pic>
      <xdr:nvPicPr>
        <xdr:cNvPr id="0" name="image11.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4.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38250" cy="857250"/>
    <xdr:pic>
      <xdr:nvPicPr>
        <xdr:cNvPr id="0" name="image3.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3820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1.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247775" cy="847725"/>
    <xdr:pic>
      <xdr:nvPicPr>
        <xdr:cNvPr id="0" name="image14.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13.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90575"/>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6.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19150"/>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0</xdr:colOff>
      <xdr:row>5</xdr:row>
      <xdr:rowOff>0</xdr:rowOff>
    </xdr:from>
    <xdr:ext cx="1247775" cy="838200"/>
    <xdr:pic>
      <xdr:nvPicPr>
        <xdr:cNvPr id="0" name="image11.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47775" cy="81915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4.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38250" cy="857250"/>
    <xdr:pic>
      <xdr:nvPicPr>
        <xdr:cNvPr id="0" name="image3.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45779.70160565972</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5</v>
      </c>
      <c r="G2" s="11" t="s">
        <v>9</v>
      </c>
      <c r="H2" s="11" t="s">
        <v>10</v>
      </c>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12</v>
      </c>
      <c r="G3" s="13" t="s">
        <v>12</v>
      </c>
      <c r="H3" s="13" t="s">
        <v>13</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14</v>
      </c>
      <c r="C5" s="13" t="s">
        <v>14</v>
      </c>
      <c r="D5" s="13" t="s">
        <v>14</v>
      </c>
      <c r="E5" s="13" t="s">
        <v>14</v>
      </c>
      <c r="F5" s="13" t="s">
        <v>15</v>
      </c>
      <c r="G5" s="13" t="s">
        <v>15</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17</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18</v>
      </c>
      <c r="C9" s="20" t="s">
        <v>19</v>
      </c>
      <c r="D9" s="20" t="s">
        <v>20</v>
      </c>
      <c r="E9" s="20" t="s">
        <v>21</v>
      </c>
      <c r="F9" s="20" t="s">
        <v>22</v>
      </c>
      <c r="G9" s="20" t="s">
        <v>23</v>
      </c>
      <c r="H9" s="20" t="s">
        <v>24</v>
      </c>
    </row>
    <row r="10" ht="45.0" customHeight="1">
      <c r="A10" s="21" t="str">
        <f>IFERROR(__xludf.DUMMYFUNCTION("IMPORTRANGE(""https://docs.google.com/spreadsheets/d/1vsTcEcugRZXGU84Ng3dXvNCAOD3CAaUTEbnnM7tyUJg/edit?usp=sharing"",""おかず形態一覧表!A10"")"),"大きさ・形状")</f>
        <v>大きさ・形状</v>
      </c>
      <c r="B10" s="22" t="s">
        <v>25</v>
      </c>
      <c r="C10" s="22" t="s">
        <v>25</v>
      </c>
      <c r="D10" s="22" t="s">
        <v>26</v>
      </c>
      <c r="E10" s="22" t="s">
        <v>27</v>
      </c>
      <c r="F10" s="22" t="s">
        <v>28</v>
      </c>
      <c r="G10" s="22" t="s">
        <v>29</v>
      </c>
      <c r="H10" s="22" t="s">
        <v>30</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31</v>
      </c>
      <c r="F11" s="22" t="s">
        <v>32</v>
      </c>
      <c r="G11" s="22" t="s">
        <v>33</v>
      </c>
      <c r="H11" s="22" t="s">
        <v>33</v>
      </c>
    </row>
    <row r="12" ht="22.5" customHeight="1">
      <c r="A12" s="21" t="str">
        <f>IFERROR(__xludf.DUMMYFUNCTION("IMPORTRANGE(""https://docs.google.com/spreadsheets/d/1vsTcEcugRZXGU84Ng3dXvNCAOD3CAaUTEbnnM7tyUJg/edit?usp=sharing"",""おかず形態一覧表!A12"")"),"学会分類2021")</f>
        <v>学会分類2021</v>
      </c>
      <c r="B12" s="138"/>
      <c r="C12" s="139"/>
      <c r="D12" s="139">
        <v>4.0</v>
      </c>
      <c r="E12" s="139">
        <v>4.0</v>
      </c>
      <c r="F12" s="139">
        <v>4.0</v>
      </c>
      <c r="G12" s="140">
        <v>45690.0</v>
      </c>
      <c r="H12" s="140">
        <v>45690.0</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36</v>
      </c>
      <c r="D13" s="27" t="s">
        <v>36</v>
      </c>
      <c r="E13" s="27" t="s">
        <v>36</v>
      </c>
      <c r="F13" s="27" t="s">
        <v>37</v>
      </c>
      <c r="G13" s="27" t="s">
        <v>37</v>
      </c>
      <c r="H13" s="27"/>
    </row>
    <row r="14" ht="22.5" customHeight="1">
      <c r="A14" s="141" t="s">
        <v>69</v>
      </c>
      <c r="B14" s="142">
        <v>1800.0</v>
      </c>
      <c r="C14" s="142">
        <v>1800.0</v>
      </c>
      <c r="D14" s="142">
        <v>1800.0</v>
      </c>
      <c r="E14" s="142">
        <v>1455.0</v>
      </c>
      <c r="F14" s="142">
        <v>1200.0</v>
      </c>
      <c r="G14" s="142">
        <v>1200.0</v>
      </c>
      <c r="H14" s="142">
        <v>700.0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38</v>
      </c>
      <c r="C2" s="32" t="s">
        <v>39</v>
      </c>
      <c r="D2" s="32" t="s">
        <v>40</v>
      </c>
      <c r="E2" s="32" t="s">
        <v>41</v>
      </c>
      <c r="F2" s="32" t="s">
        <v>42</v>
      </c>
      <c r="G2" s="32" t="s">
        <v>43</v>
      </c>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44</v>
      </c>
      <c r="C4" s="35" t="s">
        <v>45</v>
      </c>
      <c r="D4" s="35" t="s">
        <v>46</v>
      </c>
      <c r="E4" s="35" t="s">
        <v>47</v>
      </c>
      <c r="F4" s="35" t="s">
        <v>48</v>
      </c>
      <c r="G4" s="35" t="s">
        <v>49</v>
      </c>
      <c r="H4" s="36"/>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50</v>
      </c>
      <c r="H2" s="44"/>
    </row>
    <row r="3" ht="22.5" customHeight="1">
      <c r="A3" s="45" t="str">
        <f>IFERROR(__xludf.DUMMYFUNCTION("IMPORTRANGE(""https://docs.google.com/spreadsheets/d/1vsTcEcugRZXGU84Ng3dXvNCAOD3CAaUTEbnnM7tyUJg/edit?usp=sharing"",""水分とろみの基準・水分ゼリー!A3"")"),"とろみ調整食品")</f>
        <v>とろみ調整食品</v>
      </c>
      <c r="B3" s="46"/>
      <c r="C3" s="47"/>
      <c r="D3" s="47"/>
      <c r="E3" s="47"/>
      <c r="F3" s="45" t="str">
        <f>IFERROR(__xludf.DUMMYFUNCTION("IMPORTRANGE(""https://docs.google.com/spreadsheets/d/1vsTcEcugRZXGU84Ng3dXvNCAOD3CAaUTEbnnM7tyUJg/edit?usp=sharing"",""水分とろみの基準・水分ゼリー!F3"")"),"とろみ調整食品")</f>
        <v>とろみ調整食品</v>
      </c>
      <c r="G3" s="46"/>
      <c r="H3" s="47"/>
    </row>
    <row r="4" ht="22.5" customHeight="1">
      <c r="A4" s="48" t="str">
        <f>IFERROR(__xludf.DUMMYFUNCTION("IMPORTRANGE(""https://docs.google.com/spreadsheets/d/1vsTcEcugRZXGU84Ng3dXvNCAOD3CAaUTEbnnM7tyUJg/edit?usp=sharing"",""水分とろみの基準・水分ゼリー!A4"")"),"水100mlあたり")</f>
        <v>水100mlあたり</v>
      </c>
      <c r="B4" s="51" t="s">
        <v>70</v>
      </c>
      <c r="C4" s="51" t="s">
        <v>70</v>
      </c>
      <c r="D4" s="51" t="s">
        <v>70</v>
      </c>
      <c r="E4" s="51" t="s">
        <v>70</v>
      </c>
      <c r="F4" s="45" t="str">
        <f>IFERROR(__xludf.DUMMYFUNCTION("IMPORTRANGE(""https://docs.google.com/spreadsheets/d/1vsTcEcugRZXGU84Ng3dXvNCAOD3CAaUTEbnnM7tyUJg/edit?usp=sharing"",""水分とろみの基準・水分ゼリー!F4"")"),"水100mlあたり")</f>
        <v>水100mlあたり</v>
      </c>
      <c r="G4" s="51"/>
      <c r="H4" s="52"/>
    </row>
    <row r="5" ht="22.5" customHeight="1">
      <c r="A5" s="53" t="str">
        <f>IFERROR(__xludf.DUMMYFUNCTION("IMPORTRANGE(""https://docs.google.com/spreadsheets/d/1vsTcEcugRZXGU84Ng3dXvNCAOD3CAaUTEbnnM7tyUJg/edit?usp=sharing"",""水分とろみの基準・水分ゼリー!A5"")"),"小さじ")</f>
        <v>小さじ</v>
      </c>
      <c r="B5" s="54" t="s">
        <v>70</v>
      </c>
      <c r="C5" s="54" t="s">
        <v>70</v>
      </c>
      <c r="D5" s="54" t="s">
        <v>70</v>
      </c>
      <c r="E5" s="54" t="s">
        <v>70</v>
      </c>
      <c r="F5" s="53" t="s">
        <v>51</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8" t="str">
        <f>IFERROR(__xludf.DUMMYFUNCTION("IMPORTRANGE(""https://docs.google.com/spreadsheets/d/1vsTcEcugRZXGU84Ng3dXvNCAOD3CAaUTEbnnM7tyUJg/edit?usp=sharing"",""濃厚流動食・補助食品!A2"")"),"商品名")</f>
        <v>商品名</v>
      </c>
      <c r="B2" s="59" t="s">
        <v>52</v>
      </c>
      <c r="C2" s="59"/>
      <c r="D2" s="59"/>
      <c r="E2" s="60"/>
      <c r="F2" s="61" t="s">
        <v>53</v>
      </c>
      <c r="G2" s="149" t="s">
        <v>54</v>
      </c>
    </row>
    <row r="3" ht="22.5" customHeight="1">
      <c r="A3" s="63"/>
      <c r="B3" s="59" t="s">
        <v>55</v>
      </c>
      <c r="C3" s="59"/>
      <c r="D3" s="59"/>
      <c r="E3" s="60"/>
      <c r="F3" s="64" t="s">
        <v>56</v>
      </c>
      <c r="G3" s="65"/>
    </row>
    <row r="4" ht="22.5" customHeight="1">
      <c r="A4" s="66"/>
      <c r="B4" s="59" t="s">
        <v>57</v>
      </c>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58</v>
      </c>
      <c r="B1" s="71"/>
      <c r="C1" s="71"/>
      <c r="D1" s="71" t="s">
        <v>59</v>
      </c>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5</v>
      </c>
      <c r="G4" s="150" t="s">
        <v>9</v>
      </c>
      <c r="H4" s="150" t="s">
        <v>10</v>
      </c>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12</v>
      </c>
      <c r="G5" s="151" t="s">
        <v>12</v>
      </c>
      <c r="H5" s="151" t="s">
        <v>13</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14</v>
      </c>
      <c r="C7" s="151" t="s">
        <v>14</v>
      </c>
      <c r="D7" s="151" t="s">
        <v>14</v>
      </c>
      <c r="E7" s="151" t="s">
        <v>14</v>
      </c>
      <c r="F7" s="151" t="s">
        <v>15</v>
      </c>
      <c r="G7" s="151" t="s">
        <v>15</v>
      </c>
      <c r="H7" s="151" t="s">
        <v>16</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17</v>
      </c>
      <c r="C9" s="151" t="s">
        <v>17</v>
      </c>
      <c r="D9" s="151" t="s">
        <v>17</v>
      </c>
      <c r="E9" s="151" t="s">
        <v>17</v>
      </c>
      <c r="F9" s="151" t="s">
        <v>17</v>
      </c>
      <c r="G9" s="151" t="s">
        <v>17</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18</v>
      </c>
      <c r="C11" s="152" t="s">
        <v>19</v>
      </c>
      <c r="D11" s="152" t="s">
        <v>20</v>
      </c>
      <c r="E11" s="152" t="s">
        <v>21</v>
      </c>
      <c r="F11" s="152" t="s">
        <v>22</v>
      </c>
      <c r="G11" s="152" t="s">
        <v>23</v>
      </c>
      <c r="H11" s="152" t="s">
        <v>24</v>
      </c>
    </row>
    <row r="12" ht="45.0" customHeight="1">
      <c r="A12" s="21" t="str">
        <f>IFERROR(__xludf.DUMMYFUNCTION("IMPORTRANGE(""https://docs.google.com/spreadsheets/d/1vsTcEcugRZXGU84Ng3dXvNCAOD3CAaUTEbnnM7tyUJg/edit?usp=sharing"",""おかず形態一覧表!A10"")"),"大きさ・形状")</f>
        <v>大きさ・形状</v>
      </c>
      <c r="B12" s="22" t="s">
        <v>25</v>
      </c>
      <c r="C12" s="22" t="s">
        <v>25</v>
      </c>
      <c r="D12" s="22" t="s">
        <v>26</v>
      </c>
      <c r="E12" s="22" t="s">
        <v>27</v>
      </c>
      <c r="F12" s="22" t="s">
        <v>28</v>
      </c>
      <c r="G12" s="22" t="s">
        <v>29</v>
      </c>
      <c r="H12" s="22" t="s">
        <v>30</v>
      </c>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31</v>
      </c>
      <c r="F13" s="22" t="s">
        <v>32</v>
      </c>
      <c r="G13" s="22" t="s">
        <v>33</v>
      </c>
      <c r="H13" s="22" t="s">
        <v>33</v>
      </c>
    </row>
    <row r="14" ht="22.5" customHeight="1">
      <c r="A14" s="21" t="str">
        <f>IFERROR(__xludf.DUMMYFUNCTION("IMPORTRANGE(""https://docs.google.com/spreadsheets/d/1vsTcEcugRZXGU84Ng3dXvNCAOD3CAaUTEbnnM7tyUJg/edit?usp=sharing"",""おかず形態一覧表!A12"")"),"学会分類2021")</f>
        <v>学会分類2021</v>
      </c>
      <c r="B14" s="153"/>
      <c r="C14" s="154"/>
      <c r="D14" s="154" t="s">
        <v>34</v>
      </c>
      <c r="E14" s="154" t="s">
        <v>34</v>
      </c>
      <c r="F14" s="154" t="s">
        <v>34</v>
      </c>
      <c r="G14" s="154" t="s">
        <v>35</v>
      </c>
      <c r="H14" s="154" t="s">
        <v>35</v>
      </c>
    </row>
    <row r="15" ht="22.5" customHeight="1">
      <c r="A15" s="26" t="str">
        <f>IFERROR(__xludf.DUMMYFUNCTION("IMPORTRANGE(""https://docs.google.com/spreadsheets/d/1vsTcEcugRZXGU84Ng3dXvNCAOD3CAaUTEbnnM7tyUJg/edit?usp=sharing"",""おかず形態一覧表!A13"")"),"栄養量目安")</f>
        <v>栄養量目安</v>
      </c>
      <c r="B15" s="155" t="s">
        <v>36</v>
      </c>
      <c r="C15" s="155" t="s">
        <v>36</v>
      </c>
      <c r="D15" s="155" t="s">
        <v>36</v>
      </c>
      <c r="E15" s="155" t="s">
        <v>36</v>
      </c>
      <c r="F15" s="155" t="s">
        <v>37</v>
      </c>
      <c r="G15" s="155" t="s">
        <v>37</v>
      </c>
      <c r="H15" s="155"/>
    </row>
    <row r="16" ht="22.5" customHeight="1">
      <c r="A16" s="28"/>
      <c r="B16" s="142">
        <v>1800.0</v>
      </c>
      <c r="C16" s="142">
        <v>1800.0</v>
      </c>
      <c r="D16" s="142">
        <v>1800.0</v>
      </c>
      <c r="E16" s="142">
        <v>1455.0</v>
      </c>
      <c r="F16" s="142">
        <v>1200.0</v>
      </c>
      <c r="G16" s="142">
        <v>1200.0</v>
      </c>
      <c r="H16" s="142">
        <v>700.0</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1" t="str">
        <f>IFERROR(__xludf.DUMMYFUNCTION("IMPORTRANGE(""https://docs.google.com/spreadsheets/d/1vsTcEcugRZXGU84Ng3dXvNCAOD3CAaUTEbnnM7tyUJg/edit?usp=sharing"",""主食一覧!A2"")"),"主食名称")</f>
        <v>主食名称</v>
      </c>
      <c r="B19" s="32" t="s">
        <v>38</v>
      </c>
      <c r="C19" s="32" t="s">
        <v>39</v>
      </c>
      <c r="D19" s="32" t="s">
        <v>40</v>
      </c>
      <c r="E19" s="32" t="s">
        <v>41</v>
      </c>
      <c r="F19" s="32" t="s">
        <v>42</v>
      </c>
      <c r="G19" s="32" t="s">
        <v>43</v>
      </c>
      <c r="H19" s="33"/>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156" t="s">
        <v>44</v>
      </c>
      <c r="C21" s="156" t="s">
        <v>45</v>
      </c>
      <c r="D21" s="156" t="s">
        <v>46</v>
      </c>
      <c r="E21" s="156" t="s">
        <v>47</v>
      </c>
      <c r="F21" s="156" t="s">
        <v>48</v>
      </c>
      <c r="G21" s="156" t="s">
        <v>49</v>
      </c>
      <c r="H21" s="83"/>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5"/>
      <c r="F24" s="39" t="str">
        <f>IFERROR(__xludf.DUMMYFUNCTION("IMPORTRANGE(""https://docs.google.com/spreadsheets/d/1vsTcEcugRZXGU84Ng3dXvNCAOD3CAaUTEbnnM7tyUJg/edit?usp=sharing"",""水分とろみの基準・水分ゼリー!F1"")"),"3-2. 水分ゼリー")</f>
        <v>3-2. 水分ゼリー</v>
      </c>
      <c r="G24" s="85"/>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50</v>
      </c>
      <c r="H25" s="44"/>
    </row>
    <row r="26" ht="22.5" customHeight="1">
      <c r="A26" s="45" t="str">
        <f>IFERROR(__xludf.DUMMYFUNCTION("IMPORTRANGE(""https://docs.google.com/spreadsheets/d/1vsTcEcugRZXGU84Ng3dXvNCAOD3CAaUTEbnnM7tyUJg/edit?usp=sharing"",""水分とろみの基準・水分ゼリー!A3"")"),"とろみ調整食品")</f>
        <v>とろみ調整食品</v>
      </c>
      <c r="B26" s="46"/>
      <c r="C26" s="47"/>
      <c r="D26" s="47"/>
      <c r="E26" s="47"/>
      <c r="F26" s="48" t="s">
        <v>71</v>
      </c>
      <c r="G26" s="46"/>
      <c r="H26" s="47"/>
    </row>
    <row r="27" ht="22.5" customHeight="1">
      <c r="A27" s="48" t="str">
        <f>IFERROR(__xludf.DUMMYFUNCTION("IMPORTRANGE(""https://docs.google.com/spreadsheets/d/1vsTcEcugRZXGU84Ng3dXvNCAOD3CAaUTEbnnM7tyUJg/edit?usp=sharing"",""水分とろみの基準・水分ゼリー!A4"")"),"水100mlあたり")</f>
        <v>水100mlあたり</v>
      </c>
      <c r="B27" s="51"/>
      <c r="C27" s="52"/>
      <c r="D27" s="51"/>
      <c r="E27" s="52"/>
      <c r="F27" s="48" t="s">
        <v>72</v>
      </c>
      <c r="G27" s="51"/>
      <c r="H27" s="52"/>
    </row>
    <row r="28" ht="22.5" customHeight="1">
      <c r="A28" s="53" t="str">
        <f>IFERROR(__xludf.DUMMYFUNCTION("IMPORTRANGE(""https://docs.google.com/spreadsheets/d/1vsTcEcugRZXGU84Ng3dXvNCAOD3CAaUTEbnnM7tyUJg/edit?usp=sharing"",""水分とろみの基準・水分ゼリー!A5"")"),"小さじ")</f>
        <v>小さじ</v>
      </c>
      <c r="B28" s="157"/>
      <c r="C28" s="158"/>
      <c r="D28" s="157"/>
      <c r="E28" s="158"/>
      <c r="F28" s="53" t="s">
        <v>51</v>
      </c>
      <c r="G28" s="159"/>
      <c r="H28" s="160"/>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8" t="str">
        <f>IFERROR(__xludf.DUMMYFUNCTION("IMPORTRANGE(""https://docs.google.com/spreadsheets/d/1vsTcEcugRZXGU84Ng3dXvNCAOD3CAaUTEbnnM7tyUJg/edit?usp=sharing"",""濃厚流動食・補助食品!A2"")"),"商品名")</f>
        <v>商品名</v>
      </c>
      <c r="B31" s="59" t="s">
        <v>52</v>
      </c>
      <c r="C31" s="59"/>
      <c r="D31" s="59"/>
      <c r="E31" s="60"/>
      <c r="F31" s="161" t="s">
        <v>53</v>
      </c>
      <c r="G31" s="162" t="s">
        <v>54</v>
      </c>
      <c r="H31" s="92"/>
    </row>
    <row r="32" ht="22.5" customHeight="1">
      <c r="A32" s="63"/>
      <c r="B32" s="59" t="s">
        <v>55</v>
      </c>
      <c r="C32" s="59"/>
      <c r="D32" s="59"/>
      <c r="E32" s="67"/>
      <c r="F32" s="64" t="s">
        <v>56</v>
      </c>
      <c r="G32" s="94"/>
      <c r="H32" s="65"/>
    </row>
    <row r="33" ht="22.5" customHeight="1">
      <c r="A33" s="66"/>
      <c r="B33" s="59" t="s">
        <v>57</v>
      </c>
      <c r="C33" s="59"/>
      <c r="D33" s="67"/>
      <c r="E33" s="67"/>
      <c r="F33" s="68"/>
      <c r="G33" s="95"/>
      <c r="H33" s="69"/>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3"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4">
        <v>45779.70145891204</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5</v>
      </c>
      <c r="G2" s="11" t="s">
        <v>9</v>
      </c>
      <c r="H2" s="11" t="s">
        <v>10</v>
      </c>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12</v>
      </c>
      <c r="G3" s="13" t="s">
        <v>12</v>
      </c>
      <c r="H3" s="13" t="s">
        <v>13</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14</v>
      </c>
      <c r="C5" s="13" t="s">
        <v>14</v>
      </c>
      <c r="D5" s="13" t="s">
        <v>14</v>
      </c>
      <c r="E5" s="13" t="s">
        <v>14</v>
      </c>
      <c r="F5" s="13" t="s">
        <v>15</v>
      </c>
      <c r="G5" s="13" t="s">
        <v>15</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17</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18</v>
      </c>
      <c r="C9" s="20" t="s">
        <v>19</v>
      </c>
      <c r="D9" s="20" t="s">
        <v>20</v>
      </c>
      <c r="E9" s="20" t="s">
        <v>21</v>
      </c>
      <c r="F9" s="20" t="s">
        <v>22</v>
      </c>
      <c r="G9" s="20" t="s">
        <v>23</v>
      </c>
      <c r="H9" s="20" t="s">
        <v>24</v>
      </c>
    </row>
    <row r="10" ht="45.0" customHeight="1">
      <c r="A10" s="21" t="str">
        <f>IFERROR(__xludf.DUMMYFUNCTION("IMPORTRANGE(""https://docs.google.com/spreadsheets/d/1vsTcEcugRZXGU84Ng3dXvNCAOD3CAaUTEbnnM7tyUJg/edit?usp=sharing"",""おかず形態一覧表!A10"")"),"大きさ・形状")</f>
        <v>大きさ・形状</v>
      </c>
      <c r="B10" s="22" t="s">
        <v>25</v>
      </c>
      <c r="C10" s="22" t="s">
        <v>25</v>
      </c>
      <c r="D10" s="22" t="s">
        <v>26</v>
      </c>
      <c r="E10" s="22" t="s">
        <v>27</v>
      </c>
      <c r="F10" s="22" t="s">
        <v>28</v>
      </c>
      <c r="G10" s="22" t="s">
        <v>29</v>
      </c>
      <c r="H10" s="22" t="s">
        <v>30</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31</v>
      </c>
      <c r="F11" s="22" t="s">
        <v>32</v>
      </c>
      <c r="G11" s="22" t="s">
        <v>33</v>
      </c>
      <c r="H11" s="22" t="s">
        <v>33</v>
      </c>
    </row>
    <row r="12" ht="22.5" customHeight="1">
      <c r="A12" s="21" t="str">
        <f>IFERROR(__xludf.DUMMYFUNCTION("IMPORTRANGE(""https://docs.google.com/spreadsheets/d/1vsTcEcugRZXGU84Ng3dXvNCAOD3CAaUTEbnnM7tyUJg/edit?usp=sharing"",""おかず形態一覧表!A12"")"),"学会分類2021")</f>
        <v>学会分類2021</v>
      </c>
      <c r="B12" s="24"/>
      <c r="C12" s="25"/>
      <c r="D12" s="25" t="s">
        <v>34</v>
      </c>
      <c r="E12" s="25" t="s">
        <v>34</v>
      </c>
      <c r="F12" s="25" t="s">
        <v>34</v>
      </c>
      <c r="G12" s="25" t="s">
        <v>35</v>
      </c>
      <c r="H12" s="25"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36</v>
      </c>
      <c r="D13" s="27" t="s">
        <v>36</v>
      </c>
      <c r="E13" s="27" t="s">
        <v>36</v>
      </c>
      <c r="F13" s="27" t="s">
        <v>37</v>
      </c>
      <c r="G13" s="27" t="s">
        <v>37</v>
      </c>
      <c r="H13" s="27"/>
    </row>
    <row r="14" ht="22.5" customHeight="1">
      <c r="A14" s="28"/>
      <c r="B14" s="29">
        <v>1800.0</v>
      </c>
      <c r="C14" s="29">
        <v>1800.0</v>
      </c>
      <c r="D14" s="29">
        <v>1800.0</v>
      </c>
      <c r="E14" s="29">
        <v>1455.0</v>
      </c>
      <c r="F14" s="29">
        <v>1200.0</v>
      </c>
      <c r="G14" s="29">
        <v>1200.0</v>
      </c>
      <c r="H14" s="29">
        <v>700.0</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38</v>
      </c>
      <c r="C2" s="32" t="s">
        <v>39</v>
      </c>
      <c r="D2" s="32" t="s">
        <v>40</v>
      </c>
      <c r="E2" s="32" t="s">
        <v>41</v>
      </c>
      <c r="F2" s="32" t="s">
        <v>42</v>
      </c>
      <c r="G2" s="32" t="s">
        <v>43</v>
      </c>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44</v>
      </c>
      <c r="C4" s="35" t="s">
        <v>45</v>
      </c>
      <c r="D4" s="35" t="s">
        <v>46</v>
      </c>
      <c r="E4" s="35" t="s">
        <v>47</v>
      </c>
      <c r="F4" s="35" t="s">
        <v>48</v>
      </c>
      <c r="G4" s="35" t="s">
        <v>49</v>
      </c>
      <c r="H4" s="36"/>
    </row>
    <row r="5" ht="22.5" customHeight="1">
      <c r="A5" s="31" t="str">
        <f>IFERROR(__xludf.DUMMYFUNCTION("IMPORTRANGE(""https://docs.google.com/spreadsheets/d/1vsTcEcugRZXGU84Ng3dXvNCAOD3CAaUTEbnnM7tyUJg/edit?usp=sharing"",""主食一覧!A5"")"),"学会分類2021")</f>
        <v>学会分類2021</v>
      </c>
      <c r="B5" s="37"/>
      <c r="C5" s="37"/>
      <c r="D5" s="37"/>
      <c r="E5" s="37"/>
      <c r="F5" s="37"/>
      <c r="G5" s="37"/>
      <c r="H5" s="3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50</v>
      </c>
      <c r="H2" s="44"/>
    </row>
    <row r="3" ht="22.5" customHeight="1">
      <c r="A3" s="45" t="str">
        <f>IFERROR(__xludf.DUMMYFUNCTION("IMPORTRANGE(""https://docs.google.com/spreadsheets/d/1vsTcEcugRZXGU84Ng3dXvNCAOD3CAaUTEbnnM7tyUJg/edit?usp=sharing"",""水分とろみの基準・水分ゼリー!A3"")"),"とろみ調整食品")</f>
        <v>とろみ調整食品</v>
      </c>
      <c r="B3" s="46"/>
      <c r="C3" s="47"/>
      <c r="D3" s="47"/>
      <c r="E3" s="47"/>
      <c r="F3" s="45" t="str">
        <f>IFERROR(__xludf.DUMMYFUNCTION("IMPORTRANGE(""https://docs.google.com/spreadsheets/d/1vsTcEcugRZXGU84Ng3dXvNCAOD3CAaUTEbnnM7tyUJg/edit?usp=sharing"",""水分とろみの基準・水分ゼリー!F3"")"),"とろみ調整食品")</f>
        <v>とろみ調整食品</v>
      </c>
      <c r="G3" s="46"/>
      <c r="H3" s="47"/>
    </row>
    <row r="4" ht="22.5" customHeight="1">
      <c r="A4" s="48" t="str">
        <f>IFERROR(__xludf.DUMMYFUNCTION("IMPORTRANGE(""https://docs.google.com/spreadsheets/d/1vsTcEcugRZXGU84Ng3dXvNCAOD3CAaUTEbnnM7tyUJg/edit?usp=sharing"",""水分とろみの基準・水分ゼリー!A4"")"),"水100mlあたり")</f>
        <v>水100mlあたり</v>
      </c>
      <c r="B4" s="49"/>
      <c r="C4" s="49"/>
      <c r="D4" s="49"/>
      <c r="E4" s="50"/>
      <c r="F4" s="45" t="str">
        <f>IFERROR(__xludf.DUMMYFUNCTION("IMPORTRANGE(""https://docs.google.com/spreadsheets/d/1vsTcEcugRZXGU84Ng3dXvNCAOD3CAaUTEbnnM7tyUJg/edit?usp=sharing"",""水分とろみの基準・水分ゼリー!F4"")"),"水100mlあたり")</f>
        <v>水100mlあたり</v>
      </c>
      <c r="G4" s="51"/>
      <c r="H4" s="52"/>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51</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52</v>
      </c>
      <c r="C2" s="59"/>
      <c r="D2" s="59"/>
      <c r="E2" s="60"/>
      <c r="F2" s="61" t="s">
        <v>53</v>
      </c>
      <c r="G2" s="62" t="s">
        <v>54</v>
      </c>
    </row>
    <row r="3" ht="22.5" customHeight="1">
      <c r="A3" s="63"/>
      <c r="B3" s="59" t="s">
        <v>55</v>
      </c>
      <c r="C3" s="59"/>
      <c r="D3" s="59"/>
      <c r="E3" s="60"/>
      <c r="F3" s="64" t="s">
        <v>56</v>
      </c>
      <c r="G3" s="65"/>
    </row>
    <row r="4" ht="22.5" customHeight="1">
      <c r="A4" s="66"/>
      <c r="B4" s="59" t="s">
        <v>57</v>
      </c>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58</v>
      </c>
      <c r="B1" s="71"/>
      <c r="C1" s="71"/>
      <c r="D1" s="71" t="s">
        <v>59</v>
      </c>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76" t="str">
        <f>'おかず形態一覧表'!B2</f>
        <v>常食</v>
      </c>
      <c r="C4" s="76" t="str">
        <f>'おかず形態一覧表'!C2</f>
        <v>軟菜食</v>
      </c>
      <c r="D4" s="76" t="str">
        <f>'おかず形態一覧表'!D2</f>
        <v>軟菜一口大食</v>
      </c>
      <c r="E4" s="76" t="str">
        <f>'おかず形態一覧表'!E2</f>
        <v>キザミ食</v>
      </c>
      <c r="F4" s="76" t="str">
        <f>'おかず形態一覧表'!F2</f>
        <v>常食</v>
      </c>
      <c r="G4" s="76" t="str">
        <f>'おかず形態一覧表'!G2</f>
        <v>ミキサー食</v>
      </c>
      <c r="H4" s="76" t="str">
        <f>'おかず形態一覧表'!H2</f>
        <v>半流動食</v>
      </c>
    </row>
    <row r="5" ht="22.5" customHeight="1">
      <c r="A5" s="10" t="str">
        <f>IFERROR(__xludf.DUMMYFUNCTION("IMPORTRANGE(""https://docs.google.com/spreadsheets/d/1vsTcEcugRZXGU84Ng3dXvNCAOD3CAaUTEbnnM7tyUJg/edit?usp=sharing"",""おかず形態一覧表!A3"")"),"肉のおかず")</f>
        <v>肉のおかず</v>
      </c>
      <c r="B5" s="77" t="str">
        <f>'おかず形態一覧表'!B3</f>
        <v>ハンバーグ</v>
      </c>
      <c r="C5" s="77" t="str">
        <f>'おかず形態一覧表'!C3</f>
        <v>ハンバーグ</v>
      </c>
      <c r="D5" s="77" t="str">
        <f>'おかず形態一覧表'!D3</f>
        <v>ハンバーグ</v>
      </c>
      <c r="E5" s="77" t="str">
        <f>'おかず形態一覧表'!E3</f>
        <v>ハンバーグ</v>
      </c>
      <c r="F5" s="77" t="str">
        <f>'おかず形態一覧表'!F3</f>
        <v>煮物</v>
      </c>
      <c r="G5" s="77" t="str">
        <f>'おかず形態一覧表'!G3</f>
        <v>煮物</v>
      </c>
      <c r="H5" s="77" t="str">
        <f>'おかず形態一覧表'!H3</f>
        <v>卵豆腐あんかけ</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7" t="str">
        <f>'おかず形態一覧表'!B5</f>
        <v>鮭の塩焼き</v>
      </c>
      <c r="C7" s="77" t="str">
        <f>'おかず形態一覧表'!C5</f>
        <v>鮭の塩焼き</v>
      </c>
      <c r="D7" s="77" t="str">
        <f>'おかず形態一覧表'!D5</f>
        <v>鮭の塩焼き</v>
      </c>
      <c r="E7" s="77" t="str">
        <f>'おかず形態一覧表'!E5</f>
        <v>鮭の塩焼き</v>
      </c>
      <c r="F7" s="77" t="str">
        <f>'おかず形態一覧表'!F5</f>
        <v>味噌煮</v>
      </c>
      <c r="G7" s="77" t="str">
        <f>'おかず形態一覧表'!G5</f>
        <v>味噌煮</v>
      </c>
      <c r="H7" s="77" t="str">
        <f>'おかず形態一覧表'!H5</f>
        <v>ムース食</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7" t="str">
        <f>'おかず形態一覧表'!B7</f>
        <v>切干煮</v>
      </c>
      <c r="C9" s="77" t="str">
        <f>'おかず形態一覧表'!C7</f>
        <v>切干煮</v>
      </c>
      <c r="D9" s="77" t="str">
        <f>'おかず形態一覧表'!D7</f>
        <v>切干煮</v>
      </c>
      <c r="E9" s="77" t="str">
        <f>'おかず形態一覧表'!E7</f>
        <v>切干煮</v>
      </c>
      <c r="F9" s="77" t="str">
        <f>'おかず形態一覧表'!F7</f>
        <v>切干煮</v>
      </c>
      <c r="G9" s="77" t="str">
        <f>'おかず形態一覧表'!G7</f>
        <v>切干煮</v>
      </c>
      <c r="H9" s="77"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8" t="str">
        <f>'おかず形態一覧表'!B9</f>
        <v>一般的な食事</v>
      </c>
      <c r="C11" s="78" t="str">
        <f>'おかず形態一覧表'!C9</f>
        <v>硬いものなどの食材を除き、咀嚼しやすいよう義歯でも噛める硬さに調理したもの</v>
      </c>
      <c r="D11" s="78" t="str">
        <f>'おかず形態一覧表'!D9</f>
        <v>軟菜食を食べやすく一口大にカットしたもの</v>
      </c>
      <c r="E11" s="78" t="str">
        <f>'おかず形態一覧表'!E9</f>
        <v>一口大をさらに細かくカットしたもの</v>
      </c>
      <c r="F11" s="78" t="str">
        <f>'おかず形態一覧表'!F9</f>
        <v>食材を細かく刻んでから加熱調理したもの</v>
      </c>
      <c r="G11" s="78" t="str">
        <f>'おかず形態一覧表'!G9</f>
        <v>キザミ食をミキサーにかけたもの</v>
      </c>
      <c r="H11" s="78" t="str">
        <f>'おかず形態一覧表'!H9</f>
        <v>ゼリーや卵豆腐など付着性、固さ、離水に配慮したゼリー状のもの</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通常の大きさ</v>
      </c>
      <c r="D12" s="23" t="str">
        <f>'おかず形態一覧表'!D10</f>
        <v>2ｃｍに切る</v>
      </c>
      <c r="E12" s="23" t="str">
        <f>'おかず形態一覧表'!E10</f>
        <v>1ｃｍ～1.5ｃｍに切る</v>
      </c>
      <c r="F12" s="23" t="str">
        <f>'おかず形態一覧表'!F10</f>
        <v>みじん切り</v>
      </c>
      <c r="G12" s="23" t="str">
        <f>'おかず形態一覧表'!G10</f>
        <v>ペースト状</v>
      </c>
      <c r="H12" s="23" t="str">
        <f>'おかず形態一覧表'!H10</f>
        <v>ゼリー状</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舌でつぶせる</v>
      </c>
      <c r="G13" s="23" t="str">
        <f>'おかず形態一覧表'!G11</f>
        <v>噛まなくてよい</v>
      </c>
      <c r="H13" s="23" t="str">
        <f>'おかず形態一覧表'!H11</f>
        <v>噛まなくてよい</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4</v>
      </c>
      <c r="E14" s="24" t="str">
        <f>'おかず形態一覧表'!E12</f>
        <v>4</v>
      </c>
      <c r="F14" s="24" t="str">
        <f>'おかず形態一覧表'!F12</f>
        <v>4</v>
      </c>
      <c r="G14" s="24" t="str">
        <f>'おかず形態一覧表'!G12</f>
        <v>2-2</v>
      </c>
      <c r="H14" s="24" t="str">
        <f>'おかず形態一覧表'!H12</f>
        <v>2-2</v>
      </c>
    </row>
    <row r="15" ht="22.5" customHeight="1">
      <c r="A15" s="26" t="str">
        <f>IFERROR(__xludf.DUMMYFUNCTION("IMPORTRANGE(""https://docs.google.com/spreadsheets/d/1vsTcEcugRZXGU84Ng3dXvNCAOD3CAaUTEbnnM7tyUJg/edit?usp=sharing"",""おかず形態一覧表!A13"")"),"栄養量目安")</f>
        <v>栄養量目安</v>
      </c>
      <c r="B15" s="79" t="str">
        <f>'おかず形態一覧表'!B13</f>
        <v>主食190</v>
      </c>
      <c r="C15" s="79" t="str">
        <f>'おかず形態一覧表'!C13</f>
        <v>主食190</v>
      </c>
      <c r="D15" s="79" t="str">
        <f>'おかず形態一覧表'!D13</f>
        <v>主食190</v>
      </c>
      <c r="E15" s="79" t="str">
        <f>'おかず形態一覧表'!E13</f>
        <v>主食190</v>
      </c>
      <c r="F15" s="79" t="str">
        <f>'おかず形態一覧表'!F13</f>
        <v>全粥300</v>
      </c>
      <c r="G15" s="79" t="str">
        <f>'おかず形態一覧表'!G13</f>
        <v>全粥300</v>
      </c>
      <c r="H15" s="79" t="str">
        <f>'おかず形態一覧表'!H13</f>
        <v/>
      </c>
    </row>
    <row r="16" ht="22.5" customHeight="1">
      <c r="A16" s="28"/>
      <c r="B16" s="80">
        <f>'おかず形態一覧表'!B14</f>
        <v>1800</v>
      </c>
      <c r="C16" s="80">
        <f>'おかず形態一覧表'!C14</f>
        <v>1800</v>
      </c>
      <c r="D16" s="80">
        <f>'おかず形態一覧表'!D14</f>
        <v>1800</v>
      </c>
      <c r="E16" s="80">
        <f>'おかず形態一覧表'!E14</f>
        <v>1455</v>
      </c>
      <c r="F16" s="80">
        <f>'おかず形態一覧表'!F14</f>
        <v>1200</v>
      </c>
      <c r="G16" s="80">
        <f>'おかず形態一覧表'!G14</f>
        <v>1200</v>
      </c>
      <c r="H16" s="80">
        <f>'おかず形態一覧表'!H14</f>
        <v>700</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1" t="str">
        <f>IFERROR(__xludf.DUMMYFUNCTION("IMPORTRANGE(""https://docs.google.com/spreadsheets/d/1vsTcEcugRZXGU84Ng3dXvNCAOD3CAaUTEbnnM7tyUJg/edit?usp=sharing"",""主食一覧!A2"")"),"主食名称")</f>
        <v>主食名称</v>
      </c>
      <c r="B19" s="33" t="str">
        <f>'主食一覧'!B2</f>
        <v>米飯</v>
      </c>
      <c r="C19" s="33" t="str">
        <f>'主食一覧'!C2</f>
        <v>全粥</v>
      </c>
      <c r="D19" s="33" t="str">
        <f>'主食一覧'!D2</f>
        <v>七分粥</v>
      </c>
      <c r="E19" s="33" t="str">
        <f>'主食一覧'!E2</f>
        <v>五分粥</v>
      </c>
      <c r="F19" s="33" t="str">
        <f>'主食一覧'!F2</f>
        <v>三分粥</v>
      </c>
      <c r="G19" s="33" t="str">
        <f>'主食一覧'!G2</f>
        <v>ペースト粥</v>
      </c>
      <c r="H19" s="33" t="str">
        <f>'主食一覧'!H2</f>
        <v/>
      </c>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83" t="str">
        <f>'主食一覧'!B4</f>
        <v>通常のごはん</v>
      </c>
      <c r="C21" s="83" t="str">
        <f>'主食一覧'!C4</f>
        <v>水分が多く軟らかい</v>
      </c>
      <c r="D21" s="83" t="str">
        <f>'主食一覧'!D4</f>
        <v>全粥と重湯を7：3</v>
      </c>
      <c r="E21" s="83" t="str">
        <f>'主食一覧'!E4</f>
        <v>全粥と重湯を5：5</v>
      </c>
      <c r="F21" s="83" t="str">
        <f>'主食一覧'!F4</f>
        <v>全粥と重湯を3：7</v>
      </c>
      <c r="G21" s="83" t="str">
        <f>'主食一覧'!G4</f>
        <v>米粉にお湯を入れペースト状にしたもの</v>
      </c>
      <c r="H21" s="83" t="str">
        <f>'主食一覧'!H4</f>
        <v/>
      </c>
    </row>
    <row r="22" ht="22.5" customHeight="1">
      <c r="A22" s="31"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5"/>
      <c r="F24" s="39" t="str">
        <f>IFERROR(__xludf.DUMMYFUNCTION("IMPORTRANGE(""https://docs.google.com/spreadsheets/d/1vsTcEcugRZXGU84Ng3dXvNCAOD3CAaUTEbnnM7tyUJg/edit?usp=sharing"",""水分とろみの基準・水分ゼリー!F1"")"),"3-2. 水分ゼリー")</f>
        <v>3-2. 水分ゼリー</v>
      </c>
      <c r="G24" s="85"/>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4" t="str">
        <f>'水分とろみの基準・水分ゼリー'!G2</f>
        <v>提供していません</v>
      </c>
      <c r="H25" s="44" t="str">
        <f>'水分とろみの基準・水分ゼリー'!H2</f>
        <v/>
      </c>
    </row>
    <row r="26" ht="22.5" customHeight="1">
      <c r="A26" s="45" t="str">
        <f>IFERROR(__xludf.DUMMYFUNCTION("IMPORTRANGE(""https://docs.google.com/spreadsheets/d/1vsTcEcugRZXGU84Ng3dXvNCAOD3CAaUTEbnnM7tyUJg/edit?usp=sharing"",""水分とろみの基準・水分ゼリー!A3"")"),"とろみ調整食品")</f>
        <v>とろみ調整食品</v>
      </c>
      <c r="B26" s="47" t="str">
        <f>'水分とろみの基準・水分ゼリー'!B3</f>
        <v/>
      </c>
      <c r="C26" s="47" t="str">
        <f>'水分とろみの基準・水分ゼリー'!C3</f>
        <v/>
      </c>
      <c r="D26" s="47" t="str">
        <f>'水分とろみの基準・水分ゼリー'!D3</f>
        <v/>
      </c>
      <c r="E26" s="47" t="str">
        <f>'水分とろみの基準・水分ゼリー'!E3</f>
        <v/>
      </c>
      <c r="F26" s="45" t="str">
        <f>IFERROR(__xludf.DUMMYFUNCTION("IMPORTRANGE(""https://docs.google.com/spreadsheets/d/1vsTcEcugRZXGU84Ng3dXvNCAOD3CAaUTEbnnM7tyUJg/edit?usp=sharing"",""水分とろみの基準・水分ゼリー!F3"")"),"とろみ調整食品")</f>
        <v>とろみ調整食品</v>
      </c>
      <c r="G26" s="47" t="str">
        <f>'水分とろみの基準・水分ゼリー'!G3</f>
        <v/>
      </c>
      <c r="H26" s="47" t="str">
        <f>'水分とろみの基準・水分ゼリー'!H3</f>
        <v/>
      </c>
    </row>
    <row r="27" ht="22.5" customHeight="1">
      <c r="A27" s="48" t="str">
        <f>IFERROR(__xludf.DUMMYFUNCTION("IMPORTRANGE(""https://docs.google.com/spreadsheets/d/1vsTcEcugRZXGU84Ng3dXvNCAOD3CAaUTEbnnM7tyUJg/edit?usp=sharing"",""水分とろみの基準・水分ゼリー!A4"")"),"水100mlあたり")</f>
        <v>水100mlあたり</v>
      </c>
      <c r="B27" s="52" t="str">
        <f>'水分とろみの基準・水分ゼリー'!B4</f>
        <v/>
      </c>
      <c r="C27" s="52" t="str">
        <f>'水分とろみの基準・水分ゼリー'!C4</f>
        <v/>
      </c>
      <c r="D27" s="52" t="str">
        <f>'水分とろみの基準・水分ゼリー'!D4</f>
        <v/>
      </c>
      <c r="E27" s="52" t="str">
        <f>'水分とろみの基準・水分ゼリー'!E4</f>
        <v/>
      </c>
      <c r="F27" s="45" t="str">
        <f>IFERROR(__xludf.DUMMYFUNCTION("IMPORTRANGE(""https://docs.google.com/spreadsheets/d/1vsTcEcugRZXGU84Ng3dXvNCAOD3CAaUTEbnnM7tyUJg/edit?usp=sharing"",""水分とろみの基準・水分ゼリー!F4"")"),"水100mlあたり")</f>
        <v>水100mlあたり</v>
      </c>
      <c r="G27" s="52" t="str">
        <f>'水分とろみの基準・水分ゼリー'!G4</f>
        <v/>
      </c>
      <c r="H27" s="52" t="str">
        <f>'水分とろみの基準・水分ゼリー'!H4</f>
        <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51</v>
      </c>
      <c r="G28" s="55" t="str">
        <f>'水分とろみの基準・水分ゼリー'!G5</f>
        <v/>
      </c>
      <c r="H28" s="55"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ＰＧソフト</v>
      </c>
      <c r="C31" s="67" t="str">
        <f>'濃厚流動食・補助食品'!C2</f>
        <v/>
      </c>
      <c r="D31" s="67" t="str">
        <f>'濃厚流動食・補助食品'!D2</f>
        <v/>
      </c>
      <c r="E31" s="60" t="str">
        <f>'濃厚流動食・補助食品'!E2</f>
        <v/>
      </c>
      <c r="F31" s="90" t="str">
        <f>'濃厚流動食・補助食品'!F2</f>
        <v>Ｏｊ・１ｊ対応：可</v>
      </c>
      <c r="G31" s="91" t="str">
        <f>'濃厚流動食・補助食品'!G2</f>
        <v>嚥下開始食　流動食</v>
      </c>
      <c r="H31" s="92"/>
    </row>
    <row r="32" ht="22.5" customHeight="1">
      <c r="A32" s="63"/>
      <c r="B32" s="67" t="str">
        <f>'濃厚流動食・補助食品'!B3</f>
        <v>ＰＧウォーター</v>
      </c>
      <c r="C32" s="67" t="str">
        <f>'濃厚流動食・補助食品'!C3</f>
        <v/>
      </c>
      <c r="D32" s="67" t="str">
        <f>'濃厚流動食・補助食品'!D3</f>
        <v/>
      </c>
      <c r="E32" s="67" t="str">
        <f>'濃厚流動食・補助食品'!E3</f>
        <v/>
      </c>
      <c r="F32" s="93" t="str">
        <f>'濃厚流動食・補助食品'!F3</f>
        <v>メイバランスミニ　メディミル</v>
      </c>
      <c r="G32" s="94"/>
      <c r="H32" s="65"/>
    </row>
    <row r="33" ht="22.5" customHeight="1">
      <c r="A33" s="66"/>
      <c r="B33" s="67" t="str">
        <f>'濃厚流動食・補助食品'!B4</f>
        <v>アイソカルプラス</v>
      </c>
      <c r="C33" s="67" t="str">
        <f>'濃厚流動食・補助食品'!C4</f>
        <v/>
      </c>
      <c r="D33" s="67" t="str">
        <f>'濃厚流動食・補助食品'!D4</f>
        <v/>
      </c>
      <c r="E33" s="67" t="str">
        <f>'濃厚流動食・補助食品'!E4</f>
        <v/>
      </c>
      <c r="F33" s="68"/>
      <c r="G33" s="95"/>
      <c r="H33" s="69"/>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〒945-1392　柏崎市大字茨目字二ツ池2071-1</v>
      </c>
      <c r="C36" s="99"/>
      <c r="D36" s="100"/>
      <c r="E36" s="101" t="str">
        <f>'施設概要'!C2</f>
        <v>柏崎厚生病院は精神障害者や認知症老人の治療及び療養を行っています。精神科急性期治療病棟、療養病棟、認知症疾患治療病棟、療養病棟等の精神科包括病棟に加え、一般内科病棟を持ち更に精神科デイケア、訪問看護ステーション、精神障碍者社会復帰施設、認知症老人グループホームを整備してきました。又、臨床的な連携は立川メディカルセンターの各病院ともに密接に行い、専門的な治療が必要な時にすぐ行えるのも特徴で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（0257）22-0111（代）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（0257）22-0112（代）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45779.70161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60</v>
      </c>
      <c r="B1" s="113"/>
      <c r="C1" s="113"/>
      <c r="D1" s="113"/>
    </row>
    <row r="2">
      <c r="A2" s="114" t="s">
        <v>61</v>
      </c>
      <c r="B2" s="115"/>
      <c r="C2" s="116" t="s">
        <v>62</v>
      </c>
      <c r="D2" s="117" t="s">
        <v>63</v>
      </c>
    </row>
    <row r="3">
      <c r="A3" s="118" t="s">
        <v>64</v>
      </c>
      <c r="B3" s="119"/>
      <c r="C3" s="120" t="b">
        <v>0</v>
      </c>
      <c r="D3" s="121"/>
    </row>
    <row r="4">
      <c r="A4" s="122"/>
      <c r="B4" s="122"/>
      <c r="C4" s="122"/>
      <c r="D4" s="122"/>
    </row>
    <row r="5">
      <c r="A5" s="123" t="s">
        <v>65</v>
      </c>
      <c r="B5" s="123" t="s">
        <v>66</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67</v>
      </c>
      <c r="B1" s="122"/>
    </row>
    <row r="2">
      <c r="A2" s="122" t="s">
        <v>65</v>
      </c>
      <c r="B2" s="122" t="s">
        <v>68</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45779.70145891204</v>
      </c>
      <c r="C6" s="136"/>
    </row>
  </sheetData>
  <mergeCells count="1">
    <mergeCell ref="C2:C6"/>
  </mergeCells>
  <drawing r:id="rId1"/>
</worksheet>
</file>