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施設概要" sheetId="1" r:id="rId5"/>
    <sheet state="visible" name="おかず形態一覧表" sheetId="2" r:id="rId6"/>
    <sheet state="visible" name="主食一覧" sheetId="3" r:id="rId7"/>
    <sheet state="visible" name="水分とろみの基準・水分ゼリー" sheetId="4" r:id="rId8"/>
    <sheet state="visible" name="濃厚流動食・補助食品" sheetId="5" r:id="rId9"/>
    <sheet state="visible" name="PDF出力" sheetId="6" r:id="rId10"/>
    <sheet state="visible" name="更新記録" sheetId="7" r:id="rId11"/>
    <sheet state="visible" name="作業記録" sheetId="8" r:id="rId12"/>
    <sheet state="visible" name="施設概要ウェブ出力" sheetId="9" r:id="rId13"/>
    <sheet state="visible" name="おかず形態一覧表ウェブ出力" sheetId="10" r:id="rId14"/>
    <sheet state="visible" name="主食一覧ウェブ出力" sheetId="11" r:id="rId15"/>
    <sheet state="visible" name="水分とろみの基準・水分ゼリーウェブ出力" sheetId="12" r:id="rId16"/>
    <sheet state="visible" name="濃厚流動食・補助食品ウェブ出力" sheetId="13" r:id="rId17"/>
    <sheet state="visible" name="PDFウェブ出力" sheetId="14" r:id="rId18"/>
  </sheets>
  <definedNames/>
  <calcPr/>
</workbook>
</file>

<file path=xl/sharedStrings.xml><?xml version="1.0" encoding="utf-8"?>
<sst xmlns="http://schemas.openxmlformats.org/spreadsheetml/2006/main" count="264" uniqueCount="73">
  <si>
    <t>米飯</t>
  </si>
  <si>
    <t>全粥</t>
  </si>
  <si>
    <t>七分粥</t>
  </si>
  <si>
    <t>五分粥</t>
  </si>
  <si>
    <t>三分粥</t>
  </si>
  <si>
    <t>ペースト粥</t>
  </si>
  <si>
    <t>常食</t>
  </si>
  <si>
    <t>〒945-1392　柏崎市大字茨目字二ツ池2071-1</t>
  </si>
  <si>
    <t>軟菜食</t>
  </si>
  <si>
    <t>軟菜一口大食</t>
  </si>
  <si>
    <t>キザミ食</t>
  </si>
  <si>
    <t>柏崎厚生病院は精神障害者や認知症老人の治療及び療養を行っています。精神科急性期治療病棟、療養病棟、認知症疾患治療病棟、療養病棟等の精神科包括病棟に加え、一般内科病棟を持ち更に精神科デイケア、訪問看護ステーション、精神障碍者社会復帰施設、認知症老人グループホームを整備してきました。又、臨床的な連携は立川メディカルセンターの各病院ともに密接に行い、専門的な治療が必要な時にすぐ行えるのも特徴です。</t>
  </si>
  <si>
    <t>ミキサー食</t>
  </si>
  <si>
    <t>半流動食</t>
  </si>
  <si>
    <t>ハンバーグ</t>
  </si>
  <si>
    <t>煮物</t>
  </si>
  <si>
    <t>卵豆腐あんかけ</t>
  </si>
  <si>
    <t>栄養科</t>
  </si>
  <si>
    <t>（0257）22-0111（代）</t>
  </si>
  <si>
    <t>通常のごはん</t>
  </si>
  <si>
    <t>（0257）22-0112（代）</t>
  </si>
  <si>
    <t>水分が多く軟らかい</t>
  </si>
  <si>
    <t>全粥と重湯を7：3</t>
  </si>
  <si>
    <t>全粥と重湯を5：5</t>
  </si>
  <si>
    <t>全粥と重湯を3：7</t>
  </si>
  <si>
    <t>米粉にお湯を入れペースト状にしたもの</t>
  </si>
  <si>
    <t>鮭の塩焼き</t>
  </si>
  <si>
    <t>味噌煮</t>
  </si>
  <si>
    <t>ムース食</t>
  </si>
  <si>
    <t>提供していません</t>
  </si>
  <si>
    <t>切干煮</t>
  </si>
  <si>
    <t>一般的な食事</t>
  </si>
  <si>
    <t>硬いものなどの食材を除き、咀嚼しやすいよう義歯でも噛める硬さに調理したもの</t>
  </si>
  <si>
    <t>軟菜食を食べやすく一口大にカットしたもの</t>
  </si>
  <si>
    <t>一口大をさらに細かくカットしたもの</t>
  </si>
  <si>
    <t>食材を細かく刻んでから加熱調理したもの</t>
  </si>
  <si>
    <t>キザミ食をミキサーにかけたもの</t>
  </si>
  <si>
    <t>ゼリーや卵豆腐など付着性、固さ、離水に配慮したゼリー状のもの</t>
  </si>
  <si>
    <t>通常の大きさ</t>
  </si>
  <si>
    <t>2ｃｍに切る</t>
  </si>
  <si>
    <t>1ｃｍ～1.5ｃｍに切る</t>
  </si>
  <si>
    <t>みじん切り</t>
  </si>
  <si>
    <t>ペースト状</t>
  </si>
  <si>
    <t>ゼリー状</t>
  </si>
  <si>
    <t>歯茎でつぶせる</t>
  </si>
  <si>
    <t>舌でつぶせる</t>
  </si>
  <si>
    <t>噛まなくてよい</t>
  </si>
  <si>
    <t>小さじ</t>
  </si>
  <si>
    <t>4</t>
  </si>
  <si>
    <t>2-2</t>
  </si>
  <si>
    <t>主食190</t>
  </si>
  <si>
    <t>全粥300</t>
  </si>
  <si>
    <t>ＰＧソフト</t>
  </si>
  <si>
    <t>Ｏｊ・１ｊ対応：可</t>
  </si>
  <si>
    <t>医療法人立川メディカルセンター</t>
  </si>
  <si>
    <t>嚥下開始食　流動食</t>
  </si>
  <si>
    <t>ＰＧウォーター</t>
  </si>
  <si>
    <t>メイバランスミニ　メディミル</t>
  </si>
  <si>
    <t>柏崎厚生病院</t>
  </si>
  <si>
    <t>アイソカルプラス</t>
  </si>
  <si>
    <t>更新記録シート</t>
  </si>
  <si>
    <t>作業記録</t>
  </si>
  <si>
    <t>日時</t>
  </si>
  <si>
    <t>名前</t>
  </si>
  <si>
    <t>同意の確認</t>
  </si>
  <si>
    <t>チェック</t>
  </si>
  <si>
    <t>↓ 氏名を入力 ↓</t>
  </si>
  <si>
    <t>更新内容について施設長の同意を得ました</t>
  </si>
  <si>
    <t>氏名</t>
  </si>
  <si>
    <t>栄養量目安</t>
  </si>
  <si>
    <t xml:space="preserve"> </t>
  </si>
  <si>
    <t>とろみ調整食品</t>
  </si>
  <si>
    <t>水100mlあたり</t>
  </si>
</sst>
</file>

<file path=xl/styles.xml><?xml version="1.0" encoding="utf-8"?>
<styleSheet xmlns="http://schemas.openxmlformats.org/spreadsheetml/2006/main" xmlns:x14ac="http://schemas.microsoft.com/office/spreadsheetml/2009/9/ac" xmlns:mc="http://schemas.openxmlformats.org/markup-compatibility/2006">
  <numFmts count="9">
    <numFmt numFmtId="164" formatCode="yyyy/MM/dd"/>
    <numFmt numFmtId="165" formatCode="0.0 &quot;g&quot;"/>
    <numFmt numFmtId="166" formatCode="@ 杯"/>
    <numFmt numFmtId="167" formatCode="@ g"/>
    <numFmt numFmtId="168" formatCode="#,##0 &quot;kcal&quot;"/>
    <numFmt numFmtId="169" formatCode="m/d/yyyy h:mm:ss"/>
    <numFmt numFmtId="170" formatCode="m-d"/>
    <numFmt numFmtId="171" formatCode="@ &quot;g&quot;"/>
    <numFmt numFmtId="172" formatCode="@ &quot;杯&quot;"/>
  </numFmts>
  <fonts count="21">
    <font>
      <sz val="10.0"/>
      <color rgb="FF000000"/>
      <name val="Arial"/>
      <scheme val="minor"/>
    </font>
    <font>
      <b/>
      <color rgb="FFFFFFFF"/>
      <name val="Arial"/>
      <scheme val="minor"/>
    </font>
    <font>
      <b/>
      <sz val="9.0"/>
      <color rgb="FFFFFFFF"/>
      <name val="Arial"/>
      <scheme val="minor"/>
    </font>
    <font>
      <b/>
      <color theme="1"/>
      <name val="Arial"/>
      <scheme val="minor"/>
    </font>
    <font>
      <color theme="1"/>
      <name val="Arial"/>
      <scheme val="minor"/>
    </font>
    <font>
      <b/>
      <sz val="10.0"/>
      <color theme="1"/>
      <name val="Arial"/>
      <scheme val="minor"/>
    </font>
    <font>
      <sz val="9.0"/>
      <color theme="1"/>
      <name val="Arial"/>
      <scheme val="minor"/>
    </font>
    <font/>
    <font>
      <b/>
      <sz val="10.0"/>
      <color rgb="FF000000"/>
      <name val="Arial"/>
      <scheme val="minor"/>
    </font>
    <font>
      <b/>
      <sz val="12.0"/>
      <color theme="1"/>
      <name val="Arial"/>
      <scheme val="minor"/>
    </font>
    <font>
      <b/>
      <sz val="8.0"/>
      <color rgb="FFFFFFFF"/>
      <name val="Arial"/>
      <scheme val="minor"/>
    </font>
    <font>
      <sz val="8.0"/>
      <color theme="1"/>
      <name val="Arial"/>
      <scheme val="minor"/>
    </font>
    <font>
      <b/>
      <sz val="14.0"/>
      <color rgb="FF0033CC"/>
      <name val="Arial"/>
      <scheme val="minor"/>
    </font>
    <font>
      <b/>
      <sz val="16.0"/>
      <color rgb="FF0033CC"/>
      <name val="Arial"/>
      <scheme val="minor"/>
    </font>
    <font>
      <sz val="14.0"/>
      <color rgb="FF0033CC"/>
      <name val="Arial"/>
      <scheme val="minor"/>
    </font>
    <font>
      <sz val="14.0"/>
      <color theme="1"/>
      <name val="Arial"/>
      <scheme val="minor"/>
    </font>
    <font>
      <color theme="1"/>
      <name val="Arial"/>
    </font>
    <font>
      <sz val="9.0"/>
      <color theme="1"/>
      <name val="Arial"/>
    </font>
    <font>
      <color rgb="FFFF0000"/>
      <name val="Arial"/>
    </font>
    <font>
      <b/>
      <sz val="12.0"/>
      <color rgb="FFFF3300"/>
      <name val="Arial"/>
      <scheme val="minor"/>
    </font>
    <font>
      <b/>
      <sz val="12.0"/>
      <color rgb="FF00AF50"/>
      <name val="Arial"/>
      <scheme val="minor"/>
    </font>
  </fonts>
  <fills count="15">
    <fill>
      <patternFill patternType="none"/>
    </fill>
    <fill>
      <patternFill patternType="lightGray"/>
    </fill>
    <fill>
      <patternFill patternType="solid">
        <fgColor rgb="FF00AF50"/>
        <bgColor rgb="FF00AF50"/>
      </patternFill>
    </fill>
    <fill>
      <patternFill patternType="solid">
        <fgColor rgb="FF0033CC"/>
        <bgColor rgb="FF0033CC"/>
      </patternFill>
    </fill>
    <fill>
      <patternFill patternType="solid">
        <fgColor rgb="FFDBF7B8"/>
        <bgColor rgb="FFDBF7B8"/>
      </patternFill>
    </fill>
    <fill>
      <patternFill patternType="solid">
        <fgColor rgb="FFFF3300"/>
        <bgColor rgb="FFFF3300"/>
      </patternFill>
    </fill>
    <fill>
      <patternFill patternType="solid">
        <fgColor rgb="FFFF0000"/>
        <bgColor rgb="FFFF0000"/>
      </patternFill>
    </fill>
    <fill>
      <patternFill patternType="solid">
        <fgColor rgb="FFFFCCA6"/>
        <bgColor rgb="FFFFCCA6"/>
      </patternFill>
    </fill>
    <fill>
      <patternFill patternType="solid">
        <fgColor rgb="FFFFE0E0"/>
        <bgColor rgb="FFFFE0E0"/>
      </patternFill>
    </fill>
    <fill>
      <patternFill patternType="solid">
        <fgColor rgb="FFB4DCF9"/>
        <bgColor rgb="FFB4DCF9"/>
      </patternFill>
    </fill>
    <fill>
      <patternFill patternType="solid">
        <fgColor rgb="FFFFF2CC"/>
        <bgColor rgb="FFFFF2CC"/>
      </patternFill>
    </fill>
    <fill>
      <patternFill patternType="solid">
        <fgColor rgb="FF6F2F9F"/>
        <bgColor rgb="FF6F2F9F"/>
      </patternFill>
    </fill>
    <fill>
      <patternFill patternType="solid">
        <fgColor rgb="FF959595"/>
        <bgColor rgb="FF959595"/>
      </patternFill>
    </fill>
    <fill>
      <patternFill patternType="solid">
        <fgColor rgb="FFDBDFF4"/>
        <bgColor rgb="FFDBDFF4"/>
      </patternFill>
    </fill>
    <fill>
      <patternFill patternType="solid">
        <fgColor rgb="FFF3F3F3"/>
        <bgColor rgb="FFF3F3F3"/>
      </patternFill>
    </fill>
  </fills>
  <borders count="53">
    <border/>
    <border>
      <left style="thin">
        <color rgb="FF00AF50"/>
      </left>
      <right style="thin">
        <color rgb="FF00AF50"/>
      </right>
      <top style="thin">
        <color rgb="FF00AF50"/>
      </top>
      <bottom style="thin">
        <color rgb="FF00AF50"/>
      </bottom>
    </border>
    <border>
      <left style="thin">
        <color rgb="FF0033CC"/>
      </left>
      <top style="thin">
        <color rgb="FF0033CC"/>
      </top>
      <bottom style="thin">
        <color rgb="FF0033CC"/>
      </bottom>
    </border>
    <border>
      <left style="thin">
        <color rgb="FFFF3300"/>
      </left>
      <right style="thin">
        <color rgb="FFFF3300"/>
      </right>
      <top style="thin">
        <color rgb="FFFF3300"/>
      </top>
      <bottom style="thin">
        <color rgb="FFFF3300"/>
      </bottom>
    </border>
    <border>
      <left style="thin">
        <color rgb="FFFF0000"/>
      </left>
      <right style="thin">
        <color rgb="FFFF0000"/>
      </right>
      <top style="thin">
        <color rgb="FFFF0000"/>
      </top>
      <bottom style="thin">
        <color rgb="FFFF0000"/>
      </bottom>
    </border>
    <border>
      <left style="thin">
        <color rgb="FFFF3300"/>
      </left>
      <right style="thin">
        <color rgb="FFFF3300"/>
      </right>
      <top style="thin">
        <color rgb="FFFF3300"/>
      </top>
    </border>
    <border>
      <left style="thin">
        <color rgb="FFFF0000"/>
      </left>
      <right style="thin">
        <color rgb="FFFF0000"/>
      </right>
      <top style="thin">
        <color rgb="FFFF0000"/>
      </top>
    </border>
    <border>
      <left style="thin">
        <color rgb="FFFF3300"/>
      </left>
      <right style="thin">
        <color rgb="FFFF3300"/>
      </right>
    </border>
    <border>
      <left style="thin">
        <color rgb="FFFF0000"/>
      </left>
      <right style="thin">
        <color rgb="FFFF0000"/>
      </right>
    </border>
    <border>
      <left style="thin">
        <color rgb="FF0033CC"/>
      </left>
      <right style="thin">
        <color rgb="FF0033CC"/>
      </right>
      <top style="thin">
        <color rgb="FF0033CC"/>
      </top>
      <bottom style="thin">
        <color rgb="FF0033CC"/>
      </bottom>
    </border>
    <border>
      <left style="thin">
        <color rgb="FFFF0000"/>
      </left>
      <right style="thin">
        <color rgb="FFFF0000"/>
      </right>
      <bottom style="thin">
        <color rgb="FFFF0000"/>
      </bottom>
    </border>
    <border>
      <right style="thin">
        <color rgb="FFFF3300"/>
      </right>
    </border>
    <border>
      <left style="thin">
        <color rgb="FF0033CC"/>
      </left>
      <right style="thin">
        <color rgb="FF0033CC"/>
      </right>
      <top style="thin">
        <color rgb="FF0033CC"/>
      </top>
    </border>
    <border>
      <left style="thin">
        <color rgb="FFFF3300"/>
      </left>
      <right style="thin">
        <color rgb="FFFF3300"/>
      </right>
      <bottom style="thin">
        <color rgb="FFFF3300"/>
      </bottom>
    </border>
    <border>
      <right style="thin">
        <color rgb="FFFF3300"/>
      </right>
      <bottom style="thin">
        <color rgb="FFFF3300"/>
      </bottom>
    </border>
    <border>
      <left style="thin">
        <color rgb="FFFF3300"/>
      </left>
      <top style="thin">
        <color rgb="FFFF3300"/>
      </top>
    </border>
    <border>
      <left style="thin">
        <color rgb="FFFF3300"/>
      </left>
      <bottom style="thin">
        <color rgb="FFFF3300"/>
      </bottom>
    </border>
    <border>
      <left style="thin">
        <color rgb="FF6F2F9F"/>
      </left>
      <right style="thin">
        <color rgb="FF6F2F9F"/>
      </right>
      <top style="thin">
        <color rgb="FF6F2F9F"/>
      </top>
      <bottom style="thin">
        <color rgb="FF6F2F9F"/>
      </bottom>
    </border>
    <border>
      <left style="thin">
        <color rgb="FF959595"/>
      </left>
      <right style="thin">
        <color rgb="FF959595"/>
      </right>
      <top style="thin">
        <color rgb="FF959595"/>
      </top>
      <bottom style="thin">
        <color rgb="FF959595"/>
      </bottom>
    </border>
    <border>
      <left style="thin">
        <color rgb="FF6F2F9F"/>
      </left>
      <right style="thin">
        <color rgb="FF6F2F9F"/>
      </right>
      <top style="thin">
        <color rgb="FF6F2F9F"/>
      </top>
    </border>
    <border>
      <left style="thin">
        <color rgb="FF6F2F9F"/>
      </left>
      <top style="thin">
        <color rgb="FF6F2F9F"/>
      </top>
      <bottom style="thin">
        <color rgb="FF6F2F9F"/>
      </bottom>
    </border>
    <border>
      <left style="thin">
        <color rgb="FF959595"/>
      </left>
      <top style="thin">
        <color rgb="FF959595"/>
      </top>
    </border>
    <border>
      <bottom style="medium">
        <color rgb="FF0033CC"/>
      </bottom>
    </border>
    <border>
      <left style="thin">
        <color rgb="FF6F2F9F"/>
      </left>
      <right style="thin">
        <color rgb="FF6F2F9F"/>
      </right>
    </border>
    <border>
      <right style="thin">
        <color rgb="FF959595"/>
      </right>
      <top style="thin">
        <color rgb="FF959595"/>
      </top>
    </border>
    <border>
      <left style="thin">
        <color rgb="FF6F2F9F"/>
      </left>
      <right style="thin">
        <color rgb="FF6F2F9F"/>
      </right>
      <bottom style="thin">
        <color rgb="FF6F2F9F"/>
      </bottom>
    </border>
    <border>
      <left style="thin">
        <color rgb="FF959595"/>
      </left>
      <bottom style="thin">
        <color rgb="FF959595"/>
      </bottom>
    </border>
    <border>
      <right style="thin">
        <color rgb="FF959595"/>
      </right>
      <bottom style="thin">
        <color rgb="FF959595"/>
      </bottom>
    </border>
    <border>
      <left style="thin">
        <color rgb="FFFF3300"/>
      </left>
      <top style="thin">
        <color rgb="FFFF3300"/>
      </top>
      <bottom style="thin">
        <color rgb="FFFF3300"/>
      </bottom>
    </border>
    <border>
      <right style="thin">
        <color rgb="FFFF3300"/>
      </right>
      <top style="thin">
        <color rgb="FFFF3300"/>
      </top>
      <bottom style="thin">
        <color rgb="FFFF3300"/>
      </bottom>
    </border>
    <border>
      <bottom style="thin">
        <color rgb="FF000000"/>
      </bottom>
    </border>
    <border>
      <left style="thin">
        <color rgb="FFFF0000"/>
      </left>
      <bottom style="thin">
        <color rgb="FFFF0000"/>
      </bottom>
    </border>
    <border>
      <left style="thin">
        <color rgb="FF000000"/>
      </left>
      <bottom style="thin">
        <color rgb="FF000000"/>
      </bottom>
    </border>
    <border>
      <right style="thin">
        <color rgb="FF000000"/>
      </right>
      <bottom style="thin">
        <color rgb="FF000000"/>
      </bottom>
    </border>
    <border>
      <left style="thin">
        <color rgb="FFFF0000"/>
      </left>
      <top style="thin">
        <color rgb="FFFF0000"/>
      </top>
      <bottom style="thin">
        <color rgb="FFFF0000"/>
      </bottom>
    </border>
    <border>
      <left style="thin">
        <color rgb="FFFF0000"/>
      </left>
      <top style="thin">
        <color rgb="FFFF0000"/>
      </top>
    </border>
    <border>
      <left style="thin">
        <color rgb="FF00AF50"/>
      </left>
      <top style="thin">
        <color rgb="FF00AF50"/>
      </top>
      <bottom style="thin">
        <color rgb="FF00AF50"/>
      </bottom>
    </border>
    <border>
      <right style="thin">
        <color rgb="FF00AF50"/>
      </right>
      <top style="thin">
        <color rgb="FF00AF50"/>
      </top>
      <bottom style="thin">
        <color rgb="FF00AF50"/>
      </bottom>
    </border>
    <border>
      <right style="thin">
        <color rgb="FF0033CC"/>
      </right>
      <top style="thin">
        <color rgb="FF0033CC"/>
      </top>
      <bottom style="thin">
        <color rgb="FF0033CC"/>
      </bottom>
    </border>
    <border>
      <left style="thin">
        <color rgb="FF959595"/>
      </left>
      <right style="thin">
        <color rgb="FF959595"/>
      </right>
      <top style="thin">
        <color rgb="FF959595"/>
      </top>
    </border>
    <border>
      <right style="thin">
        <color rgb="FF6F2F9F"/>
      </right>
      <top style="thin">
        <color rgb="FF6F2F9F"/>
      </top>
      <bottom style="thin">
        <color rgb="FF6F2F9F"/>
      </bottom>
    </border>
    <border>
      <left style="thin">
        <color rgb="FF959595"/>
      </left>
      <top style="thin">
        <color rgb="FF959595"/>
      </top>
      <bottom style="thin">
        <color rgb="FF959595"/>
      </bottom>
    </border>
    <border>
      <right style="thin">
        <color rgb="FF959595"/>
      </right>
      <top style="thin">
        <color rgb="FF959595"/>
      </top>
      <bottom style="thin">
        <color rgb="FF959595"/>
      </bottom>
    </border>
    <border>
      <top style="thin">
        <color rgb="FF959595"/>
      </top>
    </border>
    <border>
      <bottom style="thin">
        <color rgb="FF959595"/>
      </bottom>
    </border>
    <border>
      <right style="thin">
        <color rgb="FFFF0000"/>
      </right>
      <top style="thin">
        <color rgb="FFFF0000"/>
      </top>
      <bottom style="thin">
        <color rgb="FFFF0000"/>
      </bottom>
    </border>
    <border>
      <top style="thin">
        <color rgb="FFFF0000"/>
      </top>
      <bottom style="thin">
        <color rgb="FFFF0000"/>
      </bottom>
    </border>
    <border>
      <top style="thin">
        <color rgb="FFFF0000"/>
      </top>
    </border>
    <border>
      <right style="thin">
        <color rgb="FFFF0000"/>
      </right>
      <top style="thin">
        <color rgb="FFFF0000"/>
      </top>
    </border>
    <border>
      <left style="thin">
        <color rgb="FFFF0000"/>
      </left>
    </border>
    <border>
      <right style="thin">
        <color rgb="FFFF0000"/>
      </right>
    </border>
    <border>
      <bottom style="thin">
        <color rgb="FFFF0000"/>
      </bottom>
    </border>
    <border>
      <right style="thin">
        <color rgb="FFFF0000"/>
      </right>
      <bottom style="thin">
        <color rgb="FFFF0000"/>
      </bottom>
    </border>
  </borders>
  <cellStyleXfs count="1">
    <xf borderId="0" fillId="0" fontId="0" numFmtId="0" applyAlignment="1" applyFont="1"/>
  </cellStyleXfs>
  <cellXfs count="165">
    <xf borderId="0" fillId="0" fontId="0" numFmtId="0" xfId="0" applyAlignment="1" applyFont="1">
      <alignment readingOrder="0" shrinkToFit="0" vertical="bottom" wrapText="0"/>
    </xf>
    <xf borderId="1" fillId="2" fontId="1" numFmtId="0" xfId="0" applyAlignment="1" applyBorder="1" applyFill="1" applyFont="1">
      <alignment vertical="center"/>
    </xf>
    <xf borderId="2" fillId="3" fontId="2" numFmtId="0" xfId="0" applyAlignment="1" applyBorder="1" applyFill="1" applyFont="1">
      <alignment shrinkToFit="0" vertical="center" wrapText="0"/>
    </xf>
    <xf borderId="1" fillId="4" fontId="3" numFmtId="0" xfId="0" applyAlignment="1" applyBorder="1" applyFill="1" applyFont="1">
      <alignment horizontal="center" vertical="center"/>
    </xf>
    <xf borderId="3" fillId="5" fontId="1" numFmtId="0" xfId="0" applyAlignment="1" applyBorder="1" applyFill="1" applyFont="1">
      <alignment vertical="center"/>
    </xf>
    <xf borderId="4" fillId="6" fontId="1" numFmtId="0" xfId="0" applyAlignment="1" applyBorder="1" applyFill="1" applyFont="1">
      <alignment vertical="center"/>
    </xf>
    <xf borderId="1" fillId="0" fontId="4" numFmtId="0" xfId="0" applyAlignment="1" applyBorder="1" applyFont="1">
      <alignment horizontal="center" readingOrder="0" shrinkToFit="0" vertical="center" wrapText="0"/>
    </xf>
    <xf borderId="5" fillId="7" fontId="3" numFmtId="0" xfId="0" applyAlignment="1" applyBorder="1" applyFill="1" applyFont="1">
      <alignment horizontal="center" vertical="center"/>
    </xf>
    <xf borderId="4" fillId="8" fontId="3" numFmtId="0" xfId="0" applyAlignment="1" applyBorder="1" applyFill="1" applyFont="1">
      <alignment horizontal="center" vertical="center"/>
    </xf>
    <xf borderId="1" fillId="0" fontId="4" numFmtId="0" xfId="0" applyAlignment="1" applyBorder="1" applyFont="1">
      <alignment horizontal="center" shrinkToFit="0" vertical="center" wrapText="0"/>
    </xf>
    <xf borderId="3" fillId="0" fontId="4" numFmtId="0" xfId="0" applyAlignment="1" applyBorder="1" applyFont="1">
      <alignment horizontal="center" readingOrder="0" shrinkToFit="0" vertical="center" wrapText="0"/>
    </xf>
    <xf borderId="4" fillId="0" fontId="4" numFmtId="0" xfId="0" applyAlignment="1" applyBorder="1" applyFont="1">
      <alignment readingOrder="0" shrinkToFit="0" vertical="center" wrapText="0"/>
    </xf>
    <xf borderId="2" fillId="3" fontId="1" numFmtId="0" xfId="0" applyAlignment="1" applyBorder="1" applyFont="1">
      <alignment vertical="center"/>
    </xf>
    <xf borderId="5" fillId="7" fontId="5" numFmtId="0" xfId="0" applyAlignment="1" applyBorder="1" applyFont="1">
      <alignment horizontal="center" vertical="center"/>
    </xf>
    <xf borderId="5" fillId="0" fontId="6" numFmtId="0" xfId="0" applyAlignment="1" applyBorder="1" applyFont="1">
      <alignment horizontal="center" readingOrder="0" shrinkToFit="0" vertical="center" wrapText="0"/>
    </xf>
    <xf borderId="1" fillId="0" fontId="4" numFmtId="0" xfId="0" applyAlignment="1" applyBorder="1" applyFont="1">
      <alignment horizontal="center" vertical="center"/>
    </xf>
    <xf borderId="6" fillId="0" fontId="4" numFmtId="0" xfId="0" applyAlignment="1" applyBorder="1" applyFont="1">
      <alignment readingOrder="0" shrinkToFit="0" vertical="center" wrapText="1"/>
    </xf>
    <xf borderId="7" fillId="7" fontId="3" numFmtId="0" xfId="0" applyAlignment="1" applyBorder="1" applyFont="1">
      <alignment horizontal="center" vertical="center"/>
    </xf>
    <xf borderId="8" fillId="0" fontId="7" numFmtId="0" xfId="0" applyBorder="1" applyFont="1"/>
    <xf borderId="9" fillId="9" fontId="8" numFmtId="0" xfId="0" applyAlignment="1" applyBorder="1" applyFill="1" applyFont="1">
      <alignment horizontal="center" vertical="center"/>
    </xf>
    <xf borderId="1" fillId="0" fontId="6" numFmtId="0" xfId="0" applyAlignment="1" applyBorder="1" applyFont="1">
      <alignment readingOrder="0" shrinkToFit="0" vertical="center" wrapText="1"/>
    </xf>
    <xf borderId="1" fillId="0" fontId="6" numFmtId="0" xfId="0" applyAlignment="1" applyBorder="1" applyFont="1">
      <alignment shrinkToFit="0" vertical="center" wrapText="1"/>
    </xf>
    <xf borderId="4" fillId="8" fontId="3" numFmtId="0" xfId="0" applyAlignment="1" applyBorder="1" applyFont="1">
      <alignment horizontal="center" readingOrder="0" vertical="center"/>
    </xf>
    <xf borderId="7" fillId="0" fontId="4" numFmtId="0" xfId="0" applyAlignment="1" applyBorder="1" applyFont="1">
      <alignment horizontal="center" vertical="center"/>
    </xf>
    <xf borderId="9" fillId="9" fontId="4" numFmtId="0" xfId="0" applyAlignment="1" applyBorder="1" applyFont="1">
      <alignment horizontal="center" vertical="center"/>
    </xf>
    <xf borderId="4" fillId="10" fontId="4" numFmtId="164" xfId="0" applyAlignment="1" applyBorder="1" applyFill="1" applyFont="1" applyNumberFormat="1">
      <alignment horizontal="left" readingOrder="0" shrinkToFit="0" vertical="center" wrapText="0"/>
    </xf>
    <xf borderId="10" fillId="0" fontId="7" numFmtId="0" xfId="0" applyBorder="1" applyFont="1"/>
    <xf borderId="1" fillId="0" fontId="9" numFmtId="49" xfId="0" applyAlignment="1" applyBorder="1" applyFont="1" applyNumberFormat="1">
      <alignment horizontal="center" readingOrder="0" shrinkToFit="0" vertical="center" wrapText="0"/>
    </xf>
    <xf borderId="9" fillId="9" fontId="3" numFmtId="0" xfId="0" applyAlignment="1" applyBorder="1" applyFont="1">
      <alignment horizontal="center" vertical="center"/>
    </xf>
    <xf borderId="9" fillId="0" fontId="6" numFmtId="0" xfId="0" applyAlignment="1" applyBorder="1" applyFont="1">
      <alignment horizontal="center" readingOrder="0" shrinkToFit="0" vertical="center" wrapText="1"/>
    </xf>
    <xf borderId="11" fillId="0" fontId="4" numFmtId="0" xfId="0" applyAlignment="1" applyBorder="1" applyFont="1">
      <alignment horizontal="center" vertical="center"/>
    </xf>
    <xf borderId="9" fillId="0" fontId="6" numFmtId="0" xfId="0" applyAlignment="1" applyBorder="1" applyFont="1">
      <alignment horizontal="center" shrinkToFit="0" vertical="center" wrapText="1"/>
    </xf>
    <xf borderId="12" fillId="9" fontId="3" numFmtId="0" xfId="0" applyAlignment="1" applyBorder="1" applyFont="1">
      <alignment horizontal="center" vertical="center"/>
    </xf>
    <xf borderId="12" fillId="0" fontId="6" numFmtId="0" xfId="0" applyAlignment="1" applyBorder="1" applyFont="1">
      <alignment horizontal="center" readingOrder="0" shrinkToFit="0" vertical="center" wrapText="0"/>
    </xf>
    <xf borderId="12" fillId="0" fontId="6" numFmtId="0" xfId="0" applyAlignment="1" applyBorder="1" applyFont="1">
      <alignment horizontal="center" shrinkToFit="0" vertical="center" wrapText="0"/>
    </xf>
    <xf borderId="13" fillId="7" fontId="3" numFmtId="0" xfId="0" applyAlignment="1" applyBorder="1" applyFont="1">
      <alignment horizontal="center" vertical="center"/>
    </xf>
    <xf borderId="14" fillId="0" fontId="4" numFmtId="0" xfId="0" applyAlignment="1" applyBorder="1" applyFont="1">
      <alignment horizontal="center" vertical="center"/>
    </xf>
    <xf borderId="12" fillId="9" fontId="3" numFmtId="0" xfId="0" applyAlignment="1" applyBorder="1" applyFont="1">
      <alignment horizontal="center" readingOrder="0" vertical="center"/>
    </xf>
    <xf borderId="13" fillId="0" fontId="4" numFmtId="0" xfId="0" applyAlignment="1" applyBorder="1" applyFont="1">
      <alignment horizontal="center" vertical="center"/>
    </xf>
    <xf borderId="12" fillId="0" fontId="4" numFmtId="165" xfId="0" applyAlignment="1" applyBorder="1" applyFont="1" applyNumberFormat="1">
      <alignment horizontal="center" readingOrder="0" shrinkToFit="0" vertical="center" wrapText="0"/>
    </xf>
    <xf borderId="12" fillId="0" fontId="4" numFmtId="165" xfId="0" applyAlignment="1" applyBorder="1" applyFont="1" applyNumberFormat="1">
      <alignment horizontal="center" shrinkToFit="0" vertical="center" wrapText="0"/>
    </xf>
    <xf borderId="12" fillId="0" fontId="4" numFmtId="165" xfId="0" applyAlignment="1" applyBorder="1" applyFont="1" applyNumberFormat="1">
      <alignment horizontal="center" readingOrder="0" shrinkToFit="0" vertical="center" wrapText="0"/>
    </xf>
    <xf borderId="12" fillId="0" fontId="4" numFmtId="165" xfId="0" applyAlignment="1" applyBorder="1" applyFont="1" applyNumberFormat="1">
      <alignment horizontal="center" shrinkToFit="0" vertical="center" wrapText="0"/>
    </xf>
    <xf borderId="3" fillId="0" fontId="6" numFmtId="0" xfId="0" applyAlignment="1" applyBorder="1" applyFont="1">
      <alignment readingOrder="0" shrinkToFit="0" vertical="center" wrapText="1"/>
    </xf>
    <xf borderId="9" fillId="9" fontId="3" numFmtId="0" xfId="0" applyAlignment="1" applyBorder="1" applyFont="1">
      <alignment horizontal="center" readingOrder="0" vertical="center"/>
    </xf>
    <xf borderId="3" fillId="7" fontId="3" numFmtId="0" xfId="0" applyAlignment="1" applyBorder="1" applyFont="1">
      <alignment horizontal="center" vertical="center"/>
    </xf>
    <xf borderId="3" fillId="0" fontId="4" numFmtId="0" xfId="0" applyAlignment="1" applyBorder="1" applyFont="1">
      <alignment horizontal="center" readingOrder="0" shrinkToFit="0" vertical="center" wrapText="1"/>
    </xf>
    <xf borderId="9" fillId="0" fontId="4" numFmtId="166" xfId="0" applyAlignment="1" applyBorder="1" applyFont="1" applyNumberFormat="1">
      <alignment horizontal="center" readingOrder="0" shrinkToFit="0" vertical="center" wrapText="0"/>
    </xf>
    <xf borderId="3" fillId="0" fontId="4" numFmtId="0" xfId="0" applyAlignment="1" applyBorder="1" applyFont="1">
      <alignment horizontal="center" shrinkToFit="0" vertical="center" wrapText="1"/>
    </xf>
    <xf borderId="9" fillId="0" fontId="4" numFmtId="166" xfId="0" applyAlignment="1" applyBorder="1" applyFont="1" applyNumberFormat="1">
      <alignment horizontal="center" shrinkToFit="0" vertical="center" wrapText="0"/>
    </xf>
    <xf borderId="5" fillId="0" fontId="9" numFmtId="49" xfId="0" applyAlignment="1" applyBorder="1" applyFont="1" applyNumberFormat="1">
      <alignment horizontal="center" shrinkToFit="0" vertical="center" wrapText="0"/>
    </xf>
    <xf borderId="5" fillId="0" fontId="9" numFmtId="49" xfId="0" applyAlignment="1" applyBorder="1" applyFont="1" applyNumberFormat="1">
      <alignment horizontal="center" readingOrder="0" shrinkToFit="0" vertical="center" wrapText="0"/>
    </xf>
    <xf borderId="15" fillId="7" fontId="3" numFmtId="0" xfId="0" applyAlignment="1" applyBorder="1" applyFont="1">
      <alignment horizontal="center" vertical="center"/>
    </xf>
    <xf borderId="5" fillId="0" fontId="4" numFmtId="167" xfId="0" applyAlignment="1" applyBorder="1" applyFont="1" applyNumberFormat="1">
      <alignment horizontal="center" readingOrder="0" shrinkToFit="0" vertical="center" wrapText="0"/>
    </xf>
    <xf borderId="16" fillId="0" fontId="7" numFmtId="0" xfId="0" applyBorder="1" applyFont="1"/>
    <xf borderId="13" fillId="0" fontId="4" numFmtId="168" xfId="0" applyAlignment="1" applyBorder="1" applyFont="1" applyNumberFormat="1">
      <alignment horizontal="center" readingOrder="0" shrinkToFit="0" vertical="center" wrapText="0"/>
    </xf>
    <xf borderId="17" fillId="11" fontId="10" numFmtId="0" xfId="0" applyAlignment="1" applyBorder="1" applyFill="1" applyFont="1">
      <alignment vertical="center"/>
    </xf>
    <xf borderId="18" fillId="12" fontId="1" numFmtId="0" xfId="0" applyAlignment="1" applyBorder="1" applyFill="1" applyFont="1">
      <alignment vertical="center"/>
    </xf>
    <xf borderId="19" fillId="13" fontId="4" numFmtId="0" xfId="0" applyAlignment="1" applyBorder="1" applyFill="1" applyFont="1">
      <alignment horizontal="center" vertical="center"/>
    </xf>
    <xf borderId="17" fillId="0" fontId="11" numFmtId="0" xfId="0" applyAlignment="1" applyBorder="1" applyFont="1">
      <alignment horizontal="center" readingOrder="0" shrinkToFit="0" vertical="center" wrapText="1"/>
    </xf>
    <xf borderId="20" fillId="0" fontId="11" numFmtId="0" xfId="0" applyAlignment="1" applyBorder="1" applyFont="1">
      <alignment horizontal="center" shrinkToFit="0" vertical="center" wrapText="1"/>
    </xf>
    <xf borderId="21" fillId="0" fontId="6" numFmtId="0" xfId="0" applyAlignment="1" applyBorder="1" applyFont="1">
      <alignment horizontal="center" readingOrder="0" vertical="center"/>
    </xf>
    <xf borderId="22" fillId="0" fontId="12" numFmtId="0" xfId="0" applyAlignment="1" applyBorder="1" applyFont="1">
      <alignment horizontal="left" readingOrder="0" vertical="bottom"/>
    </xf>
    <xf borderId="18" fillId="0" fontId="6" numFmtId="0" xfId="0" applyAlignment="1" applyBorder="1" applyFont="1">
      <alignment horizontal="left" readingOrder="0" vertical="center"/>
    </xf>
    <xf borderId="23" fillId="0" fontId="7" numFmtId="0" xfId="0" applyBorder="1" applyFont="1"/>
    <xf borderId="22" fillId="0" fontId="13" numFmtId="0" xfId="0" applyAlignment="1" applyBorder="1" applyFont="1">
      <alignment horizontal="left" readingOrder="0" vertical="bottom"/>
    </xf>
    <xf borderId="21" fillId="0" fontId="6" numFmtId="0" xfId="0" applyAlignment="1" applyBorder="1" applyFont="1">
      <alignment horizontal="left" readingOrder="0" shrinkToFit="0" vertical="center" wrapText="1"/>
    </xf>
    <xf borderId="24" fillId="0" fontId="7" numFmtId="0" xfId="0" applyBorder="1" applyFont="1"/>
    <xf borderId="25" fillId="0" fontId="7" numFmtId="0" xfId="0" applyBorder="1" applyFont="1"/>
    <xf borderId="22" fillId="0" fontId="14" numFmtId="0" xfId="0" applyAlignment="1" applyBorder="1" applyFont="1">
      <alignment horizontal="left" vertical="bottom"/>
    </xf>
    <xf borderId="17" fillId="0" fontId="11" numFmtId="0" xfId="0" applyAlignment="1" applyBorder="1" applyFont="1">
      <alignment horizontal="center" shrinkToFit="0" vertical="center" wrapText="1"/>
    </xf>
    <xf borderId="0" fillId="0" fontId="15" numFmtId="0" xfId="0" applyAlignment="1" applyFont="1">
      <alignment horizontal="left" vertical="center"/>
    </xf>
    <xf borderId="26" fillId="0" fontId="7" numFmtId="0" xfId="0" applyBorder="1" applyFont="1"/>
    <xf borderId="27" fillId="0" fontId="7" numFmtId="0" xfId="0" applyBorder="1" applyFont="1"/>
    <xf borderId="28" fillId="5" fontId="1" numFmtId="0" xfId="0" applyAlignment="1" applyBorder="1" applyFont="1">
      <alignment vertical="center"/>
    </xf>
    <xf borderId="29" fillId="5" fontId="4" numFmtId="0" xfId="0" applyBorder="1" applyFont="1"/>
    <xf borderId="5" fillId="0" fontId="4" numFmtId="0" xfId="0" applyAlignment="1" applyBorder="1" applyFont="1">
      <alignment horizontal="center" shrinkToFit="0" vertical="center" wrapText="0"/>
    </xf>
    <xf borderId="5" fillId="0" fontId="6" numFmtId="0" xfId="0" applyAlignment="1" applyBorder="1" applyFont="1">
      <alignment horizontal="center" shrinkToFit="0" vertical="center" wrapText="1"/>
    </xf>
    <xf borderId="4" fillId="6" fontId="1" numFmtId="0" xfId="0" applyAlignment="1" applyBorder="1" applyFont="1">
      <alignment horizontal="center" vertical="center"/>
    </xf>
    <xf borderId="0" fillId="0" fontId="4" numFmtId="0" xfId="0" applyAlignment="1" applyFont="1">
      <alignment horizontal="center" vertical="center"/>
    </xf>
    <xf borderId="30" fillId="0" fontId="16" numFmtId="0" xfId="0" applyAlignment="1" applyBorder="1" applyFont="1">
      <alignment vertical="bottom"/>
    </xf>
    <xf borderId="0" fillId="0" fontId="16" numFmtId="0" xfId="0" applyAlignment="1" applyFont="1">
      <alignment vertical="bottom"/>
    </xf>
    <xf borderId="30" fillId="0" fontId="16" numFmtId="0" xfId="0" applyAlignment="1" applyBorder="1" applyFont="1">
      <alignment vertical="bottom"/>
    </xf>
    <xf borderId="31" fillId="8" fontId="3" numFmtId="0" xfId="0" applyAlignment="1" applyBorder="1" applyFont="1">
      <alignment horizontal="center" vertical="center"/>
    </xf>
    <xf borderId="3" fillId="0" fontId="4" numFmtId="0" xfId="0" applyAlignment="1" applyBorder="1" applyFont="1">
      <alignment readingOrder="0" shrinkToFit="0" vertical="center" wrapText="0"/>
    </xf>
    <xf borderId="32" fillId="14" fontId="16" numFmtId="0" xfId="0" applyAlignment="1" applyBorder="1" applyFill="1" applyFont="1">
      <alignment vertical="bottom"/>
    </xf>
    <xf borderId="5" fillId="0" fontId="4" numFmtId="0" xfId="0" applyAlignment="1" applyBorder="1" applyFont="1">
      <alignment readingOrder="0" shrinkToFit="0" vertical="center" wrapText="1"/>
    </xf>
    <xf borderId="33" fillId="14" fontId="16" numFmtId="0" xfId="0" applyAlignment="1" applyBorder="1" applyFont="1">
      <alignment vertical="bottom"/>
    </xf>
    <xf borderId="0" fillId="0" fontId="4" numFmtId="169" xfId="0" applyAlignment="1" applyFont="1" applyNumberFormat="1">
      <alignment readingOrder="0"/>
    </xf>
    <xf borderId="31" fillId="0" fontId="4" numFmtId="0" xfId="0" applyAlignment="1" applyBorder="1" applyFont="1">
      <alignment readingOrder="0" shrinkToFit="0" vertical="center" wrapText="0"/>
    </xf>
    <xf borderId="7" fillId="0" fontId="7" numFmtId="0" xfId="0" applyBorder="1" applyFont="1"/>
    <xf borderId="33" fillId="14" fontId="17" numFmtId="0" xfId="0" applyAlignment="1" applyBorder="1" applyFont="1">
      <alignment horizontal="center" vertical="bottom"/>
    </xf>
    <xf borderId="34" fillId="0" fontId="4" numFmtId="0" xfId="0" applyAlignment="1" applyBorder="1" applyFont="1">
      <alignment readingOrder="0" shrinkToFit="0" vertical="center" wrapText="0"/>
    </xf>
    <xf borderId="33" fillId="14" fontId="17" numFmtId="0" xfId="0" applyAlignment="1" applyBorder="1" applyFont="1">
      <alignment horizontal="center" vertical="bottom"/>
    </xf>
    <xf borderId="6" fillId="8" fontId="3" numFmtId="0" xfId="0" applyAlignment="1" applyBorder="1" applyFont="1">
      <alignment horizontal="center" vertical="center"/>
    </xf>
    <xf borderId="32" fillId="0" fontId="18" numFmtId="0" xfId="0" applyAlignment="1" applyBorder="1" applyFont="1">
      <alignment vertical="bottom"/>
    </xf>
    <xf borderId="35" fillId="0" fontId="4" numFmtId="0" xfId="0" applyAlignment="1" applyBorder="1" applyFont="1">
      <alignment readingOrder="0" shrinkToFit="0" vertical="center" wrapText="0"/>
    </xf>
    <xf borderId="33" fillId="0" fontId="16" numFmtId="0" xfId="0" applyAlignment="1" applyBorder="1" applyFont="1">
      <alignment vertical="bottom"/>
    </xf>
    <xf borderId="33" fillId="0" fontId="16" numFmtId="0" xfId="0" applyAlignment="1" applyBorder="1" applyFont="1">
      <alignment horizontal="center" readingOrder="0"/>
    </xf>
    <xf borderId="3" fillId="8" fontId="3" numFmtId="0" xfId="0" applyAlignment="1" applyBorder="1" applyFont="1">
      <alignment horizontal="center" readingOrder="0" vertical="center"/>
    </xf>
    <xf borderId="33" fillId="0" fontId="16" numFmtId="0" xfId="0" applyAlignment="1" applyBorder="1" applyFont="1">
      <alignment readingOrder="0" vertical="bottom"/>
    </xf>
    <xf borderId="3" fillId="0" fontId="6" numFmtId="0" xfId="0" applyAlignment="1" applyBorder="1" applyFont="1">
      <alignment horizontal="left" shrinkToFit="0" vertical="center" wrapText="1"/>
    </xf>
    <xf borderId="3" fillId="0" fontId="4" numFmtId="164" xfId="0" applyAlignment="1" applyBorder="1" applyFont="1" applyNumberFormat="1">
      <alignment horizontal="left" readingOrder="0" shrinkToFit="0" vertical="center" wrapText="0"/>
    </xf>
    <xf borderId="0" fillId="0" fontId="16" numFmtId="0" xfId="0" applyAlignment="1" applyFont="1">
      <alignment horizontal="center" vertical="bottom"/>
    </xf>
    <xf borderId="13" fillId="0" fontId="7" numFmtId="0" xfId="0" applyBorder="1" applyFont="1"/>
    <xf borderId="0" fillId="0" fontId="4" numFmtId="14" xfId="0" applyAlignment="1" applyFont="1" applyNumberFormat="1">
      <alignment readingOrder="0"/>
    </xf>
    <xf borderId="3" fillId="5" fontId="1" numFmtId="0" xfId="0" applyAlignment="1" applyBorder="1" applyFont="1">
      <alignment horizontal="center" vertical="center"/>
    </xf>
    <xf borderId="5" fillId="0" fontId="4" numFmtId="167" xfId="0" applyAlignment="1" applyBorder="1" applyFont="1" applyNumberFormat="1">
      <alignment horizontal="center" shrinkToFit="0" vertical="center" wrapText="0"/>
    </xf>
    <xf borderId="13" fillId="0" fontId="4" numFmtId="168" xfId="0" applyAlignment="1" applyBorder="1" applyFont="1" applyNumberFormat="1">
      <alignment horizontal="center" shrinkToFit="0" vertical="center" wrapText="0"/>
    </xf>
    <xf borderId="36" fillId="2" fontId="1" numFmtId="0" xfId="0" applyAlignment="1" applyBorder="1" applyFont="1">
      <alignment vertical="center"/>
    </xf>
    <xf borderId="37" fillId="2" fontId="4" numFmtId="0" xfId="0" applyBorder="1" applyFont="1"/>
    <xf borderId="1" fillId="2" fontId="1" numFmtId="0" xfId="0" applyAlignment="1" applyBorder="1" applyFont="1">
      <alignment horizontal="center" vertical="center"/>
    </xf>
    <xf borderId="2" fillId="3" fontId="2" numFmtId="0" xfId="0" applyAlignment="1" applyBorder="1" applyFont="1">
      <alignment horizontal="center" shrinkToFit="0" vertical="center" wrapText="0"/>
    </xf>
    <xf borderId="2" fillId="3" fontId="1" numFmtId="0" xfId="0" applyAlignment="1" applyBorder="1" applyFont="1">
      <alignment horizontal="center" vertical="center"/>
    </xf>
    <xf borderId="5" fillId="0" fontId="19" numFmtId="0" xfId="0" applyAlignment="1" applyBorder="1" applyFont="1">
      <alignment horizontal="center" shrinkToFit="0" vertical="center" wrapText="0"/>
    </xf>
    <xf borderId="1" fillId="0" fontId="6" numFmtId="0" xfId="0" applyAlignment="1" applyBorder="1" applyFont="1">
      <alignment horizontal="left" shrinkToFit="0" vertical="center" wrapText="1"/>
    </xf>
    <xf borderId="1" fillId="0" fontId="20" numFmtId="49" xfId="0" applyAlignment="1" applyBorder="1" applyFont="1" applyNumberFormat="1">
      <alignment horizontal="center" readingOrder="0" shrinkToFit="0" vertical="center" wrapText="0"/>
    </xf>
    <xf borderId="5" fillId="0" fontId="19" numFmtId="0" xfId="0" applyAlignment="1" applyBorder="1" applyFont="1">
      <alignment horizontal="center" readingOrder="0" shrinkToFit="0" vertical="center" wrapText="0"/>
    </xf>
    <xf borderId="5" fillId="0" fontId="19" numFmtId="170" xfId="0" applyAlignment="1" applyBorder="1" applyFont="1" applyNumberFormat="1">
      <alignment horizontal="center" readingOrder="0" shrinkToFit="0" vertical="center" wrapText="0"/>
    </xf>
    <xf borderId="1" fillId="0" fontId="9" numFmtId="49" xfId="0" applyAlignment="1" applyBorder="1" applyFont="1" applyNumberFormat="1">
      <alignment horizontal="center" shrinkToFit="0" vertical="center" wrapText="0"/>
    </xf>
    <xf borderId="16" fillId="7" fontId="3" numFmtId="0" xfId="0" applyAlignment="1" applyBorder="1" applyFont="1">
      <alignment horizontal="center" readingOrder="0" vertical="center"/>
    </xf>
    <xf borderId="13" fillId="0" fontId="4" numFmtId="168" xfId="0" applyAlignment="1" applyBorder="1" applyFont="1" applyNumberFormat="1">
      <alignment horizontal="center" readingOrder="0" shrinkToFit="0" vertical="center" wrapText="0"/>
    </xf>
    <xf borderId="38" fillId="3" fontId="4" numFmtId="0" xfId="0" applyBorder="1" applyFont="1"/>
    <xf borderId="17" fillId="11" fontId="10" numFmtId="0" xfId="0" applyAlignment="1" applyBorder="1" applyFont="1">
      <alignment horizontal="center" vertical="center"/>
    </xf>
    <xf borderId="18" fillId="12" fontId="1" numFmtId="0" xfId="0" applyAlignment="1" applyBorder="1" applyFont="1">
      <alignment horizontal="center" vertical="center"/>
    </xf>
    <xf borderId="39" fillId="0" fontId="6" numFmtId="0" xfId="0" applyAlignment="1" applyBorder="1" applyFont="1">
      <alignment horizontal="left" readingOrder="0" shrinkToFit="0" vertical="center" wrapText="1"/>
    </xf>
    <xf borderId="20" fillId="11" fontId="1" numFmtId="0" xfId="0" applyAlignment="1" applyBorder="1" applyFont="1">
      <alignment vertical="center"/>
    </xf>
    <xf borderId="40" fillId="11" fontId="4" numFmtId="0" xfId="0" applyBorder="1" applyFont="1"/>
    <xf borderId="0" fillId="12" fontId="1" numFmtId="0" xfId="0" applyAlignment="1" applyFont="1">
      <alignment vertical="center"/>
    </xf>
    <xf borderId="0" fillId="12" fontId="4" numFmtId="0" xfId="0" applyFont="1"/>
    <xf borderId="5" fillId="0" fontId="4" numFmtId="0" xfId="0" applyAlignment="1" applyBorder="1" applyFont="1">
      <alignment horizontal="center" readingOrder="0" shrinkToFit="0" vertical="center" wrapText="0"/>
    </xf>
    <xf borderId="5" fillId="0" fontId="6" numFmtId="0" xfId="0" applyAlignment="1" applyBorder="1" applyFont="1">
      <alignment horizontal="center" readingOrder="0" shrinkToFit="0" vertical="center" wrapText="1"/>
    </xf>
    <xf borderId="18" fillId="0" fontId="6" numFmtId="0" xfId="0" applyAlignment="1" applyBorder="1" applyFont="1">
      <alignment horizontal="center" vertical="center"/>
    </xf>
    <xf borderId="41" fillId="0" fontId="6" numFmtId="0" xfId="0" applyAlignment="1" applyBorder="1" applyFont="1">
      <alignment horizontal="left" vertical="center"/>
    </xf>
    <xf borderId="42" fillId="0" fontId="7" numFmtId="0" xfId="0" applyBorder="1" applyFont="1"/>
    <xf borderId="21" fillId="0" fontId="6" numFmtId="0" xfId="0" applyAlignment="1" applyBorder="1" applyFont="1">
      <alignment horizontal="left" shrinkToFit="0" vertical="center" wrapText="1"/>
    </xf>
    <xf borderId="43" fillId="0" fontId="7" numFmtId="0" xfId="0" applyBorder="1" applyFont="1"/>
    <xf borderId="44" fillId="0" fontId="7" numFmtId="0" xfId="0" applyBorder="1" applyFont="1"/>
    <xf borderId="34" fillId="6" fontId="1" numFmtId="0" xfId="0" applyAlignment="1" applyBorder="1" applyFont="1">
      <alignment vertical="center"/>
    </xf>
    <xf borderId="45" fillId="6" fontId="4" numFmtId="0" xfId="0" applyBorder="1" applyFont="1"/>
    <xf borderId="34" fillId="0" fontId="4" numFmtId="0" xfId="0" applyAlignment="1" applyBorder="1" applyFont="1">
      <alignment shrinkToFit="0" vertical="center" wrapText="0"/>
    </xf>
    <xf borderId="46" fillId="0" fontId="7" numFmtId="0" xfId="0" applyBorder="1" applyFont="1"/>
    <xf borderId="45" fillId="0" fontId="7" numFmtId="0" xfId="0" applyBorder="1" applyFont="1"/>
    <xf borderId="35" fillId="0" fontId="4" numFmtId="0" xfId="0" applyAlignment="1" applyBorder="1" applyFont="1">
      <alignment shrinkToFit="0" vertical="center" wrapText="1"/>
    </xf>
    <xf borderId="47" fillId="0" fontId="7" numFmtId="0" xfId="0" applyBorder="1" applyFont="1"/>
    <xf borderId="48" fillId="0" fontId="7" numFmtId="0" xfId="0" applyBorder="1" applyFont="1"/>
    <xf borderId="3" fillId="0" fontId="6" numFmtId="0" xfId="0" applyAlignment="1" applyBorder="1" applyFont="1">
      <alignment horizontal="left" readingOrder="0" shrinkToFit="0" vertical="center" wrapText="1"/>
    </xf>
    <xf borderId="49" fillId="0" fontId="7" numFmtId="0" xfId="0" applyBorder="1" applyFont="1"/>
    <xf borderId="50" fillId="0" fontId="7" numFmtId="0" xfId="0" applyBorder="1" applyFont="1"/>
    <xf borderId="5" fillId="0" fontId="19" numFmtId="49" xfId="0" applyAlignment="1" applyBorder="1" applyFont="1" applyNumberFormat="1">
      <alignment horizontal="center" shrinkToFit="0" vertical="center" wrapText="0"/>
    </xf>
    <xf borderId="5" fillId="0" fontId="19" numFmtId="49" xfId="0" applyAlignment="1" applyBorder="1" applyFont="1" applyNumberFormat="1">
      <alignment horizontal="center" readingOrder="0" shrinkToFit="0" vertical="center" wrapText="0"/>
    </xf>
    <xf borderId="5" fillId="0" fontId="4" numFmtId="171" xfId="0" applyAlignment="1" applyBorder="1" applyFont="1" applyNumberFormat="1">
      <alignment horizontal="center" readingOrder="0" shrinkToFit="0" vertical="center" wrapText="0"/>
    </xf>
    <xf borderId="34" fillId="0" fontId="4" numFmtId="164" xfId="0" applyAlignment="1" applyBorder="1" applyFont="1" applyNumberFormat="1">
      <alignment horizontal="left" shrinkToFit="0" vertical="center" wrapText="0"/>
    </xf>
    <xf borderId="31" fillId="0" fontId="7" numFmtId="0" xfId="0" applyBorder="1" applyFont="1"/>
    <xf borderId="51" fillId="0" fontId="7" numFmtId="0" xfId="0" applyBorder="1" applyFont="1"/>
    <xf borderId="52" fillId="0" fontId="7" numFmtId="0" xfId="0" applyBorder="1" applyFont="1"/>
    <xf borderId="1" fillId="0" fontId="6" numFmtId="0" xfId="0" applyAlignment="1" applyBorder="1" applyFont="1">
      <alignment horizontal="left" readingOrder="0" shrinkToFit="0" vertical="center" wrapText="1"/>
    </xf>
    <xf borderId="9" fillId="0" fontId="4" numFmtId="172" xfId="0" applyAlignment="1" applyBorder="1" applyFont="1" applyNumberFormat="1">
      <alignment horizontal="center" readingOrder="0" shrinkToFit="0" vertical="center" wrapText="0"/>
    </xf>
    <xf borderId="9" fillId="0" fontId="4" numFmtId="172" xfId="0" applyAlignment="1" applyBorder="1" applyFont="1" applyNumberFormat="1">
      <alignment horizontal="center" shrinkToFit="0" vertical="center" wrapText="0"/>
    </xf>
    <xf borderId="9" fillId="0" fontId="4" numFmtId="172" xfId="0" applyAlignment="1" applyBorder="1" applyFont="1" applyNumberFormat="1">
      <alignment horizontal="center" readingOrder="0" shrinkToFit="0" vertical="center" wrapText="0"/>
    </xf>
    <xf borderId="9" fillId="0" fontId="4" numFmtId="172" xfId="0" applyAlignment="1" applyBorder="1" applyFont="1" applyNumberFormat="1">
      <alignment horizontal="center" shrinkToFit="0" vertical="center" wrapText="0"/>
    </xf>
    <xf borderId="18" fillId="0" fontId="6" numFmtId="0" xfId="0" applyAlignment="1" applyBorder="1" applyFont="1">
      <alignment horizontal="center" readingOrder="0" vertical="center"/>
    </xf>
    <xf borderId="41" fillId="0" fontId="6" numFmtId="0" xfId="0" applyAlignment="1" applyBorder="1" applyFont="1">
      <alignment horizontal="left" readingOrder="0" vertical="center"/>
    </xf>
    <xf borderId="35" fillId="0" fontId="4" numFmtId="0" xfId="0" applyAlignment="1" applyBorder="1" applyFont="1">
      <alignment readingOrder="0" shrinkToFit="0" vertical="center" wrapText="1"/>
    </xf>
    <xf borderId="34" fillId="0" fontId="4" numFmtId="14" xfId="0" applyAlignment="1" applyBorder="1" applyFont="1" applyNumberFormat="1">
      <alignment horizontal="left" readingOrder="0" shrinkToFit="0" vertical="center" wrapText="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0.xml.rels><?xml version="1.0" encoding="UTF-8" standalone="yes"?><Relationships xmlns="http://schemas.openxmlformats.org/package/2006/relationships"><Relationship Id="rId11" Type="http://schemas.openxmlformats.org/officeDocument/2006/relationships/image" Target="../media/image10.jpg"/><Relationship Id="rId10" Type="http://schemas.openxmlformats.org/officeDocument/2006/relationships/image" Target="../media/image12.jpg"/><Relationship Id="rId13" Type="http://schemas.openxmlformats.org/officeDocument/2006/relationships/image" Target="../media/image11.jpg"/><Relationship Id="rId12" Type="http://schemas.openxmlformats.org/officeDocument/2006/relationships/image" Target="../media/image13.jpg"/><Relationship Id="rId1" Type="http://schemas.openxmlformats.org/officeDocument/2006/relationships/image" Target="../media/image2.jpg"/><Relationship Id="rId2" Type="http://schemas.openxmlformats.org/officeDocument/2006/relationships/image" Target="../media/image4.jpg"/><Relationship Id="rId3" Type="http://schemas.openxmlformats.org/officeDocument/2006/relationships/image" Target="../media/image15.jpg"/><Relationship Id="rId4" Type="http://schemas.openxmlformats.org/officeDocument/2006/relationships/image" Target="../media/image8.jpg"/><Relationship Id="rId9" Type="http://schemas.openxmlformats.org/officeDocument/2006/relationships/image" Target="../media/image9.jpg"/><Relationship Id="rId15" Type="http://schemas.openxmlformats.org/officeDocument/2006/relationships/image" Target="../media/image5.jpg"/><Relationship Id="rId14" Type="http://schemas.openxmlformats.org/officeDocument/2006/relationships/image" Target="../media/image14.jpg"/><Relationship Id="rId16" Type="http://schemas.openxmlformats.org/officeDocument/2006/relationships/image" Target="../media/image3.jpg"/><Relationship Id="rId5" Type="http://schemas.openxmlformats.org/officeDocument/2006/relationships/image" Target="../media/image7.jpg"/><Relationship Id="rId6" Type="http://schemas.openxmlformats.org/officeDocument/2006/relationships/image" Target="../media/image6.jpg"/><Relationship Id="rId7" Type="http://schemas.openxmlformats.org/officeDocument/2006/relationships/image" Target="../media/image1.jpg"/><Relationship Id="rId8" Type="http://schemas.openxmlformats.org/officeDocument/2006/relationships/image" Target="../media/image16.jpg"/></Relationships>
</file>

<file path=xl/drawings/_rels/drawing2.xml.rels><?xml version="1.0" encoding="UTF-8" standalone="yes"?><Relationships xmlns="http://schemas.openxmlformats.org/package/2006/relationships"><Relationship Id="rId11" Type="http://schemas.openxmlformats.org/officeDocument/2006/relationships/image" Target="../media/image10.jpg"/><Relationship Id="rId10" Type="http://schemas.openxmlformats.org/officeDocument/2006/relationships/image" Target="../media/image12.jpg"/><Relationship Id="rId13" Type="http://schemas.openxmlformats.org/officeDocument/2006/relationships/image" Target="../media/image11.jpg"/><Relationship Id="rId12" Type="http://schemas.openxmlformats.org/officeDocument/2006/relationships/image" Target="../media/image13.jpg"/><Relationship Id="rId1" Type="http://schemas.openxmlformats.org/officeDocument/2006/relationships/image" Target="../media/image2.jpg"/><Relationship Id="rId2" Type="http://schemas.openxmlformats.org/officeDocument/2006/relationships/image" Target="../media/image4.jpg"/><Relationship Id="rId3" Type="http://schemas.openxmlformats.org/officeDocument/2006/relationships/image" Target="../media/image15.jpg"/><Relationship Id="rId4" Type="http://schemas.openxmlformats.org/officeDocument/2006/relationships/image" Target="../media/image8.jpg"/><Relationship Id="rId9" Type="http://schemas.openxmlformats.org/officeDocument/2006/relationships/image" Target="../media/image9.jpg"/><Relationship Id="rId15" Type="http://schemas.openxmlformats.org/officeDocument/2006/relationships/image" Target="../media/image5.jpg"/><Relationship Id="rId14" Type="http://schemas.openxmlformats.org/officeDocument/2006/relationships/image" Target="../media/image14.jpg"/><Relationship Id="rId16" Type="http://schemas.openxmlformats.org/officeDocument/2006/relationships/image" Target="../media/image3.jpg"/><Relationship Id="rId5" Type="http://schemas.openxmlformats.org/officeDocument/2006/relationships/image" Target="../media/image7.jpg"/><Relationship Id="rId6" Type="http://schemas.openxmlformats.org/officeDocument/2006/relationships/image" Target="../media/image6.jpg"/><Relationship Id="rId7" Type="http://schemas.openxmlformats.org/officeDocument/2006/relationships/image" Target="../media/image1.jpg"/><Relationship Id="rId8" Type="http://schemas.openxmlformats.org/officeDocument/2006/relationships/image" Target="../media/image16.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3</xdr:row>
      <xdr:rowOff>0</xdr:rowOff>
    </xdr:from>
    <xdr:ext cx="1247775" cy="838200"/>
    <xdr:pic>
      <xdr:nvPicPr>
        <xdr:cNvPr id="0" name="image2.jp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0</xdr:colOff>
      <xdr:row>3</xdr:row>
      <xdr:rowOff>0</xdr:rowOff>
    </xdr:from>
    <xdr:ext cx="1247775" cy="819150"/>
    <xdr:pic>
      <xdr:nvPicPr>
        <xdr:cNvPr id="0" name="image4.jpg"/>
        <xdr:cNvPicPr preferRelativeResize="0"/>
      </xdr:nvPicPr>
      <xdr:blipFill>
        <a:blip cstate="print" r:embed="rId2"/>
        <a:stretch>
          <a:fillRect/>
        </a:stretch>
      </xdr:blipFill>
      <xdr:spPr>
        <a:prstGeom prst="rect">
          <a:avLst/>
        </a:prstGeom>
        <a:noFill/>
      </xdr:spPr>
    </xdr:pic>
    <xdr:clientData fLocksWithSheet="0"/>
  </xdr:oneCellAnchor>
  <xdr:oneCellAnchor>
    <xdr:from>
      <xdr:col>3</xdr:col>
      <xdr:colOff>0</xdr:colOff>
      <xdr:row>3</xdr:row>
      <xdr:rowOff>0</xdr:rowOff>
    </xdr:from>
    <xdr:ext cx="1247775" cy="800100"/>
    <xdr:pic>
      <xdr:nvPicPr>
        <xdr:cNvPr id="0" name="image15.jp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0</xdr:colOff>
      <xdr:row>3</xdr:row>
      <xdr:rowOff>0</xdr:rowOff>
    </xdr:from>
    <xdr:ext cx="1247775" cy="809625"/>
    <xdr:pic>
      <xdr:nvPicPr>
        <xdr:cNvPr id="0" name="image8.jpg"/>
        <xdr:cNvPicPr preferRelativeResize="0"/>
      </xdr:nvPicPr>
      <xdr:blipFill>
        <a:blip cstate="print" r:embed="rId4"/>
        <a:stretch>
          <a:fillRect/>
        </a:stretch>
      </xdr:blipFill>
      <xdr:spPr>
        <a:prstGeom prst="rect">
          <a:avLst/>
        </a:prstGeom>
        <a:noFill/>
      </xdr:spPr>
    </xdr:pic>
    <xdr:clientData fLocksWithSheet="0"/>
  </xdr:oneCellAnchor>
  <xdr:oneCellAnchor>
    <xdr:from>
      <xdr:col>5</xdr:col>
      <xdr:colOff>0</xdr:colOff>
      <xdr:row>3</xdr:row>
      <xdr:rowOff>0</xdr:rowOff>
    </xdr:from>
    <xdr:ext cx="1247775" cy="800100"/>
    <xdr:pic>
      <xdr:nvPicPr>
        <xdr:cNvPr id="0" name="image7.jpg"/>
        <xdr:cNvPicPr preferRelativeResize="0"/>
      </xdr:nvPicPr>
      <xdr:blipFill>
        <a:blip cstate="print" r:embed="rId5"/>
        <a:stretch>
          <a:fillRect/>
        </a:stretch>
      </xdr:blipFill>
      <xdr:spPr>
        <a:prstGeom prst="rect">
          <a:avLst/>
        </a:prstGeom>
        <a:noFill/>
      </xdr:spPr>
    </xdr:pic>
    <xdr:clientData fLocksWithSheet="0"/>
  </xdr:oneCellAnchor>
  <xdr:oneCellAnchor>
    <xdr:from>
      <xdr:col>6</xdr:col>
      <xdr:colOff>0</xdr:colOff>
      <xdr:row>3</xdr:row>
      <xdr:rowOff>0</xdr:rowOff>
    </xdr:from>
    <xdr:ext cx="1247775" cy="819150"/>
    <xdr:pic>
      <xdr:nvPicPr>
        <xdr:cNvPr id="0" name="image6.jpg"/>
        <xdr:cNvPicPr preferRelativeResize="0"/>
      </xdr:nvPicPr>
      <xdr:blipFill>
        <a:blip cstate="print" r:embed="rId6"/>
        <a:stretch>
          <a:fillRect/>
        </a:stretch>
      </xdr:blipFill>
      <xdr:spPr>
        <a:prstGeom prst="rect">
          <a:avLst/>
        </a:prstGeom>
        <a:noFill/>
      </xdr:spPr>
    </xdr:pic>
    <xdr:clientData fLocksWithSheet="0"/>
  </xdr:oneCellAnchor>
  <xdr:oneCellAnchor>
    <xdr:from>
      <xdr:col>7</xdr:col>
      <xdr:colOff>0</xdr:colOff>
      <xdr:row>3</xdr:row>
      <xdr:rowOff>0</xdr:rowOff>
    </xdr:from>
    <xdr:ext cx="1247775" cy="847725"/>
    <xdr:pic>
      <xdr:nvPicPr>
        <xdr:cNvPr id="0" name="image1.jpg"/>
        <xdr:cNvPicPr preferRelativeResize="0"/>
      </xdr:nvPicPr>
      <xdr:blipFill>
        <a:blip cstate="print" r:embed="rId7"/>
        <a:stretch>
          <a:fillRect/>
        </a:stretch>
      </xdr:blipFill>
      <xdr:spPr>
        <a:prstGeom prst="rect">
          <a:avLst/>
        </a:prstGeom>
        <a:noFill/>
      </xdr:spPr>
    </xdr:pic>
    <xdr:clientData fLocksWithSheet="0"/>
  </xdr:oneCellAnchor>
  <xdr:oneCellAnchor>
    <xdr:from>
      <xdr:col>1</xdr:col>
      <xdr:colOff>0</xdr:colOff>
      <xdr:row>5</xdr:row>
      <xdr:rowOff>0</xdr:rowOff>
    </xdr:from>
    <xdr:ext cx="1247775" cy="800100"/>
    <xdr:pic>
      <xdr:nvPicPr>
        <xdr:cNvPr id="0" name="image16.jpg"/>
        <xdr:cNvPicPr preferRelativeResize="0"/>
      </xdr:nvPicPr>
      <xdr:blipFill>
        <a:blip cstate="print" r:embed="rId8"/>
        <a:stretch>
          <a:fillRect/>
        </a:stretch>
      </xdr:blipFill>
      <xdr:spPr>
        <a:prstGeom prst="rect">
          <a:avLst/>
        </a:prstGeom>
        <a:noFill/>
      </xdr:spPr>
    </xdr:pic>
    <xdr:clientData fLocksWithSheet="0"/>
  </xdr:oneCellAnchor>
  <xdr:oneCellAnchor>
    <xdr:from>
      <xdr:col>2</xdr:col>
      <xdr:colOff>0</xdr:colOff>
      <xdr:row>5</xdr:row>
      <xdr:rowOff>0</xdr:rowOff>
    </xdr:from>
    <xdr:ext cx="1247775" cy="800100"/>
    <xdr:pic>
      <xdr:nvPicPr>
        <xdr:cNvPr id="0" name="image16.jpg"/>
        <xdr:cNvPicPr preferRelativeResize="0"/>
      </xdr:nvPicPr>
      <xdr:blipFill>
        <a:blip cstate="print" r:embed="rId8"/>
        <a:stretch>
          <a:fillRect/>
        </a:stretch>
      </xdr:blipFill>
      <xdr:spPr>
        <a:prstGeom prst="rect">
          <a:avLst/>
        </a:prstGeom>
        <a:noFill/>
      </xdr:spPr>
    </xdr:pic>
    <xdr:clientData fLocksWithSheet="0"/>
  </xdr:oneCellAnchor>
  <xdr:oneCellAnchor>
    <xdr:from>
      <xdr:col>3</xdr:col>
      <xdr:colOff>0</xdr:colOff>
      <xdr:row>5</xdr:row>
      <xdr:rowOff>0</xdr:rowOff>
    </xdr:from>
    <xdr:ext cx="1247775" cy="790575"/>
    <xdr:pic>
      <xdr:nvPicPr>
        <xdr:cNvPr id="0" name="image9.jpg"/>
        <xdr:cNvPicPr preferRelativeResize="0"/>
      </xdr:nvPicPr>
      <xdr:blipFill>
        <a:blip cstate="print" r:embed="rId9"/>
        <a:stretch>
          <a:fillRect/>
        </a:stretch>
      </xdr:blipFill>
      <xdr:spPr>
        <a:prstGeom prst="rect">
          <a:avLst/>
        </a:prstGeom>
        <a:noFill/>
      </xdr:spPr>
    </xdr:pic>
    <xdr:clientData fLocksWithSheet="0"/>
  </xdr:oneCellAnchor>
  <xdr:oneCellAnchor>
    <xdr:from>
      <xdr:col>4</xdr:col>
      <xdr:colOff>0</xdr:colOff>
      <xdr:row>5</xdr:row>
      <xdr:rowOff>0</xdr:rowOff>
    </xdr:from>
    <xdr:ext cx="1247775" cy="800100"/>
    <xdr:pic>
      <xdr:nvPicPr>
        <xdr:cNvPr id="0" name="image12.jpg"/>
        <xdr:cNvPicPr preferRelativeResize="0"/>
      </xdr:nvPicPr>
      <xdr:blipFill>
        <a:blip cstate="print" r:embed="rId10"/>
        <a:stretch>
          <a:fillRect/>
        </a:stretch>
      </xdr:blipFill>
      <xdr:spPr>
        <a:prstGeom prst="rect">
          <a:avLst/>
        </a:prstGeom>
        <a:noFill/>
      </xdr:spPr>
    </xdr:pic>
    <xdr:clientData fLocksWithSheet="0"/>
  </xdr:oneCellAnchor>
  <xdr:oneCellAnchor>
    <xdr:from>
      <xdr:col>5</xdr:col>
      <xdr:colOff>0</xdr:colOff>
      <xdr:row>5</xdr:row>
      <xdr:rowOff>0</xdr:rowOff>
    </xdr:from>
    <xdr:ext cx="1247775" cy="819150"/>
    <xdr:pic>
      <xdr:nvPicPr>
        <xdr:cNvPr id="0" name="image10.jpg"/>
        <xdr:cNvPicPr preferRelativeResize="0"/>
      </xdr:nvPicPr>
      <xdr:blipFill>
        <a:blip cstate="print" r:embed="rId11"/>
        <a:stretch>
          <a:fillRect/>
        </a:stretch>
      </xdr:blipFill>
      <xdr:spPr>
        <a:prstGeom prst="rect">
          <a:avLst/>
        </a:prstGeom>
        <a:noFill/>
      </xdr:spPr>
    </xdr:pic>
    <xdr:clientData fLocksWithSheet="0"/>
  </xdr:oneCellAnchor>
  <xdr:oneCellAnchor>
    <xdr:from>
      <xdr:col>6</xdr:col>
      <xdr:colOff>0</xdr:colOff>
      <xdr:row>5</xdr:row>
      <xdr:rowOff>0</xdr:rowOff>
    </xdr:from>
    <xdr:ext cx="1247775" cy="828675"/>
    <xdr:pic>
      <xdr:nvPicPr>
        <xdr:cNvPr id="0" name="image13.jpg"/>
        <xdr:cNvPicPr preferRelativeResize="0"/>
      </xdr:nvPicPr>
      <xdr:blipFill>
        <a:blip cstate="print" r:embed="rId12"/>
        <a:stretch>
          <a:fillRect/>
        </a:stretch>
      </xdr:blipFill>
      <xdr:spPr>
        <a:prstGeom prst="rect">
          <a:avLst/>
        </a:prstGeom>
        <a:noFill/>
      </xdr:spPr>
    </xdr:pic>
    <xdr:clientData fLocksWithSheet="0"/>
  </xdr:oneCellAnchor>
  <xdr:oneCellAnchor>
    <xdr:from>
      <xdr:col>7</xdr:col>
      <xdr:colOff>0</xdr:colOff>
      <xdr:row>5</xdr:row>
      <xdr:rowOff>0</xdr:rowOff>
    </xdr:from>
    <xdr:ext cx="1247775" cy="838200"/>
    <xdr:pic>
      <xdr:nvPicPr>
        <xdr:cNvPr id="0" name="image11.jpg"/>
        <xdr:cNvPicPr preferRelativeResize="0"/>
      </xdr:nvPicPr>
      <xdr:blipFill>
        <a:blip cstate="print" r:embed="rId13"/>
        <a:stretch>
          <a:fillRect/>
        </a:stretch>
      </xdr:blipFill>
      <xdr:spPr>
        <a:prstGeom prst="rect">
          <a:avLst/>
        </a:prstGeom>
        <a:noFill/>
      </xdr:spPr>
    </xdr:pic>
    <xdr:clientData fLocksWithSheet="0"/>
  </xdr:oneCellAnchor>
  <xdr:oneCellAnchor>
    <xdr:from>
      <xdr:col>1</xdr:col>
      <xdr:colOff>0</xdr:colOff>
      <xdr:row>7</xdr:row>
      <xdr:rowOff>0</xdr:rowOff>
    </xdr:from>
    <xdr:ext cx="1247775" cy="819150"/>
    <xdr:pic>
      <xdr:nvPicPr>
        <xdr:cNvPr id="0" name="image14.jpg"/>
        <xdr:cNvPicPr preferRelativeResize="0"/>
      </xdr:nvPicPr>
      <xdr:blipFill>
        <a:blip cstate="print" r:embed="rId14"/>
        <a:stretch>
          <a:fillRect/>
        </a:stretch>
      </xdr:blipFill>
      <xdr:spPr>
        <a:prstGeom prst="rect">
          <a:avLst/>
        </a:prstGeom>
        <a:noFill/>
      </xdr:spPr>
    </xdr:pic>
    <xdr:clientData fLocksWithSheet="0"/>
  </xdr:oneCellAnchor>
  <xdr:oneCellAnchor>
    <xdr:from>
      <xdr:col>2</xdr:col>
      <xdr:colOff>0</xdr:colOff>
      <xdr:row>7</xdr:row>
      <xdr:rowOff>0</xdr:rowOff>
    </xdr:from>
    <xdr:ext cx="1247775" cy="819150"/>
    <xdr:pic>
      <xdr:nvPicPr>
        <xdr:cNvPr id="0" name="image14.jpg"/>
        <xdr:cNvPicPr preferRelativeResize="0"/>
      </xdr:nvPicPr>
      <xdr:blipFill>
        <a:blip cstate="print" r:embed="rId14"/>
        <a:stretch>
          <a:fillRect/>
        </a:stretch>
      </xdr:blipFill>
      <xdr:spPr>
        <a:prstGeom prst="rect">
          <a:avLst/>
        </a:prstGeom>
        <a:noFill/>
      </xdr:spPr>
    </xdr:pic>
    <xdr:clientData fLocksWithSheet="0"/>
  </xdr:oneCellAnchor>
  <xdr:oneCellAnchor>
    <xdr:from>
      <xdr:col>3</xdr:col>
      <xdr:colOff>0</xdr:colOff>
      <xdr:row>7</xdr:row>
      <xdr:rowOff>0</xdr:rowOff>
    </xdr:from>
    <xdr:ext cx="1247775" cy="819150"/>
    <xdr:pic>
      <xdr:nvPicPr>
        <xdr:cNvPr id="0" name="image14.jpg"/>
        <xdr:cNvPicPr preferRelativeResize="0"/>
      </xdr:nvPicPr>
      <xdr:blipFill>
        <a:blip cstate="print" r:embed="rId14"/>
        <a:stretch>
          <a:fillRect/>
        </a:stretch>
      </xdr:blipFill>
      <xdr:spPr>
        <a:prstGeom prst="rect">
          <a:avLst/>
        </a:prstGeom>
        <a:noFill/>
      </xdr:spPr>
    </xdr:pic>
    <xdr:clientData fLocksWithSheet="0"/>
  </xdr:oneCellAnchor>
  <xdr:oneCellAnchor>
    <xdr:from>
      <xdr:col>4</xdr:col>
      <xdr:colOff>0</xdr:colOff>
      <xdr:row>7</xdr:row>
      <xdr:rowOff>0</xdr:rowOff>
    </xdr:from>
    <xdr:ext cx="1247775" cy="819150"/>
    <xdr:pic>
      <xdr:nvPicPr>
        <xdr:cNvPr id="0" name="image14.jpg"/>
        <xdr:cNvPicPr preferRelativeResize="0"/>
      </xdr:nvPicPr>
      <xdr:blipFill>
        <a:blip cstate="print" r:embed="rId14"/>
        <a:stretch>
          <a:fillRect/>
        </a:stretch>
      </xdr:blipFill>
      <xdr:spPr>
        <a:prstGeom prst="rect">
          <a:avLst/>
        </a:prstGeom>
        <a:noFill/>
      </xdr:spPr>
    </xdr:pic>
    <xdr:clientData fLocksWithSheet="0"/>
  </xdr:oneCellAnchor>
  <xdr:oneCellAnchor>
    <xdr:from>
      <xdr:col>5</xdr:col>
      <xdr:colOff>0</xdr:colOff>
      <xdr:row>7</xdr:row>
      <xdr:rowOff>0</xdr:rowOff>
    </xdr:from>
    <xdr:ext cx="1247775" cy="809625"/>
    <xdr:pic>
      <xdr:nvPicPr>
        <xdr:cNvPr id="0" name="image5.jpg"/>
        <xdr:cNvPicPr preferRelativeResize="0"/>
      </xdr:nvPicPr>
      <xdr:blipFill>
        <a:blip cstate="print" r:embed="rId15"/>
        <a:stretch>
          <a:fillRect/>
        </a:stretch>
      </xdr:blipFill>
      <xdr:spPr>
        <a:prstGeom prst="rect">
          <a:avLst/>
        </a:prstGeom>
        <a:noFill/>
      </xdr:spPr>
    </xdr:pic>
    <xdr:clientData fLocksWithSheet="0"/>
  </xdr:oneCellAnchor>
  <xdr:oneCellAnchor>
    <xdr:from>
      <xdr:col>6</xdr:col>
      <xdr:colOff>0</xdr:colOff>
      <xdr:row>7</xdr:row>
      <xdr:rowOff>0</xdr:rowOff>
    </xdr:from>
    <xdr:ext cx="1238250" cy="857250"/>
    <xdr:pic>
      <xdr:nvPicPr>
        <xdr:cNvPr id="0" name="image3.jpg"/>
        <xdr:cNvPicPr preferRelativeResize="0"/>
      </xdr:nvPicPr>
      <xdr:blipFill>
        <a:blip cstate="print" r:embed="rId16"/>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3</xdr:row>
      <xdr:rowOff>0</xdr:rowOff>
    </xdr:from>
    <xdr:ext cx="1247775" cy="838200"/>
    <xdr:pic>
      <xdr:nvPicPr>
        <xdr:cNvPr id="0" name="image2.jp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0</xdr:colOff>
      <xdr:row>3</xdr:row>
      <xdr:rowOff>0</xdr:rowOff>
    </xdr:from>
    <xdr:ext cx="1247775" cy="819150"/>
    <xdr:pic>
      <xdr:nvPicPr>
        <xdr:cNvPr id="0" name="image4.jpg"/>
        <xdr:cNvPicPr preferRelativeResize="0"/>
      </xdr:nvPicPr>
      <xdr:blipFill>
        <a:blip cstate="print" r:embed="rId2"/>
        <a:stretch>
          <a:fillRect/>
        </a:stretch>
      </xdr:blipFill>
      <xdr:spPr>
        <a:prstGeom prst="rect">
          <a:avLst/>
        </a:prstGeom>
        <a:noFill/>
      </xdr:spPr>
    </xdr:pic>
    <xdr:clientData fLocksWithSheet="0"/>
  </xdr:oneCellAnchor>
  <xdr:oneCellAnchor>
    <xdr:from>
      <xdr:col>3</xdr:col>
      <xdr:colOff>0</xdr:colOff>
      <xdr:row>3</xdr:row>
      <xdr:rowOff>0</xdr:rowOff>
    </xdr:from>
    <xdr:ext cx="1247775" cy="800100"/>
    <xdr:pic>
      <xdr:nvPicPr>
        <xdr:cNvPr id="0" name="image15.jp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0</xdr:colOff>
      <xdr:row>3</xdr:row>
      <xdr:rowOff>0</xdr:rowOff>
    </xdr:from>
    <xdr:ext cx="1247775" cy="809625"/>
    <xdr:pic>
      <xdr:nvPicPr>
        <xdr:cNvPr id="0" name="image8.jpg"/>
        <xdr:cNvPicPr preferRelativeResize="0"/>
      </xdr:nvPicPr>
      <xdr:blipFill>
        <a:blip cstate="print" r:embed="rId4"/>
        <a:stretch>
          <a:fillRect/>
        </a:stretch>
      </xdr:blipFill>
      <xdr:spPr>
        <a:prstGeom prst="rect">
          <a:avLst/>
        </a:prstGeom>
        <a:noFill/>
      </xdr:spPr>
    </xdr:pic>
    <xdr:clientData fLocksWithSheet="0"/>
  </xdr:oneCellAnchor>
  <xdr:oneCellAnchor>
    <xdr:from>
      <xdr:col>5</xdr:col>
      <xdr:colOff>0</xdr:colOff>
      <xdr:row>3</xdr:row>
      <xdr:rowOff>0</xdr:rowOff>
    </xdr:from>
    <xdr:ext cx="1247775" cy="800100"/>
    <xdr:pic>
      <xdr:nvPicPr>
        <xdr:cNvPr id="0" name="image7.jpg"/>
        <xdr:cNvPicPr preferRelativeResize="0"/>
      </xdr:nvPicPr>
      <xdr:blipFill>
        <a:blip cstate="print" r:embed="rId5"/>
        <a:stretch>
          <a:fillRect/>
        </a:stretch>
      </xdr:blipFill>
      <xdr:spPr>
        <a:prstGeom prst="rect">
          <a:avLst/>
        </a:prstGeom>
        <a:noFill/>
      </xdr:spPr>
    </xdr:pic>
    <xdr:clientData fLocksWithSheet="0"/>
  </xdr:oneCellAnchor>
  <xdr:oneCellAnchor>
    <xdr:from>
      <xdr:col>6</xdr:col>
      <xdr:colOff>0</xdr:colOff>
      <xdr:row>3</xdr:row>
      <xdr:rowOff>0</xdr:rowOff>
    </xdr:from>
    <xdr:ext cx="1247775" cy="819150"/>
    <xdr:pic>
      <xdr:nvPicPr>
        <xdr:cNvPr id="0" name="image6.jpg"/>
        <xdr:cNvPicPr preferRelativeResize="0"/>
      </xdr:nvPicPr>
      <xdr:blipFill>
        <a:blip cstate="print" r:embed="rId6"/>
        <a:stretch>
          <a:fillRect/>
        </a:stretch>
      </xdr:blipFill>
      <xdr:spPr>
        <a:prstGeom prst="rect">
          <a:avLst/>
        </a:prstGeom>
        <a:noFill/>
      </xdr:spPr>
    </xdr:pic>
    <xdr:clientData fLocksWithSheet="0"/>
  </xdr:oneCellAnchor>
  <xdr:oneCellAnchor>
    <xdr:from>
      <xdr:col>7</xdr:col>
      <xdr:colOff>0</xdr:colOff>
      <xdr:row>3</xdr:row>
      <xdr:rowOff>0</xdr:rowOff>
    </xdr:from>
    <xdr:ext cx="1247775" cy="847725"/>
    <xdr:pic>
      <xdr:nvPicPr>
        <xdr:cNvPr id="0" name="image1.jpg"/>
        <xdr:cNvPicPr preferRelativeResize="0"/>
      </xdr:nvPicPr>
      <xdr:blipFill>
        <a:blip cstate="print" r:embed="rId7"/>
        <a:stretch>
          <a:fillRect/>
        </a:stretch>
      </xdr:blipFill>
      <xdr:spPr>
        <a:prstGeom prst="rect">
          <a:avLst/>
        </a:prstGeom>
        <a:noFill/>
      </xdr:spPr>
    </xdr:pic>
    <xdr:clientData fLocksWithSheet="0"/>
  </xdr:oneCellAnchor>
  <xdr:oneCellAnchor>
    <xdr:from>
      <xdr:col>1</xdr:col>
      <xdr:colOff>0</xdr:colOff>
      <xdr:row>5</xdr:row>
      <xdr:rowOff>0</xdr:rowOff>
    </xdr:from>
    <xdr:ext cx="1247775" cy="800100"/>
    <xdr:pic>
      <xdr:nvPicPr>
        <xdr:cNvPr id="0" name="image16.jpg"/>
        <xdr:cNvPicPr preferRelativeResize="0"/>
      </xdr:nvPicPr>
      <xdr:blipFill>
        <a:blip cstate="print" r:embed="rId8"/>
        <a:stretch>
          <a:fillRect/>
        </a:stretch>
      </xdr:blipFill>
      <xdr:spPr>
        <a:prstGeom prst="rect">
          <a:avLst/>
        </a:prstGeom>
        <a:noFill/>
      </xdr:spPr>
    </xdr:pic>
    <xdr:clientData fLocksWithSheet="0"/>
  </xdr:oneCellAnchor>
  <xdr:oneCellAnchor>
    <xdr:from>
      <xdr:col>2</xdr:col>
      <xdr:colOff>0</xdr:colOff>
      <xdr:row>5</xdr:row>
      <xdr:rowOff>0</xdr:rowOff>
    </xdr:from>
    <xdr:ext cx="1247775" cy="800100"/>
    <xdr:pic>
      <xdr:nvPicPr>
        <xdr:cNvPr id="0" name="image16.jpg"/>
        <xdr:cNvPicPr preferRelativeResize="0"/>
      </xdr:nvPicPr>
      <xdr:blipFill>
        <a:blip cstate="print" r:embed="rId8"/>
        <a:stretch>
          <a:fillRect/>
        </a:stretch>
      </xdr:blipFill>
      <xdr:spPr>
        <a:prstGeom prst="rect">
          <a:avLst/>
        </a:prstGeom>
        <a:noFill/>
      </xdr:spPr>
    </xdr:pic>
    <xdr:clientData fLocksWithSheet="0"/>
  </xdr:oneCellAnchor>
  <xdr:oneCellAnchor>
    <xdr:from>
      <xdr:col>3</xdr:col>
      <xdr:colOff>0</xdr:colOff>
      <xdr:row>5</xdr:row>
      <xdr:rowOff>0</xdr:rowOff>
    </xdr:from>
    <xdr:ext cx="1247775" cy="790575"/>
    <xdr:pic>
      <xdr:nvPicPr>
        <xdr:cNvPr id="0" name="image9.jpg"/>
        <xdr:cNvPicPr preferRelativeResize="0"/>
      </xdr:nvPicPr>
      <xdr:blipFill>
        <a:blip cstate="print" r:embed="rId9"/>
        <a:stretch>
          <a:fillRect/>
        </a:stretch>
      </xdr:blipFill>
      <xdr:spPr>
        <a:prstGeom prst="rect">
          <a:avLst/>
        </a:prstGeom>
        <a:noFill/>
      </xdr:spPr>
    </xdr:pic>
    <xdr:clientData fLocksWithSheet="0"/>
  </xdr:oneCellAnchor>
  <xdr:oneCellAnchor>
    <xdr:from>
      <xdr:col>4</xdr:col>
      <xdr:colOff>0</xdr:colOff>
      <xdr:row>5</xdr:row>
      <xdr:rowOff>0</xdr:rowOff>
    </xdr:from>
    <xdr:ext cx="1247775" cy="800100"/>
    <xdr:pic>
      <xdr:nvPicPr>
        <xdr:cNvPr id="0" name="image12.jpg"/>
        <xdr:cNvPicPr preferRelativeResize="0"/>
      </xdr:nvPicPr>
      <xdr:blipFill>
        <a:blip cstate="print" r:embed="rId10"/>
        <a:stretch>
          <a:fillRect/>
        </a:stretch>
      </xdr:blipFill>
      <xdr:spPr>
        <a:prstGeom prst="rect">
          <a:avLst/>
        </a:prstGeom>
        <a:noFill/>
      </xdr:spPr>
    </xdr:pic>
    <xdr:clientData fLocksWithSheet="0"/>
  </xdr:oneCellAnchor>
  <xdr:oneCellAnchor>
    <xdr:from>
      <xdr:col>5</xdr:col>
      <xdr:colOff>0</xdr:colOff>
      <xdr:row>5</xdr:row>
      <xdr:rowOff>0</xdr:rowOff>
    </xdr:from>
    <xdr:ext cx="1247775" cy="819150"/>
    <xdr:pic>
      <xdr:nvPicPr>
        <xdr:cNvPr id="0" name="image10.jpg"/>
        <xdr:cNvPicPr preferRelativeResize="0"/>
      </xdr:nvPicPr>
      <xdr:blipFill>
        <a:blip cstate="print" r:embed="rId11"/>
        <a:stretch>
          <a:fillRect/>
        </a:stretch>
      </xdr:blipFill>
      <xdr:spPr>
        <a:prstGeom prst="rect">
          <a:avLst/>
        </a:prstGeom>
        <a:noFill/>
      </xdr:spPr>
    </xdr:pic>
    <xdr:clientData fLocksWithSheet="0"/>
  </xdr:oneCellAnchor>
  <xdr:oneCellAnchor>
    <xdr:from>
      <xdr:col>6</xdr:col>
      <xdr:colOff>0</xdr:colOff>
      <xdr:row>5</xdr:row>
      <xdr:rowOff>0</xdr:rowOff>
    </xdr:from>
    <xdr:ext cx="1247775" cy="828675"/>
    <xdr:pic>
      <xdr:nvPicPr>
        <xdr:cNvPr id="0" name="image13.jpg"/>
        <xdr:cNvPicPr preferRelativeResize="0"/>
      </xdr:nvPicPr>
      <xdr:blipFill>
        <a:blip cstate="print" r:embed="rId12"/>
        <a:stretch>
          <a:fillRect/>
        </a:stretch>
      </xdr:blipFill>
      <xdr:spPr>
        <a:prstGeom prst="rect">
          <a:avLst/>
        </a:prstGeom>
        <a:noFill/>
      </xdr:spPr>
    </xdr:pic>
    <xdr:clientData fLocksWithSheet="0"/>
  </xdr:oneCellAnchor>
  <xdr:oneCellAnchor>
    <xdr:from>
      <xdr:col>7</xdr:col>
      <xdr:colOff>0</xdr:colOff>
      <xdr:row>5</xdr:row>
      <xdr:rowOff>0</xdr:rowOff>
    </xdr:from>
    <xdr:ext cx="1247775" cy="838200"/>
    <xdr:pic>
      <xdr:nvPicPr>
        <xdr:cNvPr id="0" name="image11.jpg"/>
        <xdr:cNvPicPr preferRelativeResize="0"/>
      </xdr:nvPicPr>
      <xdr:blipFill>
        <a:blip cstate="print" r:embed="rId13"/>
        <a:stretch>
          <a:fillRect/>
        </a:stretch>
      </xdr:blipFill>
      <xdr:spPr>
        <a:prstGeom prst="rect">
          <a:avLst/>
        </a:prstGeom>
        <a:noFill/>
      </xdr:spPr>
    </xdr:pic>
    <xdr:clientData fLocksWithSheet="0"/>
  </xdr:oneCellAnchor>
  <xdr:oneCellAnchor>
    <xdr:from>
      <xdr:col>1</xdr:col>
      <xdr:colOff>0</xdr:colOff>
      <xdr:row>7</xdr:row>
      <xdr:rowOff>0</xdr:rowOff>
    </xdr:from>
    <xdr:ext cx="1247775" cy="819150"/>
    <xdr:pic>
      <xdr:nvPicPr>
        <xdr:cNvPr id="0" name="image14.jpg"/>
        <xdr:cNvPicPr preferRelativeResize="0"/>
      </xdr:nvPicPr>
      <xdr:blipFill>
        <a:blip cstate="print" r:embed="rId14"/>
        <a:stretch>
          <a:fillRect/>
        </a:stretch>
      </xdr:blipFill>
      <xdr:spPr>
        <a:prstGeom prst="rect">
          <a:avLst/>
        </a:prstGeom>
        <a:noFill/>
      </xdr:spPr>
    </xdr:pic>
    <xdr:clientData fLocksWithSheet="0"/>
  </xdr:oneCellAnchor>
  <xdr:oneCellAnchor>
    <xdr:from>
      <xdr:col>2</xdr:col>
      <xdr:colOff>0</xdr:colOff>
      <xdr:row>7</xdr:row>
      <xdr:rowOff>0</xdr:rowOff>
    </xdr:from>
    <xdr:ext cx="1247775" cy="819150"/>
    <xdr:pic>
      <xdr:nvPicPr>
        <xdr:cNvPr id="0" name="image14.jpg"/>
        <xdr:cNvPicPr preferRelativeResize="0"/>
      </xdr:nvPicPr>
      <xdr:blipFill>
        <a:blip cstate="print" r:embed="rId14"/>
        <a:stretch>
          <a:fillRect/>
        </a:stretch>
      </xdr:blipFill>
      <xdr:spPr>
        <a:prstGeom prst="rect">
          <a:avLst/>
        </a:prstGeom>
        <a:noFill/>
      </xdr:spPr>
    </xdr:pic>
    <xdr:clientData fLocksWithSheet="0"/>
  </xdr:oneCellAnchor>
  <xdr:oneCellAnchor>
    <xdr:from>
      <xdr:col>3</xdr:col>
      <xdr:colOff>0</xdr:colOff>
      <xdr:row>7</xdr:row>
      <xdr:rowOff>0</xdr:rowOff>
    </xdr:from>
    <xdr:ext cx="1247775" cy="819150"/>
    <xdr:pic>
      <xdr:nvPicPr>
        <xdr:cNvPr id="0" name="image14.jpg"/>
        <xdr:cNvPicPr preferRelativeResize="0"/>
      </xdr:nvPicPr>
      <xdr:blipFill>
        <a:blip cstate="print" r:embed="rId14"/>
        <a:stretch>
          <a:fillRect/>
        </a:stretch>
      </xdr:blipFill>
      <xdr:spPr>
        <a:prstGeom prst="rect">
          <a:avLst/>
        </a:prstGeom>
        <a:noFill/>
      </xdr:spPr>
    </xdr:pic>
    <xdr:clientData fLocksWithSheet="0"/>
  </xdr:oneCellAnchor>
  <xdr:oneCellAnchor>
    <xdr:from>
      <xdr:col>4</xdr:col>
      <xdr:colOff>0</xdr:colOff>
      <xdr:row>7</xdr:row>
      <xdr:rowOff>0</xdr:rowOff>
    </xdr:from>
    <xdr:ext cx="1247775" cy="819150"/>
    <xdr:pic>
      <xdr:nvPicPr>
        <xdr:cNvPr id="0" name="image14.jpg"/>
        <xdr:cNvPicPr preferRelativeResize="0"/>
      </xdr:nvPicPr>
      <xdr:blipFill>
        <a:blip cstate="print" r:embed="rId14"/>
        <a:stretch>
          <a:fillRect/>
        </a:stretch>
      </xdr:blipFill>
      <xdr:spPr>
        <a:prstGeom prst="rect">
          <a:avLst/>
        </a:prstGeom>
        <a:noFill/>
      </xdr:spPr>
    </xdr:pic>
    <xdr:clientData fLocksWithSheet="0"/>
  </xdr:oneCellAnchor>
  <xdr:oneCellAnchor>
    <xdr:from>
      <xdr:col>5</xdr:col>
      <xdr:colOff>0</xdr:colOff>
      <xdr:row>7</xdr:row>
      <xdr:rowOff>0</xdr:rowOff>
    </xdr:from>
    <xdr:ext cx="1247775" cy="809625"/>
    <xdr:pic>
      <xdr:nvPicPr>
        <xdr:cNvPr id="0" name="image5.jpg"/>
        <xdr:cNvPicPr preferRelativeResize="0"/>
      </xdr:nvPicPr>
      <xdr:blipFill>
        <a:blip cstate="print" r:embed="rId15"/>
        <a:stretch>
          <a:fillRect/>
        </a:stretch>
      </xdr:blipFill>
      <xdr:spPr>
        <a:prstGeom prst="rect">
          <a:avLst/>
        </a:prstGeom>
        <a:noFill/>
      </xdr:spPr>
    </xdr:pic>
    <xdr:clientData fLocksWithSheet="0"/>
  </xdr:oneCellAnchor>
  <xdr:oneCellAnchor>
    <xdr:from>
      <xdr:col>6</xdr:col>
      <xdr:colOff>0</xdr:colOff>
      <xdr:row>7</xdr:row>
      <xdr:rowOff>0</xdr:rowOff>
    </xdr:from>
    <xdr:ext cx="1238250" cy="857250"/>
    <xdr:pic>
      <xdr:nvPicPr>
        <xdr:cNvPr id="0" name="image3.jpg"/>
        <xdr:cNvPicPr preferRelativeResize="0"/>
      </xdr:nvPicPr>
      <xdr:blipFill>
        <a:blip cstate="print" r:embed="rId16"/>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114300</xdr:colOff>
      <xdr:row>0</xdr:row>
      <xdr:rowOff>171450</xdr:rowOff>
    </xdr:from>
    <xdr:ext cx="1123950" cy="390525"/>
    <xdr:sp>
      <xdr:nvSpPr>
        <xdr:cNvPr id="3" name="Shape 3"/>
        <xdr:cNvSpPr/>
      </xdr:nvSpPr>
      <xdr:spPr>
        <a:xfrm>
          <a:off x="343125" y="949275"/>
          <a:ext cx="1100700" cy="370200"/>
        </a:xfrm>
        <a:prstGeom prst="bevel">
          <a:avLst>
            <a:gd fmla="val 12500" name="adj"/>
          </a:avLst>
        </a:prstGeom>
        <a:solidFill>
          <a:srgbClr val="CFE2F3"/>
        </a:solid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ctr">
            <a:spcBef>
              <a:spcPts val="0"/>
            </a:spcBef>
            <a:spcAft>
              <a:spcPts val="0"/>
            </a:spcAft>
            <a:buNone/>
          </a:pPr>
          <a:r>
            <a:rPr lang="en-US" sz="1400"/>
            <a:t>更新</a:t>
          </a:r>
          <a:endParaRPr sz="1400"/>
        </a:p>
      </xdr:txBody>
    </xdr:sp>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workbookViewId="0"/>
  </sheetViews>
  <sheetFormatPr customHeight="1" defaultColWidth="12.63" defaultRowHeight="15.75"/>
  <cols>
    <col customWidth="1" min="1" max="1" width="16.38"/>
    <col customWidth="1" min="2" max="2" width="48.88"/>
    <col customWidth="1" min="3" max="3" width="65.13"/>
  </cols>
  <sheetData>
    <row r="1" ht="22.5" customHeight="1">
      <c r="A1" s="5" t="str">
        <f>IFERROR(__xludf.DUMMYFUNCTION("IMPORTRANGE(""https://docs.google.com/spreadsheets/d/1vsTcEcugRZXGU84Ng3dXvNCAOD3CAaUTEbnnM7tyUJg/edit?usp=sharing"",""施設概要!A1"")"),"施設概要")</f>
        <v>施設概要</v>
      </c>
    </row>
    <row r="2" ht="22.5" customHeight="1">
      <c r="A2" s="8" t="str">
        <f>IFERROR(__xludf.DUMMYFUNCTION("IMPORTRANGE(""https://docs.google.com/spreadsheets/d/1vsTcEcugRZXGU84Ng3dXvNCAOD3CAaUTEbnnM7tyUJg/edit?usp=sharing"",""施設概要!A2"")"),"所在地")</f>
        <v>所在地</v>
      </c>
      <c r="B2" s="11" t="s">
        <v>7</v>
      </c>
      <c r="C2" s="16" t="s">
        <v>11</v>
      </c>
    </row>
    <row r="3" ht="22.5" customHeight="1">
      <c r="A3" s="8" t="str">
        <f>IFERROR(__xludf.DUMMYFUNCTION("IMPORTRANGE(""https://docs.google.com/spreadsheets/d/1vsTcEcugRZXGU84Ng3dXvNCAOD3CAaUTEbnnM7tyUJg/edit?usp=sharing"",""施設概要!A3"")"),"給食部門名")</f>
        <v>給食部門名</v>
      </c>
      <c r="B3" s="11" t="s">
        <v>17</v>
      </c>
      <c r="C3" s="18"/>
    </row>
    <row r="4" ht="22.5" customHeight="1">
      <c r="A4" s="8" t="str">
        <f>IFERROR(__xludf.DUMMYFUNCTION("IMPORTRANGE(""https://docs.google.com/spreadsheets/d/1vsTcEcugRZXGU84Ng3dXvNCAOD3CAaUTEbnnM7tyUJg/edit?usp=sharing"",""施設概要!A4"")"),"電話")</f>
        <v>電話</v>
      </c>
      <c r="B4" s="11" t="s">
        <v>18</v>
      </c>
      <c r="C4" s="18"/>
    </row>
    <row r="5" ht="22.5" customHeight="1">
      <c r="A5" s="8" t="str">
        <f>IFERROR(__xludf.DUMMYFUNCTION("IMPORTRANGE(""https://docs.google.com/spreadsheets/d/1vsTcEcugRZXGU84Ng3dXvNCAOD3CAaUTEbnnM7tyUJg/edit?usp=sharing"",""施設概要!A5"")"),"FAX")</f>
        <v>FAX</v>
      </c>
      <c r="B5" s="11" t="s">
        <v>20</v>
      </c>
      <c r="C5" s="18"/>
    </row>
    <row r="6" ht="22.5" customHeight="1">
      <c r="A6" s="22" t="str">
        <f>IFERROR(__xludf.DUMMYFUNCTION("IMPORTRANGE(""https://docs.google.com/spreadsheets/d/1vsTcEcugRZXGU84Ng3dXvNCAOD3CAaUTEbnnM7tyUJg/edit?usp=sharing"",""施設概要!A6"")"),"更新日")</f>
        <v>更新日</v>
      </c>
      <c r="B6" s="25">
        <v>45779.70160565972</v>
      </c>
      <c r="C6" s="26"/>
    </row>
  </sheetData>
  <mergeCells count="1">
    <mergeCell ref="C2:C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8" width="16.38"/>
  </cols>
  <sheetData>
    <row r="1" ht="22.5" customHeight="1">
      <c r="A1" s="106" t="str">
        <f>IFERROR(__xludf.DUMMYFUNCTION("IMPORTRANGE(""https://docs.google.com/spreadsheets/d/1vsTcEcugRZXGU84Ng3dXvNCAOD3CAaUTEbnnM7tyUJg/edit?usp=sharing"",""おかず形態一覧表!A1"")"),"1. おかず形態一覧表")</f>
        <v>1. おかず形態一覧表</v>
      </c>
      <c r="B1" s="79"/>
      <c r="C1" s="79"/>
      <c r="D1" s="79"/>
      <c r="E1" s="79"/>
      <c r="F1" s="79"/>
      <c r="G1" s="79"/>
      <c r="H1" s="79"/>
    </row>
    <row r="2" ht="22.5" customHeight="1">
      <c r="A2" s="7" t="str">
        <f>IFERROR(__xludf.DUMMYFUNCTION("IMPORTRANGE(""https://docs.google.com/spreadsheets/d/1vsTcEcugRZXGU84Ng3dXvNCAOD3CAaUTEbnnM7tyUJg/edit?usp=sharing"",""おかず形態一覧表!A2"")"),"食種名称")</f>
        <v>食種名称</v>
      </c>
      <c r="B2" s="10" t="s">
        <v>6</v>
      </c>
      <c r="C2" s="10" t="s">
        <v>8</v>
      </c>
      <c r="D2" s="10" t="s">
        <v>9</v>
      </c>
      <c r="E2" s="10" t="s">
        <v>10</v>
      </c>
      <c r="F2" s="10" t="s">
        <v>6</v>
      </c>
      <c r="G2" s="10" t="s">
        <v>12</v>
      </c>
      <c r="H2" s="10" t="s">
        <v>13</v>
      </c>
    </row>
    <row r="3" ht="18.75" customHeight="1">
      <c r="A3" s="13" t="str">
        <f>IFERROR(__xludf.DUMMYFUNCTION("IMPORTRANGE(""https://docs.google.com/spreadsheets/d/1vsTcEcugRZXGU84Ng3dXvNCAOD3CAaUTEbnnM7tyUJg/edit?usp=sharing"",""おかず形態一覧表!A3"")"),"肉のおかず")</f>
        <v>肉のおかず</v>
      </c>
      <c r="B3" s="14" t="s">
        <v>14</v>
      </c>
      <c r="C3" s="14" t="s">
        <v>14</v>
      </c>
      <c r="D3" s="14" t="s">
        <v>14</v>
      </c>
      <c r="E3" s="14" t="s">
        <v>14</v>
      </c>
      <c r="F3" s="14" t="s">
        <v>15</v>
      </c>
      <c r="G3" s="14" t="s">
        <v>15</v>
      </c>
      <c r="H3" s="14" t="s">
        <v>16</v>
      </c>
    </row>
    <row r="4" ht="67.5" customHeight="1">
      <c r="A4" s="17" t="str">
        <f>IFERROR(__xludf.DUMMYFUNCTION("IMPORTRANGE(""https://docs.google.com/spreadsheets/d/1vsTcEcugRZXGU84Ng3dXvNCAOD3CAaUTEbnnM7tyUJg/edit?usp=sharing"",""おかず形態一覧表!A4"")"),"画像")</f>
        <v>画像</v>
      </c>
      <c r="B4" s="23"/>
      <c r="C4" s="23"/>
      <c r="D4" s="23"/>
      <c r="E4" s="23"/>
      <c r="F4" s="23"/>
      <c r="G4" s="23"/>
      <c r="H4" s="23"/>
    </row>
    <row r="5" ht="18.75" customHeight="1">
      <c r="A5" s="13" t="str">
        <f>IFERROR(__xludf.DUMMYFUNCTION("IMPORTRANGE(""https://docs.google.com/spreadsheets/d/1vsTcEcugRZXGU84Ng3dXvNCAOD3CAaUTEbnnM7tyUJg/edit?usp=sharing"",""おかず形態一覧表!A5"")"),"魚のおかず")</f>
        <v>魚のおかず</v>
      </c>
      <c r="B5" s="14" t="s">
        <v>26</v>
      </c>
      <c r="C5" s="14" t="s">
        <v>26</v>
      </c>
      <c r="D5" s="14" t="s">
        <v>26</v>
      </c>
      <c r="E5" s="14" t="s">
        <v>26</v>
      </c>
      <c r="F5" s="14" t="s">
        <v>27</v>
      </c>
      <c r="G5" s="14" t="s">
        <v>27</v>
      </c>
      <c r="H5" s="14" t="s">
        <v>28</v>
      </c>
    </row>
    <row r="6" ht="67.5" customHeight="1">
      <c r="A6" s="17" t="str">
        <f>IFERROR(__xludf.DUMMYFUNCTION("IMPORTRANGE(""https://docs.google.com/spreadsheets/d/1vsTcEcugRZXGU84Ng3dXvNCAOD3CAaUTEbnnM7tyUJg/edit?usp=sharing"",""おかず形態一覧表!A6"")"),"画像")</f>
        <v>画像</v>
      </c>
      <c r="B6" s="30"/>
      <c r="C6" s="23"/>
      <c r="D6" s="23"/>
      <c r="E6" s="23"/>
      <c r="F6" s="23"/>
      <c r="G6" s="23"/>
      <c r="H6" s="23"/>
    </row>
    <row r="7" ht="18.75" customHeight="1">
      <c r="A7" s="13" t="str">
        <f>IFERROR(__xludf.DUMMYFUNCTION("IMPORTRANGE(""https://docs.google.com/spreadsheets/d/1vsTcEcugRZXGU84Ng3dXvNCAOD3CAaUTEbnnM7tyUJg/edit?usp=sharing"",""おかず形態一覧表!A7"")"),"野菜のおかず")</f>
        <v>野菜のおかず</v>
      </c>
      <c r="B7" s="14" t="s">
        <v>30</v>
      </c>
      <c r="C7" s="14" t="s">
        <v>30</v>
      </c>
      <c r="D7" s="14" t="s">
        <v>30</v>
      </c>
      <c r="E7" s="14" t="s">
        <v>30</v>
      </c>
      <c r="F7" s="14" t="s">
        <v>30</v>
      </c>
      <c r="G7" s="14" t="s">
        <v>30</v>
      </c>
      <c r="H7" s="14"/>
    </row>
    <row r="8" ht="67.5" customHeight="1">
      <c r="A8" s="35" t="str">
        <f>IFERROR(__xludf.DUMMYFUNCTION("IMPORTRANGE(""https://docs.google.com/spreadsheets/d/1vsTcEcugRZXGU84Ng3dXvNCAOD3CAaUTEbnnM7tyUJg/edit?usp=sharing"",""おかず形態一覧表!A8"")"),"画像")</f>
        <v>画像</v>
      </c>
      <c r="B8" s="36"/>
      <c r="C8" s="38"/>
      <c r="D8" s="38"/>
      <c r="E8" s="38"/>
      <c r="F8" s="38"/>
      <c r="G8" s="38"/>
      <c r="H8" s="38"/>
    </row>
    <row r="9" ht="112.5" customHeight="1">
      <c r="A9" s="35" t="str">
        <f>IFERROR(__xludf.DUMMYFUNCTION("IMPORTRANGE(""https://docs.google.com/spreadsheets/d/1vsTcEcugRZXGU84Ng3dXvNCAOD3CAaUTEbnnM7tyUJg/edit?usp=sharing"",""おかず形態一覧表!A9"")"),"内容")</f>
        <v>内容</v>
      </c>
      <c r="B9" s="43" t="s">
        <v>31</v>
      </c>
      <c r="C9" s="43" t="s">
        <v>32</v>
      </c>
      <c r="D9" s="43" t="s">
        <v>33</v>
      </c>
      <c r="E9" s="43" t="s">
        <v>34</v>
      </c>
      <c r="F9" s="43" t="s">
        <v>35</v>
      </c>
      <c r="G9" s="43" t="s">
        <v>36</v>
      </c>
      <c r="H9" s="43" t="s">
        <v>37</v>
      </c>
    </row>
    <row r="10" ht="45.0" customHeight="1">
      <c r="A10" s="45" t="str">
        <f>IFERROR(__xludf.DUMMYFUNCTION("IMPORTRANGE(""https://docs.google.com/spreadsheets/d/1vsTcEcugRZXGU84Ng3dXvNCAOD3CAaUTEbnnM7tyUJg/edit?usp=sharing"",""おかず形態一覧表!A10"")"),"大きさ・形状")</f>
        <v>大きさ・形状</v>
      </c>
      <c r="B10" s="46" t="s">
        <v>38</v>
      </c>
      <c r="C10" s="46" t="s">
        <v>38</v>
      </c>
      <c r="D10" s="46" t="s">
        <v>39</v>
      </c>
      <c r="E10" s="46" t="s">
        <v>40</v>
      </c>
      <c r="F10" s="46" t="s">
        <v>41</v>
      </c>
      <c r="G10" s="46" t="s">
        <v>42</v>
      </c>
      <c r="H10" s="46" t="s">
        <v>43</v>
      </c>
    </row>
    <row r="11" ht="45.0" customHeight="1">
      <c r="A11" s="45" t="str">
        <f>IFERROR(__xludf.DUMMYFUNCTION("IMPORTRANGE(""https://docs.google.com/spreadsheets/d/1vsTcEcugRZXGU84Ng3dXvNCAOD3CAaUTEbnnM7tyUJg/edit?usp=sharing"",""おかず形態一覧表!A11"")"),"咀嚼の必要性")</f>
        <v>咀嚼の必要性</v>
      </c>
      <c r="B11" s="48"/>
      <c r="C11" s="46"/>
      <c r="D11" s="46"/>
      <c r="E11" s="46" t="s">
        <v>44</v>
      </c>
      <c r="F11" s="46" t="s">
        <v>45</v>
      </c>
      <c r="G11" s="46" t="s">
        <v>46</v>
      </c>
      <c r="H11" s="46" t="s">
        <v>46</v>
      </c>
    </row>
    <row r="12" ht="22.5" customHeight="1">
      <c r="A12" s="45" t="str">
        <f>IFERROR(__xludf.DUMMYFUNCTION("IMPORTRANGE(""https://docs.google.com/spreadsheets/d/1vsTcEcugRZXGU84Ng3dXvNCAOD3CAaUTEbnnM7tyUJg/edit?usp=sharing"",""おかず形態一覧表!A12"")"),"学会分類2021")</f>
        <v>学会分類2021</v>
      </c>
      <c r="B12" s="114"/>
      <c r="C12" s="117"/>
      <c r="D12" s="117">
        <v>4.0</v>
      </c>
      <c r="E12" s="117">
        <v>4.0</v>
      </c>
      <c r="F12" s="117">
        <v>4.0</v>
      </c>
      <c r="G12" s="118">
        <v>45690.0</v>
      </c>
      <c r="H12" s="118">
        <v>45690.0</v>
      </c>
    </row>
    <row r="13" ht="22.5" customHeight="1">
      <c r="A13" s="52" t="str">
        <f>IFERROR(__xludf.DUMMYFUNCTION("IMPORTRANGE(""https://docs.google.com/spreadsheets/d/1vsTcEcugRZXGU84Ng3dXvNCAOD3CAaUTEbnnM7tyUJg/edit?usp=sharing"",""おかず形態一覧表!A13"")"),"栄養量目安")</f>
        <v>栄養量目安</v>
      </c>
      <c r="B13" s="53" t="s">
        <v>50</v>
      </c>
      <c r="C13" s="53" t="s">
        <v>50</v>
      </c>
      <c r="D13" s="53" t="s">
        <v>50</v>
      </c>
      <c r="E13" s="53" t="s">
        <v>50</v>
      </c>
      <c r="F13" s="53" t="s">
        <v>51</v>
      </c>
      <c r="G13" s="53" t="s">
        <v>51</v>
      </c>
      <c r="H13" s="53"/>
    </row>
    <row r="14" ht="22.5" customHeight="1">
      <c r="A14" s="120" t="s">
        <v>69</v>
      </c>
      <c r="B14" s="121">
        <v>1800.0</v>
      </c>
      <c r="C14" s="121">
        <v>1800.0</v>
      </c>
      <c r="D14" s="121">
        <v>1800.0</v>
      </c>
      <c r="E14" s="121">
        <v>1455.0</v>
      </c>
      <c r="F14" s="121">
        <v>1200.0</v>
      </c>
      <c r="G14" s="121">
        <v>1200.0</v>
      </c>
      <c r="H14" s="121">
        <v>700.0</v>
      </c>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8" width="16.38"/>
  </cols>
  <sheetData>
    <row r="1" ht="22.5" customHeight="1">
      <c r="A1" s="111" t="str">
        <f>IFERROR(__xludf.DUMMYFUNCTION("IMPORTRANGE(""https://docs.google.com/spreadsheets/d/1vsTcEcugRZXGU84Ng3dXvNCAOD3CAaUTEbnnM7tyUJg/edit?usp=sharing"",""主食一覧!A1"")"),"2. 主食一覧")</f>
        <v>2. 主食一覧</v>
      </c>
      <c r="B1" s="79"/>
      <c r="C1" s="79"/>
      <c r="D1" s="79"/>
      <c r="E1" s="79"/>
      <c r="F1" s="79"/>
      <c r="G1" s="79"/>
      <c r="H1" s="79"/>
    </row>
    <row r="2" ht="22.5" customHeight="1">
      <c r="A2" s="3" t="str">
        <f>IFERROR(__xludf.DUMMYFUNCTION("IMPORTRANGE(""https://docs.google.com/spreadsheets/d/1vsTcEcugRZXGU84Ng3dXvNCAOD3CAaUTEbnnM7tyUJg/edit?usp=sharing"",""主食一覧!A2"")"),"主食名称")</f>
        <v>主食名称</v>
      </c>
      <c r="B2" s="6" t="s">
        <v>0</v>
      </c>
      <c r="C2" s="6" t="s">
        <v>1</v>
      </c>
      <c r="D2" s="6" t="s">
        <v>2</v>
      </c>
      <c r="E2" s="6" t="s">
        <v>3</v>
      </c>
      <c r="F2" s="6" t="s">
        <v>4</v>
      </c>
      <c r="G2" s="6" t="s">
        <v>5</v>
      </c>
      <c r="H2" s="9"/>
    </row>
    <row r="3" ht="67.5" customHeight="1">
      <c r="A3" s="3" t="str">
        <f>IFERROR(__xludf.DUMMYFUNCTION("IMPORTRANGE(""https://docs.google.com/spreadsheets/d/1vsTcEcugRZXGU84Ng3dXvNCAOD3CAaUTEbnnM7tyUJg/edit?usp=sharing"",""主食一覧!A3"")"),"画像")</f>
        <v>画像</v>
      </c>
      <c r="B3" s="15"/>
      <c r="C3" s="15"/>
      <c r="D3" s="15"/>
      <c r="E3" s="15"/>
      <c r="F3" s="15"/>
      <c r="G3" s="15"/>
      <c r="H3" s="15"/>
    </row>
    <row r="4" ht="45.0" customHeight="1">
      <c r="A4" s="3" t="str">
        <f>IFERROR(__xludf.DUMMYFUNCTION("IMPORTRANGE(""https://docs.google.com/spreadsheets/d/1vsTcEcugRZXGU84Ng3dXvNCAOD3CAaUTEbnnM7tyUJg/edit?usp=sharing"",""主食一覧!A4"")"),"内容")</f>
        <v>内容</v>
      </c>
      <c r="B4" s="20" t="s">
        <v>19</v>
      </c>
      <c r="C4" s="20" t="s">
        <v>21</v>
      </c>
      <c r="D4" s="20" t="s">
        <v>22</v>
      </c>
      <c r="E4" s="20" t="s">
        <v>23</v>
      </c>
      <c r="F4" s="20" t="s">
        <v>24</v>
      </c>
      <c r="G4" s="20" t="s">
        <v>25</v>
      </c>
      <c r="H4" s="21"/>
    </row>
    <row r="5" ht="22.5" customHeight="1">
      <c r="A5" s="3" t="str">
        <f>IFERROR(__xludf.DUMMYFUNCTION("IMPORTRANGE(""https://docs.google.com/spreadsheets/d/1vsTcEcugRZXGU84Ng3dXvNCAOD3CAaUTEbnnM7tyUJg/edit?usp=sharing"",""主食一覧!A5"")"),"学会分類2021")</f>
        <v>学会分類2021</v>
      </c>
      <c r="B5" s="116"/>
      <c r="C5" s="116"/>
      <c r="D5" s="116"/>
      <c r="E5" s="116"/>
      <c r="F5" s="116"/>
      <c r="G5" s="116"/>
      <c r="H5" s="116"/>
    </row>
  </sheetData>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8" width="16.38"/>
  </cols>
  <sheetData>
    <row r="1" ht="22.5" customHeight="1">
      <c r="A1" s="112" t="str">
        <f>IFERROR(__xludf.DUMMYFUNCTION("IMPORTRANGE(""https://docs.google.com/spreadsheets/d/1vsTcEcugRZXGU84Ng3dXvNCAOD3CAaUTEbnnM7tyUJg/edit?usp=sharing"",""水分とろみの基準・水分ゼリー!A1"")"),"3-1. 水分とろみの基準")</f>
        <v>3-1. 水分とろみの基準</v>
      </c>
      <c r="B1" s="79"/>
      <c r="C1" s="79"/>
      <c r="D1" s="79"/>
      <c r="E1" s="79"/>
      <c r="F1" s="113" t="str">
        <f>IFERROR(__xludf.DUMMYFUNCTION("IMPORTRANGE(""https://docs.google.com/spreadsheets/d/1vsTcEcugRZXGU84Ng3dXvNCAOD3CAaUTEbnnM7tyUJg/edit?usp=sharing"",""水分とろみの基準・水分ゼリー!F1"")"),"3-2. 水分ゼリー")</f>
        <v>3-2. 水分ゼリー</v>
      </c>
      <c r="G1" s="79"/>
      <c r="H1" s="79"/>
    </row>
    <row r="2" ht="30.0" customHeight="1">
      <c r="A2" s="19" t="str">
        <f>IFERROR(__xludf.DUMMYFUNCTION("IMPORTRANGE(""https://docs.google.com/spreadsheets/d/1vsTcEcugRZXGU84Ng3dXvNCAOD3CAaUTEbnnM7tyUJg/edit?usp=sharing"",""水分とろみの基準・水分ゼリー!A2"")"),"学会分類2021
（とろみ）")</f>
        <v>学会分類2021
（とろみ）</v>
      </c>
      <c r="B2" s="24" t="str">
        <f>IFERROR(__xludf.DUMMYFUNCTION("IMPORTRANGE(""https://docs.google.com/spreadsheets/d/1vsTcEcugRZXGU84Ng3dXvNCAOD3CAaUTEbnnM7tyUJg/edit?usp=sharing"",""水分とろみの基準・水分ゼリー!B2"")"),"薄いとろみ")</f>
        <v>薄いとろみ</v>
      </c>
      <c r="C2" s="24" t="str">
        <f>IFERROR(__xludf.DUMMYFUNCTION("IMPORTRANGE(""https://docs.google.com/spreadsheets/d/1vsTcEcugRZXGU84Ng3dXvNCAOD3CAaUTEbnnM7tyUJg/edit?usp=sharing"",""水分とろみの基準・水分ゼリー!C2"")"),"中間のとろみ")</f>
        <v>中間のとろみ</v>
      </c>
      <c r="D2" s="24" t="str">
        <f>IFERROR(__xludf.DUMMYFUNCTION("IMPORTRANGE(""https://docs.google.com/spreadsheets/d/1vsTcEcugRZXGU84Ng3dXvNCAOD3CAaUTEbnnM7tyUJg/edit?usp=sharing"",""水分とろみの基準・水分ゼリー!D2"")"),"濃いとろみ")</f>
        <v>濃いとろみ</v>
      </c>
      <c r="E2" s="24" t="str">
        <f>IFERROR(__xludf.DUMMYFUNCTION("IMPORTRANGE(""https://docs.google.com/spreadsheets/d/1vsTcEcugRZXGU84Ng3dXvNCAOD3CAaUTEbnnM7tyUJg/edit?usp=sharing"",""水分とろみの基準・水分ゼリー!E2"")"),"")</f>
        <v/>
      </c>
      <c r="F2" s="28" t="str">
        <f>IFERROR(__xludf.DUMMYFUNCTION("IMPORTRANGE(""https://docs.google.com/spreadsheets/d/1vsTcEcugRZXGU84Ng3dXvNCAOD3CAaUTEbnnM7tyUJg/edit?usp=sharing"",""水分とろみの基準・水分ゼリー!F2"")"),"名称")</f>
        <v>名称</v>
      </c>
      <c r="G2" s="29" t="s">
        <v>29</v>
      </c>
      <c r="H2" s="31"/>
    </row>
    <row r="3" ht="22.5" customHeight="1">
      <c r="A3" s="32" t="str">
        <f>IFERROR(__xludf.DUMMYFUNCTION("IMPORTRANGE(""https://docs.google.com/spreadsheets/d/1vsTcEcugRZXGU84Ng3dXvNCAOD3CAaUTEbnnM7tyUJg/edit?usp=sharing"",""水分とろみの基準・水分ゼリー!A3"")"),"とろみ調整食品")</f>
        <v>とろみ調整食品</v>
      </c>
      <c r="B3" s="33"/>
      <c r="C3" s="34"/>
      <c r="D3" s="34"/>
      <c r="E3" s="34"/>
      <c r="F3" s="32" t="str">
        <f>IFERROR(__xludf.DUMMYFUNCTION("IMPORTRANGE(""https://docs.google.com/spreadsheets/d/1vsTcEcugRZXGU84Ng3dXvNCAOD3CAaUTEbnnM7tyUJg/edit?usp=sharing"",""水分とろみの基準・水分ゼリー!F3"")"),"とろみ調整食品")</f>
        <v>とろみ調整食品</v>
      </c>
      <c r="G3" s="33"/>
      <c r="H3" s="34"/>
    </row>
    <row r="4" ht="22.5" customHeight="1">
      <c r="A4" s="37" t="str">
        <f>IFERROR(__xludf.DUMMYFUNCTION("IMPORTRANGE(""https://docs.google.com/spreadsheets/d/1vsTcEcugRZXGU84Ng3dXvNCAOD3CAaUTEbnnM7tyUJg/edit?usp=sharing"",""水分とろみの基準・水分ゼリー!A4"")"),"水100mlあたり")</f>
        <v>水100mlあたり</v>
      </c>
      <c r="B4" s="41" t="s">
        <v>70</v>
      </c>
      <c r="C4" s="41" t="s">
        <v>70</v>
      </c>
      <c r="D4" s="41" t="s">
        <v>70</v>
      </c>
      <c r="E4" s="41" t="s">
        <v>70</v>
      </c>
      <c r="F4" s="32" t="str">
        <f>IFERROR(__xludf.DUMMYFUNCTION("IMPORTRANGE(""https://docs.google.com/spreadsheets/d/1vsTcEcugRZXGU84Ng3dXvNCAOD3CAaUTEbnnM7tyUJg/edit?usp=sharing"",""水分とろみの基準・水分ゼリー!F4"")"),"水100mlあたり")</f>
        <v>水100mlあたり</v>
      </c>
      <c r="G4" s="41"/>
      <c r="H4" s="42"/>
    </row>
    <row r="5" ht="22.5" customHeight="1">
      <c r="A5" s="44" t="str">
        <f>IFERROR(__xludf.DUMMYFUNCTION("IMPORTRANGE(""https://docs.google.com/spreadsheets/d/1vsTcEcugRZXGU84Ng3dXvNCAOD3CAaUTEbnnM7tyUJg/edit?usp=sharing"",""水分とろみの基準・水分ゼリー!A5"")"),"小さじ")</f>
        <v>小さじ</v>
      </c>
      <c r="B5" s="47" t="s">
        <v>70</v>
      </c>
      <c r="C5" s="47" t="s">
        <v>70</v>
      </c>
      <c r="D5" s="47" t="s">
        <v>70</v>
      </c>
      <c r="E5" s="47" t="s">
        <v>70</v>
      </c>
      <c r="F5" s="44" t="s">
        <v>47</v>
      </c>
      <c r="G5" s="47"/>
      <c r="H5" s="49"/>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showGridLines="0" workbookViewId="0"/>
  </sheetViews>
  <sheetFormatPr customHeight="1" defaultColWidth="12.63" defaultRowHeight="15.75"/>
  <cols>
    <col customWidth="1" min="1" max="6" width="16.38"/>
    <col customWidth="1" min="7" max="7" width="32.63"/>
  </cols>
  <sheetData>
    <row r="1" ht="22.5" customHeight="1">
      <c r="A1" s="123" t="str">
        <f>IFERROR(__xludf.DUMMYFUNCTION("IMPORTRANGE(""https://docs.google.com/spreadsheets/d/1vsTcEcugRZXGU84Ng3dXvNCAOD3CAaUTEbnnM7tyUJg/edit?usp=sharing"",""濃厚流動食・補助食品!A1"")"),"4. 濃厚流動食（経管栄養）")</f>
        <v>4. 濃厚流動食（経管栄養）</v>
      </c>
      <c r="B1" s="79"/>
      <c r="C1" s="79"/>
      <c r="D1" s="79"/>
      <c r="E1" s="79"/>
      <c r="F1" s="124" t="str">
        <f>IFERROR(__xludf.DUMMYFUNCTION("IMPORTRANGE(""https://docs.google.com/spreadsheets/d/1vsTcEcugRZXGU84Ng3dXvNCAOD3CAaUTEbnnM7tyUJg/edit?usp=sharing"",""濃厚流動食・補助食品!F1"")"),"5. 補助食品、その他")</f>
        <v>5. 補助食品、その他</v>
      </c>
      <c r="G1" s="79"/>
    </row>
    <row r="2" ht="22.5" customHeight="1">
      <c r="A2" s="58" t="str">
        <f>IFERROR(__xludf.DUMMYFUNCTION("IMPORTRANGE(""https://docs.google.com/spreadsheets/d/1vsTcEcugRZXGU84Ng3dXvNCAOD3CAaUTEbnnM7tyUJg/edit?usp=sharing"",""濃厚流動食・補助食品!A2"")"),"商品名")</f>
        <v>商品名</v>
      </c>
      <c r="B2" s="59" t="s">
        <v>52</v>
      </c>
      <c r="C2" s="59"/>
      <c r="D2" s="59"/>
      <c r="E2" s="60"/>
      <c r="F2" s="61" t="s">
        <v>53</v>
      </c>
      <c r="G2" s="125" t="s">
        <v>55</v>
      </c>
    </row>
    <row r="3" ht="22.5" customHeight="1">
      <c r="A3" s="64"/>
      <c r="B3" s="59" t="s">
        <v>56</v>
      </c>
      <c r="C3" s="59"/>
      <c r="D3" s="59"/>
      <c r="E3" s="60"/>
      <c r="F3" s="66" t="s">
        <v>57</v>
      </c>
      <c r="G3" s="67"/>
    </row>
    <row r="4" ht="22.5" customHeight="1">
      <c r="A4" s="68"/>
      <c r="B4" s="59" t="s">
        <v>59</v>
      </c>
      <c r="C4" s="59"/>
      <c r="D4" s="70"/>
      <c r="E4" s="60"/>
      <c r="F4" s="72"/>
      <c r="G4" s="73"/>
    </row>
  </sheetData>
  <mergeCells count="2">
    <mergeCell ref="A2:A4"/>
    <mergeCell ref="F3:G4"/>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pageSetUpPr fitToPage="1"/>
  </sheetPr>
  <sheetViews>
    <sheetView showGridLines="0" workbookViewId="0"/>
  </sheetViews>
  <sheetFormatPr customHeight="1" defaultColWidth="12.63" defaultRowHeight="15.75"/>
  <cols>
    <col customWidth="1" min="1" max="8" width="16.38"/>
  </cols>
  <sheetData>
    <row r="1" ht="30.0" customHeight="1">
      <c r="A1" s="62" t="s">
        <v>54</v>
      </c>
      <c r="B1" s="65"/>
      <c r="C1" s="65"/>
      <c r="D1" s="65" t="s">
        <v>58</v>
      </c>
      <c r="E1" s="65"/>
      <c r="F1" s="69"/>
      <c r="G1" s="69"/>
      <c r="H1" s="69"/>
      <c r="I1" s="71"/>
      <c r="J1" s="71"/>
      <c r="K1" s="71"/>
      <c r="L1" s="71"/>
      <c r="M1" s="71"/>
      <c r="N1" s="71"/>
      <c r="O1" s="71"/>
      <c r="P1" s="71"/>
      <c r="Q1" s="71"/>
      <c r="R1" s="71"/>
      <c r="S1" s="71"/>
      <c r="T1" s="71"/>
      <c r="U1" s="71"/>
      <c r="V1" s="71"/>
      <c r="W1" s="71"/>
      <c r="X1" s="71"/>
      <c r="Y1" s="71"/>
      <c r="Z1" s="71"/>
    </row>
    <row r="2" ht="7.5" customHeight="1"/>
    <row r="3" ht="22.5" customHeight="1">
      <c r="A3" s="74" t="str">
        <f>IFERROR(__xludf.DUMMYFUNCTION("IMPORTRANGE(""https://docs.google.com/spreadsheets/d/1vsTcEcugRZXGU84Ng3dXvNCAOD3CAaUTEbnnM7tyUJg/edit?usp=sharing"",""おかず形態一覧表!A1"")"),"1. おかず形態一覧表")</f>
        <v>1. おかず形態一覧表</v>
      </c>
      <c r="B3" s="75"/>
    </row>
    <row r="4" ht="22.5" customHeight="1">
      <c r="A4" s="7" t="str">
        <f>IFERROR(__xludf.DUMMYFUNCTION("IMPORTRANGE(""https://docs.google.com/spreadsheets/d/1vsTcEcugRZXGU84Ng3dXvNCAOD3CAaUTEbnnM7tyUJg/edit?usp=sharing"",""おかず形態一覧表!A2"")"),"食種名称")</f>
        <v>食種名称</v>
      </c>
      <c r="B4" s="130" t="s">
        <v>6</v>
      </c>
      <c r="C4" s="130" t="s">
        <v>8</v>
      </c>
      <c r="D4" s="130" t="s">
        <v>9</v>
      </c>
      <c r="E4" s="130" t="s">
        <v>10</v>
      </c>
      <c r="F4" s="130" t="s">
        <v>6</v>
      </c>
      <c r="G4" s="130" t="s">
        <v>12</v>
      </c>
      <c r="H4" s="130" t="s">
        <v>13</v>
      </c>
    </row>
    <row r="5" ht="22.5" customHeight="1">
      <c r="A5" s="7" t="str">
        <f>IFERROR(__xludf.DUMMYFUNCTION("IMPORTRANGE(""https://docs.google.com/spreadsheets/d/1vsTcEcugRZXGU84Ng3dXvNCAOD3CAaUTEbnnM7tyUJg/edit?usp=sharing"",""おかず形態一覧表!A3"")"),"肉のおかず")</f>
        <v>肉のおかず</v>
      </c>
      <c r="B5" s="131" t="s">
        <v>14</v>
      </c>
      <c r="C5" s="131" t="s">
        <v>14</v>
      </c>
      <c r="D5" s="131" t="s">
        <v>14</v>
      </c>
      <c r="E5" s="131" t="s">
        <v>14</v>
      </c>
      <c r="F5" s="131" t="s">
        <v>15</v>
      </c>
      <c r="G5" s="131" t="s">
        <v>15</v>
      </c>
      <c r="H5" s="131" t="s">
        <v>16</v>
      </c>
    </row>
    <row r="6" ht="67.5" customHeight="1">
      <c r="A6" s="17" t="str">
        <f>IFERROR(__xludf.DUMMYFUNCTION("IMPORTRANGE(""https://docs.google.com/spreadsheets/d/1vsTcEcugRZXGU84Ng3dXvNCAOD3CAaUTEbnnM7tyUJg/edit?usp=sharing"",""おかず形態一覧表!A4"")"),"画像")</f>
        <v>画像</v>
      </c>
      <c r="B6" s="30" t="str">
        <f>'おかず形態一覧表'!B4</f>
        <v/>
      </c>
      <c r="C6" s="30" t="str">
        <f>'おかず形態一覧表'!C4</f>
        <v/>
      </c>
      <c r="D6" s="30" t="str">
        <f>'おかず形態一覧表'!D4</f>
        <v/>
      </c>
      <c r="E6" s="30" t="str">
        <f>'おかず形態一覧表'!E4</f>
        <v/>
      </c>
      <c r="F6" s="30" t="str">
        <f>'おかず形態一覧表'!F4</f>
        <v/>
      </c>
      <c r="G6" s="30" t="str">
        <f>'おかず形態一覧表'!G4</f>
        <v/>
      </c>
      <c r="H6" s="30" t="str">
        <f>'おかず形態一覧表'!H4</f>
        <v/>
      </c>
    </row>
    <row r="7" ht="22.5" customHeight="1">
      <c r="A7" s="7" t="str">
        <f>IFERROR(__xludf.DUMMYFUNCTION("IMPORTRANGE(""https://docs.google.com/spreadsheets/d/1vsTcEcugRZXGU84Ng3dXvNCAOD3CAaUTEbnnM7tyUJg/edit?usp=sharing"",""おかず形態一覧表!A5"")"),"魚のおかず")</f>
        <v>魚のおかず</v>
      </c>
      <c r="B7" s="131" t="s">
        <v>26</v>
      </c>
      <c r="C7" s="131" t="s">
        <v>26</v>
      </c>
      <c r="D7" s="131" t="s">
        <v>26</v>
      </c>
      <c r="E7" s="131" t="s">
        <v>26</v>
      </c>
      <c r="F7" s="131" t="s">
        <v>27</v>
      </c>
      <c r="G7" s="131" t="s">
        <v>27</v>
      </c>
      <c r="H7" s="131" t="s">
        <v>28</v>
      </c>
    </row>
    <row r="8" ht="67.5" customHeight="1">
      <c r="A8" s="17" t="str">
        <f>IFERROR(__xludf.DUMMYFUNCTION("IMPORTRANGE(""https://docs.google.com/spreadsheets/d/1vsTcEcugRZXGU84Ng3dXvNCAOD3CAaUTEbnnM7tyUJg/edit?usp=sharing"",""おかず形態一覧表!A6"")"),"画像")</f>
        <v>画像</v>
      </c>
      <c r="B8" s="30" t="str">
        <f>'おかず形態一覧表'!B6</f>
        <v/>
      </c>
      <c r="C8" s="30" t="str">
        <f>'おかず形態一覧表'!C6</f>
        <v/>
      </c>
      <c r="D8" s="30" t="str">
        <f>'おかず形態一覧表'!D6</f>
        <v/>
      </c>
      <c r="E8" s="30" t="str">
        <f>'おかず形態一覧表'!E6</f>
        <v/>
      </c>
      <c r="F8" s="30" t="str">
        <f>'おかず形態一覧表'!F6</f>
        <v/>
      </c>
      <c r="G8" s="30" t="str">
        <f>'おかず形態一覧表'!G6</f>
        <v/>
      </c>
      <c r="H8" s="30" t="str">
        <f>'おかず形態一覧表'!H6</f>
        <v/>
      </c>
    </row>
    <row r="9" ht="22.5" customHeight="1">
      <c r="A9" s="7" t="str">
        <f>IFERROR(__xludf.DUMMYFUNCTION("IMPORTRANGE(""https://docs.google.com/spreadsheets/d/1vsTcEcugRZXGU84Ng3dXvNCAOD3CAaUTEbnnM7tyUJg/edit?usp=sharing"",""おかず形態一覧表!A7"")"),"野菜のおかず")</f>
        <v>野菜のおかず</v>
      </c>
      <c r="B9" s="131" t="s">
        <v>30</v>
      </c>
      <c r="C9" s="131" t="s">
        <v>30</v>
      </c>
      <c r="D9" s="131" t="s">
        <v>30</v>
      </c>
      <c r="E9" s="131" t="s">
        <v>30</v>
      </c>
      <c r="F9" s="131" t="s">
        <v>30</v>
      </c>
      <c r="G9" s="131" t="s">
        <v>30</v>
      </c>
      <c r="H9" s="131"/>
    </row>
    <row r="10" ht="67.5" customHeight="1">
      <c r="A10" s="35" t="str">
        <f>IFERROR(__xludf.DUMMYFUNCTION("IMPORTRANGE(""https://docs.google.com/spreadsheets/d/1vsTcEcugRZXGU84Ng3dXvNCAOD3CAaUTEbnnM7tyUJg/edit?usp=sharing"",""おかず形態一覧表!A8"")"),"画像")</f>
        <v>画像</v>
      </c>
      <c r="B10" s="36" t="str">
        <f>'おかず形態一覧表'!B8</f>
        <v/>
      </c>
      <c r="C10" s="36" t="str">
        <f>'おかず形態一覧表'!C8</f>
        <v/>
      </c>
      <c r="D10" s="36" t="str">
        <f>'おかず形態一覧表'!D8</f>
        <v/>
      </c>
      <c r="E10" s="36" t="str">
        <f>'おかず形態一覧表'!E8</f>
        <v/>
      </c>
      <c r="F10" s="36" t="str">
        <f>'おかず形態一覧表'!F8</f>
        <v/>
      </c>
      <c r="G10" s="36" t="str">
        <f>'おかず形態一覧表'!G8</f>
        <v/>
      </c>
      <c r="H10" s="36" t="str">
        <f>'おかず形態一覧表'!H8</f>
        <v/>
      </c>
    </row>
    <row r="11" ht="112.5" customHeight="1">
      <c r="A11" s="35" t="str">
        <f>IFERROR(__xludf.DUMMYFUNCTION("IMPORTRANGE(""https://docs.google.com/spreadsheets/d/1vsTcEcugRZXGU84Ng3dXvNCAOD3CAaUTEbnnM7tyUJg/edit?usp=sharing"",""おかず形態一覧表!A9"")"),"内容")</f>
        <v>内容</v>
      </c>
      <c r="B11" s="146" t="s">
        <v>31</v>
      </c>
      <c r="C11" s="146" t="s">
        <v>32</v>
      </c>
      <c r="D11" s="146" t="s">
        <v>33</v>
      </c>
      <c r="E11" s="146" t="s">
        <v>34</v>
      </c>
      <c r="F11" s="146" t="s">
        <v>35</v>
      </c>
      <c r="G11" s="146" t="s">
        <v>36</v>
      </c>
      <c r="H11" s="146" t="s">
        <v>37</v>
      </c>
    </row>
    <row r="12" ht="45.0" customHeight="1">
      <c r="A12" s="45" t="str">
        <f>IFERROR(__xludf.DUMMYFUNCTION("IMPORTRANGE(""https://docs.google.com/spreadsheets/d/1vsTcEcugRZXGU84Ng3dXvNCAOD3CAaUTEbnnM7tyUJg/edit?usp=sharing"",""おかず形態一覧表!A10"")"),"大きさ・形状")</f>
        <v>大きさ・形状</v>
      </c>
      <c r="B12" s="46" t="s">
        <v>38</v>
      </c>
      <c r="C12" s="46" t="s">
        <v>38</v>
      </c>
      <c r="D12" s="46" t="s">
        <v>39</v>
      </c>
      <c r="E12" s="46" t="s">
        <v>40</v>
      </c>
      <c r="F12" s="46" t="s">
        <v>41</v>
      </c>
      <c r="G12" s="46" t="s">
        <v>42</v>
      </c>
      <c r="H12" s="46" t="s">
        <v>43</v>
      </c>
    </row>
    <row r="13" ht="45.0" customHeight="1">
      <c r="A13" s="45" t="str">
        <f>IFERROR(__xludf.DUMMYFUNCTION("IMPORTRANGE(""https://docs.google.com/spreadsheets/d/1vsTcEcugRZXGU84Ng3dXvNCAOD3CAaUTEbnnM7tyUJg/edit?usp=sharing"",""おかず形態一覧表!A11"")"),"咀嚼の必要性")</f>
        <v>咀嚼の必要性</v>
      </c>
      <c r="B13" s="48"/>
      <c r="C13" s="46"/>
      <c r="D13" s="46"/>
      <c r="E13" s="46" t="s">
        <v>44</v>
      </c>
      <c r="F13" s="46" t="s">
        <v>45</v>
      </c>
      <c r="G13" s="46" t="s">
        <v>46</v>
      </c>
      <c r="H13" s="46" t="s">
        <v>46</v>
      </c>
    </row>
    <row r="14" ht="22.5" customHeight="1">
      <c r="A14" s="45" t="str">
        <f>IFERROR(__xludf.DUMMYFUNCTION("IMPORTRANGE(""https://docs.google.com/spreadsheets/d/1vsTcEcugRZXGU84Ng3dXvNCAOD3CAaUTEbnnM7tyUJg/edit?usp=sharing"",""おかず形態一覧表!A12"")"),"学会分類2021")</f>
        <v>学会分類2021</v>
      </c>
      <c r="B14" s="149"/>
      <c r="C14" s="150"/>
      <c r="D14" s="150" t="s">
        <v>48</v>
      </c>
      <c r="E14" s="150" t="s">
        <v>48</v>
      </c>
      <c r="F14" s="150" t="s">
        <v>48</v>
      </c>
      <c r="G14" s="150" t="s">
        <v>49</v>
      </c>
      <c r="H14" s="150" t="s">
        <v>49</v>
      </c>
    </row>
    <row r="15" ht="22.5" customHeight="1">
      <c r="A15" s="52" t="str">
        <f>IFERROR(__xludf.DUMMYFUNCTION("IMPORTRANGE(""https://docs.google.com/spreadsheets/d/1vsTcEcugRZXGU84Ng3dXvNCAOD3CAaUTEbnnM7tyUJg/edit?usp=sharing"",""おかず形態一覧表!A13"")"),"栄養量目安")</f>
        <v>栄養量目安</v>
      </c>
      <c r="B15" s="151" t="s">
        <v>50</v>
      </c>
      <c r="C15" s="151" t="s">
        <v>50</v>
      </c>
      <c r="D15" s="151" t="s">
        <v>50</v>
      </c>
      <c r="E15" s="151" t="s">
        <v>50</v>
      </c>
      <c r="F15" s="151" t="s">
        <v>51</v>
      </c>
      <c r="G15" s="151" t="s">
        <v>51</v>
      </c>
      <c r="H15" s="151"/>
    </row>
    <row r="16" ht="22.5" customHeight="1">
      <c r="A16" s="54"/>
      <c r="B16" s="121">
        <v>1800.0</v>
      </c>
      <c r="C16" s="121">
        <v>1800.0</v>
      </c>
      <c r="D16" s="121">
        <v>1800.0</v>
      </c>
      <c r="E16" s="121">
        <v>1455.0</v>
      </c>
      <c r="F16" s="121">
        <v>1200.0</v>
      </c>
      <c r="G16" s="121">
        <v>1200.0</v>
      </c>
      <c r="H16" s="121">
        <v>700.0</v>
      </c>
    </row>
    <row r="17" ht="7.5" customHeight="1"/>
    <row r="18" ht="22.5" customHeight="1">
      <c r="A18" s="109" t="str">
        <f>IFERROR(__xludf.DUMMYFUNCTION("IMPORTRANGE(""https://docs.google.com/spreadsheets/d/1vsTcEcugRZXGU84Ng3dXvNCAOD3CAaUTEbnnM7tyUJg/edit?usp=sharing"",""主食一覧!A1"")"),"2. 主食一覧")</f>
        <v>2. 主食一覧</v>
      </c>
      <c r="B18" s="110"/>
    </row>
    <row r="19" ht="22.5" customHeight="1">
      <c r="A19" s="3" t="str">
        <f>IFERROR(__xludf.DUMMYFUNCTION("IMPORTRANGE(""https://docs.google.com/spreadsheets/d/1vsTcEcugRZXGU84Ng3dXvNCAOD3CAaUTEbnnM7tyUJg/edit?usp=sharing"",""主食一覧!A2"")"),"主食名称")</f>
        <v>主食名称</v>
      </c>
      <c r="B19" s="6" t="s">
        <v>0</v>
      </c>
      <c r="C19" s="6" t="s">
        <v>1</v>
      </c>
      <c r="D19" s="6" t="s">
        <v>2</v>
      </c>
      <c r="E19" s="6" t="s">
        <v>3</v>
      </c>
      <c r="F19" s="6" t="s">
        <v>4</v>
      </c>
      <c r="G19" s="6" t="s">
        <v>5</v>
      </c>
      <c r="H19" s="9"/>
    </row>
    <row r="20" ht="67.5" customHeight="1">
      <c r="A20" s="3" t="str">
        <f>IFERROR(__xludf.DUMMYFUNCTION("IMPORTRANGE(""https://docs.google.com/spreadsheets/d/1vsTcEcugRZXGU84Ng3dXvNCAOD3CAaUTEbnnM7tyUJg/edit?usp=sharing"",""主食一覧!A3"")"),"画像")</f>
        <v>画像</v>
      </c>
      <c r="B20" s="15" t="str">
        <f>'主食一覧'!B3</f>
        <v/>
      </c>
      <c r="C20" s="15" t="str">
        <f>'主食一覧'!C3</f>
        <v/>
      </c>
      <c r="D20" s="15" t="str">
        <f>'主食一覧'!D3</f>
        <v/>
      </c>
      <c r="E20" s="15" t="str">
        <f>'主食一覧'!E3</f>
        <v/>
      </c>
      <c r="F20" s="15" t="str">
        <f>'主食一覧'!F3</f>
        <v/>
      </c>
      <c r="G20" s="15" t="str">
        <f>'主食一覧'!G3</f>
        <v/>
      </c>
      <c r="H20" s="15" t="str">
        <f>'主食一覧'!H3</f>
        <v/>
      </c>
    </row>
    <row r="21" ht="45.0" customHeight="1">
      <c r="A21" s="3" t="str">
        <f>IFERROR(__xludf.DUMMYFUNCTION("IMPORTRANGE(""https://docs.google.com/spreadsheets/d/1vsTcEcugRZXGU84Ng3dXvNCAOD3CAaUTEbnnM7tyUJg/edit?usp=sharing"",""主食一覧!A4"")"),"内容")</f>
        <v>内容</v>
      </c>
      <c r="B21" s="156" t="s">
        <v>19</v>
      </c>
      <c r="C21" s="156" t="s">
        <v>21</v>
      </c>
      <c r="D21" s="156" t="s">
        <v>22</v>
      </c>
      <c r="E21" s="156" t="s">
        <v>23</v>
      </c>
      <c r="F21" s="156" t="s">
        <v>24</v>
      </c>
      <c r="G21" s="156" t="s">
        <v>25</v>
      </c>
      <c r="H21" s="115"/>
    </row>
    <row r="22" ht="22.5" customHeight="1">
      <c r="A22" s="3" t="str">
        <f>IFERROR(__xludf.DUMMYFUNCTION("IMPORTRANGE(""https://docs.google.com/spreadsheets/d/1vsTcEcugRZXGU84Ng3dXvNCAOD3CAaUTEbnnM7tyUJg/edit?usp=sharing"",""主食一覧!A5"")"),"学会分類2021")</f>
        <v>学会分類2021</v>
      </c>
      <c r="B22" s="116"/>
      <c r="C22" s="116"/>
      <c r="D22" s="116"/>
      <c r="E22" s="116"/>
      <c r="F22" s="116"/>
      <c r="G22" s="116"/>
      <c r="H22" s="116"/>
    </row>
    <row r="23" ht="7.5" customHeight="1"/>
    <row r="24" ht="22.5" customHeight="1">
      <c r="A24" s="12" t="str">
        <f>IFERROR(__xludf.DUMMYFUNCTION("IMPORTRANGE(""https://docs.google.com/spreadsheets/d/1vsTcEcugRZXGU84Ng3dXvNCAOD3CAaUTEbnnM7tyUJg/edit?usp=sharing"",""水分とろみの基準・水分ゼリー!A1"")"),"3-1. 水分とろみの基準")</f>
        <v>3-1. 水分とろみの基準</v>
      </c>
      <c r="B24" s="122"/>
      <c r="F24" s="12" t="str">
        <f>IFERROR(__xludf.DUMMYFUNCTION("IMPORTRANGE(""https://docs.google.com/spreadsheets/d/1vsTcEcugRZXGU84Ng3dXvNCAOD3CAaUTEbnnM7tyUJg/edit?usp=sharing"",""水分とろみの基準・水分ゼリー!F1"")"),"3-2. 水分ゼリー")</f>
        <v>3-2. 水分ゼリー</v>
      </c>
      <c r="G24" s="122"/>
    </row>
    <row r="25" ht="30.0" customHeight="1">
      <c r="A25" s="19" t="str">
        <f>IFERROR(__xludf.DUMMYFUNCTION("IMPORTRANGE(""https://docs.google.com/spreadsheets/d/1vsTcEcugRZXGU84Ng3dXvNCAOD3CAaUTEbnnM7tyUJg/edit?usp=sharing"",""水分とろみの基準・水分ゼリー!A2"")"),"学会分類2021
（とろみ）")</f>
        <v>学会分類2021
（とろみ）</v>
      </c>
      <c r="B25" s="24" t="str">
        <f>IFERROR(__xludf.DUMMYFUNCTION("IMPORTRANGE(""https://docs.google.com/spreadsheets/d/1vsTcEcugRZXGU84Ng3dXvNCAOD3CAaUTEbnnM7tyUJg/edit?usp=sharing"",""水分とろみの基準・水分ゼリー!B2"")"),"薄いとろみ")</f>
        <v>薄いとろみ</v>
      </c>
      <c r="C25" s="24" t="str">
        <f>IFERROR(__xludf.DUMMYFUNCTION("IMPORTRANGE(""https://docs.google.com/spreadsheets/d/1vsTcEcugRZXGU84Ng3dXvNCAOD3CAaUTEbnnM7tyUJg/edit?usp=sharing"",""水分とろみの基準・水分ゼリー!C2"")"),"中間のとろみ")</f>
        <v>中間のとろみ</v>
      </c>
      <c r="D25" s="24" t="str">
        <f>IFERROR(__xludf.DUMMYFUNCTION("IMPORTRANGE(""https://docs.google.com/spreadsheets/d/1vsTcEcugRZXGU84Ng3dXvNCAOD3CAaUTEbnnM7tyUJg/edit?usp=sharing"",""水分とろみの基準・水分ゼリー!D2"")"),"濃いとろみ")</f>
        <v>濃いとろみ</v>
      </c>
      <c r="E25" s="24" t="str">
        <f>IFERROR(__xludf.DUMMYFUNCTION("IMPORTRANGE(""https://docs.google.com/spreadsheets/d/1vsTcEcugRZXGU84Ng3dXvNCAOD3CAaUTEbnnM7tyUJg/edit?usp=sharing"",""水分とろみの基準・水分ゼリー!E2"")"),"")</f>
        <v/>
      </c>
      <c r="F25" s="28" t="str">
        <f>IFERROR(__xludf.DUMMYFUNCTION("IMPORTRANGE(""https://docs.google.com/spreadsheets/d/1vsTcEcugRZXGU84Ng3dXvNCAOD3CAaUTEbnnM7tyUJg/edit?usp=sharing"",""水分とろみの基準・水分ゼリー!F2"")"),"名称")</f>
        <v>名称</v>
      </c>
      <c r="G25" s="29" t="s">
        <v>29</v>
      </c>
      <c r="H25" s="31"/>
    </row>
    <row r="26" ht="22.5" customHeight="1">
      <c r="A26" s="32" t="str">
        <f>IFERROR(__xludf.DUMMYFUNCTION("IMPORTRANGE(""https://docs.google.com/spreadsheets/d/1vsTcEcugRZXGU84Ng3dXvNCAOD3CAaUTEbnnM7tyUJg/edit?usp=sharing"",""水分とろみの基準・水分ゼリー!A3"")"),"とろみ調整食品")</f>
        <v>とろみ調整食品</v>
      </c>
      <c r="B26" s="33"/>
      <c r="C26" s="34"/>
      <c r="D26" s="34"/>
      <c r="E26" s="34"/>
      <c r="F26" s="37" t="s">
        <v>71</v>
      </c>
      <c r="G26" s="33"/>
      <c r="H26" s="34"/>
    </row>
    <row r="27" ht="22.5" customHeight="1">
      <c r="A27" s="37" t="str">
        <f>IFERROR(__xludf.DUMMYFUNCTION("IMPORTRANGE(""https://docs.google.com/spreadsheets/d/1vsTcEcugRZXGU84Ng3dXvNCAOD3CAaUTEbnnM7tyUJg/edit?usp=sharing"",""水分とろみの基準・水分ゼリー!A4"")"),"水100mlあたり")</f>
        <v>水100mlあたり</v>
      </c>
      <c r="B27" s="41"/>
      <c r="C27" s="42"/>
      <c r="D27" s="41"/>
      <c r="E27" s="42"/>
      <c r="F27" s="37" t="s">
        <v>72</v>
      </c>
      <c r="G27" s="41"/>
      <c r="H27" s="42"/>
    </row>
    <row r="28" ht="22.5" customHeight="1">
      <c r="A28" s="44" t="str">
        <f>IFERROR(__xludf.DUMMYFUNCTION("IMPORTRANGE(""https://docs.google.com/spreadsheets/d/1vsTcEcugRZXGU84Ng3dXvNCAOD3CAaUTEbnnM7tyUJg/edit?usp=sharing"",""水分とろみの基準・水分ゼリー!A5"")"),"小さじ")</f>
        <v>小さじ</v>
      </c>
      <c r="B28" s="157"/>
      <c r="C28" s="158"/>
      <c r="D28" s="157"/>
      <c r="E28" s="158"/>
      <c r="F28" s="44" t="s">
        <v>47</v>
      </c>
      <c r="G28" s="159"/>
      <c r="H28" s="160"/>
    </row>
    <row r="29" ht="7.5" customHeight="1"/>
    <row r="30" ht="22.5" customHeight="1">
      <c r="A30" s="126" t="str">
        <f>IFERROR(__xludf.DUMMYFUNCTION("IMPORTRANGE(""https://docs.google.com/spreadsheets/d/1vsTcEcugRZXGU84Ng3dXvNCAOD3CAaUTEbnnM7tyUJg/edit?usp=sharing"",""濃厚流動食・補助食品!A1"")"),"4. 濃厚流動食（経管栄養）")</f>
        <v>4. 濃厚流動食（経管栄養）</v>
      </c>
      <c r="B30" s="127"/>
      <c r="F30" s="128" t="str">
        <f>IFERROR(__xludf.DUMMYFUNCTION("IMPORTRANGE(""https://docs.google.com/spreadsheets/d/1vsTcEcugRZXGU84Ng3dXvNCAOD3CAaUTEbnnM7tyUJg/edit?usp=sharing"",""濃厚流動食・補助食品!F1"")"),"5. 補助食品、その他")</f>
        <v>5. 補助食品、その他</v>
      </c>
      <c r="G30" s="129"/>
    </row>
    <row r="31" ht="22.5" customHeight="1">
      <c r="A31" s="58" t="str">
        <f>IFERROR(__xludf.DUMMYFUNCTION("IMPORTRANGE(""https://docs.google.com/spreadsheets/d/1vsTcEcugRZXGU84Ng3dXvNCAOD3CAaUTEbnnM7tyUJg/edit?usp=sharing"",""濃厚流動食・補助食品!A2"")"),"商品名")</f>
        <v>商品名</v>
      </c>
      <c r="B31" s="59" t="s">
        <v>52</v>
      </c>
      <c r="C31" s="59"/>
      <c r="D31" s="59"/>
      <c r="E31" s="60"/>
      <c r="F31" s="161" t="s">
        <v>53</v>
      </c>
      <c r="G31" s="162" t="s">
        <v>55</v>
      </c>
      <c r="H31" s="134"/>
    </row>
    <row r="32" ht="22.5" customHeight="1">
      <c r="A32" s="64"/>
      <c r="B32" s="59" t="s">
        <v>56</v>
      </c>
      <c r="C32" s="59"/>
      <c r="D32" s="59"/>
      <c r="E32" s="70"/>
      <c r="F32" s="66" t="s">
        <v>57</v>
      </c>
      <c r="G32" s="136"/>
      <c r="H32" s="67"/>
    </row>
    <row r="33" ht="22.5" customHeight="1">
      <c r="A33" s="68"/>
      <c r="B33" s="59" t="s">
        <v>59</v>
      </c>
      <c r="C33" s="59"/>
      <c r="D33" s="70"/>
      <c r="E33" s="70"/>
      <c r="F33" s="72"/>
      <c r="G33" s="137"/>
      <c r="H33" s="73"/>
    </row>
    <row r="34" ht="7.5" customHeight="1"/>
    <row r="35" ht="22.5" customHeight="1">
      <c r="A35" s="138" t="str">
        <f>IFERROR(__xludf.DUMMYFUNCTION("IMPORTRANGE(""https://docs.google.com/spreadsheets/d/1vsTcEcugRZXGU84Ng3dXvNCAOD3CAaUTEbnnM7tyUJg/edit?usp=sharing"",""施設概要!A1"")"),"施設概要")</f>
        <v>施設概要</v>
      </c>
      <c r="B35" s="139"/>
    </row>
    <row r="36" ht="22.5" customHeight="1">
      <c r="A36" s="8" t="str">
        <f>IFERROR(__xludf.DUMMYFUNCTION("IMPORTRANGE(""https://docs.google.com/spreadsheets/d/1vsTcEcugRZXGU84Ng3dXvNCAOD3CAaUTEbnnM7tyUJg/edit?usp=sharing"",""施設概要!A2"")"),"所在地")</f>
        <v>所在地</v>
      </c>
      <c r="B36" s="92" t="s">
        <v>7</v>
      </c>
      <c r="C36" s="141"/>
      <c r="D36" s="142"/>
      <c r="E36" s="163" t="s">
        <v>11</v>
      </c>
      <c r="F36" s="144"/>
      <c r="G36" s="144"/>
      <c r="H36" s="145"/>
    </row>
    <row r="37" ht="22.5" customHeight="1">
      <c r="A37" s="8" t="str">
        <f>IFERROR(__xludf.DUMMYFUNCTION("IMPORTRANGE(""https://docs.google.com/spreadsheets/d/1vsTcEcugRZXGU84Ng3dXvNCAOD3CAaUTEbnnM7tyUJg/edit?usp=sharing"",""施設概要!A3"")"),"給食部門名")</f>
        <v>給食部門名</v>
      </c>
      <c r="B37" s="92" t="s">
        <v>17</v>
      </c>
      <c r="C37" s="141"/>
      <c r="D37" s="142"/>
      <c r="E37" s="147"/>
      <c r="H37" s="148"/>
    </row>
    <row r="38" ht="22.5" customHeight="1">
      <c r="A38" s="8" t="str">
        <f>IFERROR(__xludf.DUMMYFUNCTION("IMPORTRANGE(""https://docs.google.com/spreadsheets/d/1vsTcEcugRZXGU84Ng3dXvNCAOD3CAaUTEbnnM7tyUJg/edit?usp=sharing"",""施設概要!A4"")"),"電話")</f>
        <v>電話</v>
      </c>
      <c r="B38" s="92" t="s">
        <v>18</v>
      </c>
      <c r="C38" s="141"/>
      <c r="D38" s="142"/>
      <c r="E38" s="147"/>
      <c r="H38" s="148"/>
    </row>
    <row r="39" ht="22.5" customHeight="1">
      <c r="A39" s="94" t="str">
        <f>IFERROR(__xludf.DUMMYFUNCTION("IMPORTRANGE(""https://docs.google.com/spreadsheets/d/1vsTcEcugRZXGU84Ng3dXvNCAOD3CAaUTEbnnM7tyUJg/edit?usp=sharing"",""施設概要!A5"")"),"FAX")</f>
        <v>FAX</v>
      </c>
      <c r="B39" s="92" t="s">
        <v>20</v>
      </c>
      <c r="C39" s="141"/>
      <c r="D39" s="142"/>
      <c r="E39" s="147"/>
      <c r="H39" s="148"/>
    </row>
    <row r="40" ht="22.5" customHeight="1">
      <c r="A40" s="99" t="str">
        <f>IFERROR(__xludf.DUMMYFUNCTION("IMPORTRANGE(""https://docs.google.com/spreadsheets/d/1vsTcEcugRZXGU84Ng3dXvNCAOD3CAaUTEbnnM7tyUJg/edit?usp=sharing"",""施設概要!A6"")"),"更新日")</f>
        <v>更新日</v>
      </c>
      <c r="B40" s="164">
        <v>45779.70145891204</v>
      </c>
      <c r="C40" s="141"/>
      <c r="D40" s="142"/>
      <c r="E40" s="153"/>
      <c r="F40" s="154"/>
      <c r="G40" s="154"/>
      <c r="H40" s="155"/>
    </row>
  </sheetData>
  <mergeCells count="10">
    <mergeCell ref="B38:D38"/>
    <mergeCell ref="B39:D39"/>
    <mergeCell ref="A15:A16"/>
    <mergeCell ref="A31:A33"/>
    <mergeCell ref="G31:H31"/>
    <mergeCell ref="F32:H33"/>
    <mergeCell ref="B36:D36"/>
    <mergeCell ref="E36:H40"/>
    <mergeCell ref="B37:D37"/>
    <mergeCell ref="B40:D40"/>
  </mergeCells>
  <printOptions gridLines="1" horizontalCentered="1"/>
  <pageMargins bottom="0.75" footer="0.0" header="0.0" left="0.25" right="0.25" top="0.75"/>
  <pageSetup paperSize="9" cellComments="atEnd" orientation="portrait"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22.5" customHeight="1">
      <c r="A1" s="4" t="str">
        <f>IFERROR(__xludf.DUMMYFUNCTION("IMPORTRANGE(""https://docs.google.com/spreadsheets/d/1vsTcEcugRZXGU84Ng3dXvNCAOD3CAaUTEbnnM7tyUJg/edit?usp=sharing"",""おかず形態一覧表!A1"")"),"1. おかず形態一覧表")</f>
        <v>1. おかず形態一覧表</v>
      </c>
    </row>
    <row r="2" ht="22.5" customHeight="1">
      <c r="A2" s="7" t="str">
        <f>IFERROR(__xludf.DUMMYFUNCTION("IMPORTRANGE(""https://docs.google.com/spreadsheets/d/1vsTcEcugRZXGU84Ng3dXvNCAOD3CAaUTEbnnM7tyUJg/edit?usp=sharing"",""おかず形態一覧表!A2"")"),"食種名称")</f>
        <v>食種名称</v>
      </c>
      <c r="B2" s="10" t="s">
        <v>6</v>
      </c>
      <c r="C2" s="10" t="s">
        <v>8</v>
      </c>
      <c r="D2" s="10" t="s">
        <v>9</v>
      </c>
      <c r="E2" s="10" t="s">
        <v>10</v>
      </c>
      <c r="F2" s="10" t="s">
        <v>6</v>
      </c>
      <c r="G2" s="10" t="s">
        <v>12</v>
      </c>
      <c r="H2" s="10" t="s">
        <v>13</v>
      </c>
    </row>
    <row r="3" ht="18.75" customHeight="1">
      <c r="A3" s="13" t="str">
        <f>IFERROR(__xludf.DUMMYFUNCTION("IMPORTRANGE(""https://docs.google.com/spreadsheets/d/1vsTcEcugRZXGU84Ng3dXvNCAOD3CAaUTEbnnM7tyUJg/edit?usp=sharing"",""おかず形態一覧表!A3"")"),"肉のおかず")</f>
        <v>肉のおかず</v>
      </c>
      <c r="B3" s="14" t="s">
        <v>14</v>
      </c>
      <c r="C3" s="14" t="s">
        <v>14</v>
      </c>
      <c r="D3" s="14" t="s">
        <v>14</v>
      </c>
      <c r="E3" s="14" t="s">
        <v>14</v>
      </c>
      <c r="F3" s="14" t="s">
        <v>15</v>
      </c>
      <c r="G3" s="14" t="s">
        <v>15</v>
      </c>
      <c r="H3" s="14" t="s">
        <v>16</v>
      </c>
    </row>
    <row r="4" ht="67.5" customHeight="1">
      <c r="A4" s="17" t="str">
        <f>IFERROR(__xludf.DUMMYFUNCTION("IMPORTRANGE(""https://docs.google.com/spreadsheets/d/1vsTcEcugRZXGU84Ng3dXvNCAOD3CAaUTEbnnM7tyUJg/edit?usp=sharing"",""おかず形態一覧表!A4"")"),"画像")</f>
        <v>画像</v>
      </c>
      <c r="B4" s="23"/>
      <c r="C4" s="23"/>
      <c r="D4" s="23"/>
      <c r="E4" s="23"/>
      <c r="F4" s="23"/>
      <c r="G4" s="23"/>
      <c r="H4" s="23"/>
    </row>
    <row r="5" ht="18.75" customHeight="1">
      <c r="A5" s="13" t="str">
        <f>IFERROR(__xludf.DUMMYFUNCTION("IMPORTRANGE(""https://docs.google.com/spreadsheets/d/1vsTcEcugRZXGU84Ng3dXvNCAOD3CAaUTEbnnM7tyUJg/edit?usp=sharing"",""おかず形態一覧表!A5"")"),"魚のおかず")</f>
        <v>魚のおかず</v>
      </c>
      <c r="B5" s="14" t="s">
        <v>26</v>
      </c>
      <c r="C5" s="14" t="s">
        <v>26</v>
      </c>
      <c r="D5" s="14" t="s">
        <v>26</v>
      </c>
      <c r="E5" s="14" t="s">
        <v>26</v>
      </c>
      <c r="F5" s="14" t="s">
        <v>27</v>
      </c>
      <c r="G5" s="14" t="s">
        <v>27</v>
      </c>
      <c r="H5" s="14" t="s">
        <v>28</v>
      </c>
    </row>
    <row r="6" ht="67.5" customHeight="1">
      <c r="A6" s="17" t="str">
        <f>IFERROR(__xludf.DUMMYFUNCTION("IMPORTRANGE(""https://docs.google.com/spreadsheets/d/1vsTcEcugRZXGU84Ng3dXvNCAOD3CAaUTEbnnM7tyUJg/edit?usp=sharing"",""おかず形態一覧表!A6"")"),"画像")</f>
        <v>画像</v>
      </c>
      <c r="B6" s="30"/>
      <c r="C6" s="23"/>
      <c r="D6" s="23"/>
      <c r="E6" s="23"/>
      <c r="F6" s="23"/>
      <c r="G6" s="23"/>
      <c r="H6" s="23"/>
    </row>
    <row r="7" ht="18.75" customHeight="1">
      <c r="A7" s="13" t="str">
        <f>IFERROR(__xludf.DUMMYFUNCTION("IMPORTRANGE(""https://docs.google.com/spreadsheets/d/1vsTcEcugRZXGU84Ng3dXvNCAOD3CAaUTEbnnM7tyUJg/edit?usp=sharing"",""おかず形態一覧表!A7"")"),"野菜のおかず")</f>
        <v>野菜のおかず</v>
      </c>
      <c r="B7" s="14" t="s">
        <v>30</v>
      </c>
      <c r="C7" s="14" t="s">
        <v>30</v>
      </c>
      <c r="D7" s="14" t="s">
        <v>30</v>
      </c>
      <c r="E7" s="14" t="s">
        <v>30</v>
      </c>
      <c r="F7" s="14" t="s">
        <v>30</v>
      </c>
      <c r="G7" s="14" t="s">
        <v>30</v>
      </c>
      <c r="H7" s="14"/>
    </row>
    <row r="8" ht="67.5" customHeight="1">
      <c r="A8" s="35" t="str">
        <f>IFERROR(__xludf.DUMMYFUNCTION("IMPORTRANGE(""https://docs.google.com/spreadsheets/d/1vsTcEcugRZXGU84Ng3dXvNCAOD3CAaUTEbnnM7tyUJg/edit?usp=sharing"",""おかず形態一覧表!A8"")"),"画像")</f>
        <v>画像</v>
      </c>
      <c r="B8" s="36"/>
      <c r="C8" s="38"/>
      <c r="D8" s="38"/>
      <c r="E8" s="38"/>
      <c r="F8" s="38"/>
      <c r="G8" s="38"/>
      <c r="H8" s="38"/>
    </row>
    <row r="9" ht="112.5" customHeight="1">
      <c r="A9" s="35" t="str">
        <f>IFERROR(__xludf.DUMMYFUNCTION("IMPORTRANGE(""https://docs.google.com/spreadsheets/d/1vsTcEcugRZXGU84Ng3dXvNCAOD3CAaUTEbnnM7tyUJg/edit?usp=sharing"",""おかず形態一覧表!A9"")"),"内容")</f>
        <v>内容</v>
      </c>
      <c r="B9" s="43" t="s">
        <v>31</v>
      </c>
      <c r="C9" s="43" t="s">
        <v>32</v>
      </c>
      <c r="D9" s="43" t="s">
        <v>33</v>
      </c>
      <c r="E9" s="43" t="s">
        <v>34</v>
      </c>
      <c r="F9" s="43" t="s">
        <v>35</v>
      </c>
      <c r="G9" s="43" t="s">
        <v>36</v>
      </c>
      <c r="H9" s="43" t="s">
        <v>37</v>
      </c>
    </row>
    <row r="10" ht="45.0" customHeight="1">
      <c r="A10" s="45" t="str">
        <f>IFERROR(__xludf.DUMMYFUNCTION("IMPORTRANGE(""https://docs.google.com/spreadsheets/d/1vsTcEcugRZXGU84Ng3dXvNCAOD3CAaUTEbnnM7tyUJg/edit?usp=sharing"",""おかず形態一覧表!A10"")"),"大きさ・形状")</f>
        <v>大きさ・形状</v>
      </c>
      <c r="B10" s="46" t="s">
        <v>38</v>
      </c>
      <c r="C10" s="46" t="s">
        <v>38</v>
      </c>
      <c r="D10" s="46" t="s">
        <v>39</v>
      </c>
      <c r="E10" s="46" t="s">
        <v>40</v>
      </c>
      <c r="F10" s="46" t="s">
        <v>41</v>
      </c>
      <c r="G10" s="46" t="s">
        <v>42</v>
      </c>
      <c r="H10" s="46" t="s">
        <v>43</v>
      </c>
    </row>
    <row r="11" ht="45.0" customHeight="1">
      <c r="A11" s="45" t="str">
        <f>IFERROR(__xludf.DUMMYFUNCTION("IMPORTRANGE(""https://docs.google.com/spreadsheets/d/1vsTcEcugRZXGU84Ng3dXvNCAOD3CAaUTEbnnM7tyUJg/edit?usp=sharing"",""おかず形態一覧表!A11"")"),"咀嚼の必要性")</f>
        <v>咀嚼の必要性</v>
      </c>
      <c r="B11" s="48"/>
      <c r="C11" s="46"/>
      <c r="D11" s="46"/>
      <c r="E11" s="46" t="s">
        <v>44</v>
      </c>
      <c r="F11" s="46" t="s">
        <v>45</v>
      </c>
      <c r="G11" s="46" t="s">
        <v>46</v>
      </c>
      <c r="H11" s="46" t="s">
        <v>46</v>
      </c>
    </row>
    <row r="12" ht="22.5" customHeight="1">
      <c r="A12" s="45" t="str">
        <f>IFERROR(__xludf.DUMMYFUNCTION("IMPORTRANGE(""https://docs.google.com/spreadsheets/d/1vsTcEcugRZXGU84Ng3dXvNCAOD3CAaUTEbnnM7tyUJg/edit?usp=sharing"",""おかず形態一覧表!A12"")"),"学会分類2021")</f>
        <v>学会分類2021</v>
      </c>
      <c r="B12" s="50"/>
      <c r="C12" s="51"/>
      <c r="D12" s="51" t="s">
        <v>48</v>
      </c>
      <c r="E12" s="51" t="s">
        <v>48</v>
      </c>
      <c r="F12" s="51" t="s">
        <v>48</v>
      </c>
      <c r="G12" s="51" t="s">
        <v>49</v>
      </c>
      <c r="H12" s="51" t="s">
        <v>49</v>
      </c>
    </row>
    <row r="13" ht="22.5" customHeight="1">
      <c r="A13" s="52" t="str">
        <f>IFERROR(__xludf.DUMMYFUNCTION("IMPORTRANGE(""https://docs.google.com/spreadsheets/d/1vsTcEcugRZXGU84Ng3dXvNCAOD3CAaUTEbnnM7tyUJg/edit?usp=sharing"",""おかず形態一覧表!A13"")"),"栄養量目安")</f>
        <v>栄養量目安</v>
      </c>
      <c r="B13" s="53" t="s">
        <v>50</v>
      </c>
      <c r="C13" s="53" t="s">
        <v>50</v>
      </c>
      <c r="D13" s="53" t="s">
        <v>50</v>
      </c>
      <c r="E13" s="53" t="s">
        <v>50</v>
      </c>
      <c r="F13" s="53" t="s">
        <v>51</v>
      </c>
      <c r="G13" s="53" t="s">
        <v>51</v>
      </c>
      <c r="H13" s="53"/>
    </row>
    <row r="14" ht="22.5" customHeight="1">
      <c r="A14" s="54"/>
      <c r="B14" s="55">
        <v>1800.0</v>
      </c>
      <c r="C14" s="55">
        <v>1800.0</v>
      </c>
      <c r="D14" s="55">
        <v>1800.0</v>
      </c>
      <c r="E14" s="55">
        <v>1455.0</v>
      </c>
      <c r="F14" s="55">
        <v>1200.0</v>
      </c>
      <c r="G14" s="55">
        <v>1200.0</v>
      </c>
      <c r="H14" s="55">
        <v>700.0</v>
      </c>
    </row>
  </sheetData>
  <mergeCells count="1">
    <mergeCell ref="A13:A14"/>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22.5" customHeight="1">
      <c r="A1" s="1" t="str">
        <f>IFERROR(__xludf.DUMMYFUNCTION("IMPORTRANGE(""https://docs.google.com/spreadsheets/d/1vsTcEcugRZXGU84Ng3dXvNCAOD3CAaUTEbnnM7tyUJg/edit?usp=sharing"",""主食一覧!A1"")"),"2. 主食一覧")</f>
        <v>2. 主食一覧</v>
      </c>
    </row>
    <row r="2" ht="22.5" customHeight="1">
      <c r="A2" s="3" t="str">
        <f>IFERROR(__xludf.DUMMYFUNCTION("IMPORTRANGE(""https://docs.google.com/spreadsheets/d/1vsTcEcugRZXGU84Ng3dXvNCAOD3CAaUTEbnnM7tyUJg/edit?usp=sharing"",""主食一覧!A2"")"),"主食名称")</f>
        <v>主食名称</v>
      </c>
      <c r="B2" s="6" t="s">
        <v>0</v>
      </c>
      <c r="C2" s="6" t="s">
        <v>1</v>
      </c>
      <c r="D2" s="6" t="s">
        <v>2</v>
      </c>
      <c r="E2" s="6" t="s">
        <v>3</v>
      </c>
      <c r="F2" s="6" t="s">
        <v>4</v>
      </c>
      <c r="G2" s="6" t="s">
        <v>5</v>
      </c>
      <c r="H2" s="9"/>
    </row>
    <row r="3" ht="67.5" customHeight="1">
      <c r="A3" s="3" t="str">
        <f>IFERROR(__xludf.DUMMYFUNCTION("IMPORTRANGE(""https://docs.google.com/spreadsheets/d/1vsTcEcugRZXGU84Ng3dXvNCAOD3CAaUTEbnnM7tyUJg/edit?usp=sharing"",""主食一覧!A3"")"),"画像")</f>
        <v>画像</v>
      </c>
      <c r="B3" s="15"/>
      <c r="C3" s="15"/>
      <c r="D3" s="15"/>
      <c r="E3" s="15"/>
      <c r="F3" s="15"/>
      <c r="G3" s="15"/>
      <c r="H3" s="15"/>
    </row>
    <row r="4" ht="45.0" customHeight="1">
      <c r="A4" s="3" t="str">
        <f>IFERROR(__xludf.DUMMYFUNCTION("IMPORTRANGE(""https://docs.google.com/spreadsheets/d/1vsTcEcugRZXGU84Ng3dXvNCAOD3CAaUTEbnnM7tyUJg/edit?usp=sharing"",""主食一覧!A4"")"),"内容")</f>
        <v>内容</v>
      </c>
      <c r="B4" s="20" t="s">
        <v>19</v>
      </c>
      <c r="C4" s="20" t="s">
        <v>21</v>
      </c>
      <c r="D4" s="20" t="s">
        <v>22</v>
      </c>
      <c r="E4" s="20" t="s">
        <v>23</v>
      </c>
      <c r="F4" s="20" t="s">
        <v>24</v>
      </c>
      <c r="G4" s="20" t="s">
        <v>25</v>
      </c>
      <c r="H4" s="21"/>
    </row>
    <row r="5" ht="22.5" customHeight="1">
      <c r="A5" s="3" t="str">
        <f>IFERROR(__xludf.DUMMYFUNCTION("IMPORTRANGE(""https://docs.google.com/spreadsheets/d/1vsTcEcugRZXGU84Ng3dXvNCAOD3CAaUTEbnnM7tyUJg/edit?usp=sharing"",""主食一覧!A5"")"),"学会分類2021")</f>
        <v>学会分類2021</v>
      </c>
      <c r="B5" s="27"/>
      <c r="C5" s="27"/>
      <c r="D5" s="27"/>
      <c r="E5" s="27"/>
      <c r="F5" s="27"/>
      <c r="G5" s="27"/>
      <c r="H5" s="27"/>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22.5" customHeight="1">
      <c r="A1" s="2" t="str">
        <f>IFERROR(__xludf.DUMMYFUNCTION("IMPORTRANGE(""https://docs.google.com/spreadsheets/d/1vsTcEcugRZXGU84Ng3dXvNCAOD3CAaUTEbnnM7tyUJg/edit?usp=sharing"",""水分とろみの基準・水分ゼリー!A1"")"),"3-1. 水分とろみの基準")</f>
        <v>3-1. 水分とろみの基準</v>
      </c>
      <c r="F1" s="12" t="str">
        <f>IFERROR(__xludf.DUMMYFUNCTION("IMPORTRANGE(""https://docs.google.com/spreadsheets/d/1vsTcEcugRZXGU84Ng3dXvNCAOD3CAaUTEbnnM7tyUJg/edit?usp=sharing"",""水分とろみの基準・水分ゼリー!F1"")"),"3-2. 水分ゼリー")</f>
        <v>3-2. 水分ゼリー</v>
      </c>
    </row>
    <row r="2" ht="30.0" customHeight="1">
      <c r="A2" s="19" t="str">
        <f>IFERROR(__xludf.DUMMYFUNCTION("IMPORTRANGE(""https://docs.google.com/spreadsheets/d/1vsTcEcugRZXGU84Ng3dXvNCAOD3CAaUTEbnnM7tyUJg/edit?usp=sharing"",""水分とろみの基準・水分ゼリー!A2"")"),"学会分類2021
（とろみ）")</f>
        <v>学会分類2021
（とろみ）</v>
      </c>
      <c r="B2" s="24" t="str">
        <f>IFERROR(__xludf.DUMMYFUNCTION("IMPORTRANGE(""https://docs.google.com/spreadsheets/d/1vsTcEcugRZXGU84Ng3dXvNCAOD3CAaUTEbnnM7tyUJg/edit?usp=sharing"",""水分とろみの基準・水分ゼリー!B2"")"),"薄いとろみ")</f>
        <v>薄いとろみ</v>
      </c>
      <c r="C2" s="24" t="str">
        <f>IFERROR(__xludf.DUMMYFUNCTION("IMPORTRANGE(""https://docs.google.com/spreadsheets/d/1vsTcEcugRZXGU84Ng3dXvNCAOD3CAaUTEbnnM7tyUJg/edit?usp=sharing"",""水分とろみの基準・水分ゼリー!C2"")"),"中間のとろみ")</f>
        <v>中間のとろみ</v>
      </c>
      <c r="D2" s="24" t="str">
        <f>IFERROR(__xludf.DUMMYFUNCTION("IMPORTRANGE(""https://docs.google.com/spreadsheets/d/1vsTcEcugRZXGU84Ng3dXvNCAOD3CAaUTEbnnM7tyUJg/edit?usp=sharing"",""水分とろみの基準・水分ゼリー!D2"")"),"濃いとろみ")</f>
        <v>濃いとろみ</v>
      </c>
      <c r="E2" s="24" t="str">
        <f>IFERROR(__xludf.DUMMYFUNCTION("IMPORTRANGE(""https://docs.google.com/spreadsheets/d/1vsTcEcugRZXGU84Ng3dXvNCAOD3CAaUTEbnnM7tyUJg/edit?usp=sharing"",""水分とろみの基準・水分ゼリー!E2"")"),"")</f>
        <v/>
      </c>
      <c r="F2" s="28" t="str">
        <f>IFERROR(__xludf.DUMMYFUNCTION("IMPORTRANGE(""https://docs.google.com/spreadsheets/d/1vsTcEcugRZXGU84Ng3dXvNCAOD3CAaUTEbnnM7tyUJg/edit?usp=sharing"",""水分とろみの基準・水分ゼリー!F2"")"),"名称")</f>
        <v>名称</v>
      </c>
      <c r="G2" s="29" t="s">
        <v>29</v>
      </c>
      <c r="H2" s="31"/>
    </row>
    <row r="3" ht="22.5" customHeight="1">
      <c r="A3" s="32" t="str">
        <f>IFERROR(__xludf.DUMMYFUNCTION("IMPORTRANGE(""https://docs.google.com/spreadsheets/d/1vsTcEcugRZXGU84Ng3dXvNCAOD3CAaUTEbnnM7tyUJg/edit?usp=sharing"",""水分とろみの基準・水分ゼリー!A3"")"),"とろみ調整食品")</f>
        <v>とろみ調整食品</v>
      </c>
      <c r="B3" s="33"/>
      <c r="C3" s="34"/>
      <c r="D3" s="34"/>
      <c r="E3" s="34"/>
      <c r="F3" s="32" t="str">
        <f>IFERROR(__xludf.DUMMYFUNCTION("IMPORTRANGE(""https://docs.google.com/spreadsheets/d/1vsTcEcugRZXGU84Ng3dXvNCAOD3CAaUTEbnnM7tyUJg/edit?usp=sharing"",""水分とろみの基準・水分ゼリー!F3"")"),"とろみ調整食品")</f>
        <v>とろみ調整食品</v>
      </c>
      <c r="G3" s="33"/>
      <c r="H3" s="34"/>
    </row>
    <row r="4" ht="22.5" customHeight="1">
      <c r="A4" s="37" t="str">
        <f>IFERROR(__xludf.DUMMYFUNCTION("IMPORTRANGE(""https://docs.google.com/spreadsheets/d/1vsTcEcugRZXGU84Ng3dXvNCAOD3CAaUTEbnnM7tyUJg/edit?usp=sharing"",""水分とろみの基準・水分ゼリー!A4"")"),"水100mlあたり")</f>
        <v>水100mlあたり</v>
      </c>
      <c r="B4" s="39"/>
      <c r="C4" s="39"/>
      <c r="D4" s="39"/>
      <c r="E4" s="40"/>
      <c r="F4" s="32" t="str">
        <f>IFERROR(__xludf.DUMMYFUNCTION("IMPORTRANGE(""https://docs.google.com/spreadsheets/d/1vsTcEcugRZXGU84Ng3dXvNCAOD3CAaUTEbnnM7tyUJg/edit?usp=sharing"",""水分とろみの基準・水分ゼリー!F4"")"),"水100mlあたり")</f>
        <v>水100mlあたり</v>
      </c>
      <c r="G4" s="41"/>
      <c r="H4" s="42"/>
    </row>
    <row r="5" ht="22.5" customHeight="1">
      <c r="A5" s="44" t="str">
        <f>IFERROR(__xludf.DUMMYFUNCTION("IMPORTRANGE(""https://docs.google.com/spreadsheets/d/1vsTcEcugRZXGU84Ng3dXvNCAOD3CAaUTEbnnM7tyUJg/edit?usp=sharing"",""水分とろみの基準・水分ゼリー!A5"")"),"小さじ")</f>
        <v>小さじ</v>
      </c>
      <c r="B5" s="47"/>
      <c r="C5" s="49"/>
      <c r="D5" s="47"/>
      <c r="E5" s="49"/>
      <c r="F5" s="44" t="s">
        <v>47</v>
      </c>
      <c r="G5" s="47"/>
      <c r="H5" s="49"/>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6" width="16.38"/>
    <col customWidth="1" min="7" max="7" width="32.63"/>
  </cols>
  <sheetData>
    <row r="1" ht="22.5" customHeight="1">
      <c r="A1" s="56" t="str">
        <f>IFERROR(__xludf.DUMMYFUNCTION("IMPORTRANGE(""https://docs.google.com/spreadsheets/d/1vsTcEcugRZXGU84Ng3dXvNCAOD3CAaUTEbnnM7tyUJg/edit?usp=sharing"",""濃厚流動食・補助食品!A1"")"),"4. 濃厚流動食（経管栄養）")</f>
        <v>4. 濃厚流動食（経管栄養）</v>
      </c>
      <c r="F1" s="57" t="str">
        <f>IFERROR(__xludf.DUMMYFUNCTION("IMPORTRANGE(""https://docs.google.com/spreadsheets/d/1vsTcEcugRZXGU84Ng3dXvNCAOD3CAaUTEbnnM7tyUJg/edit?usp=sharing"",""濃厚流動食・補助食品!F1"")"),"5. 補助食品、その他")</f>
        <v>5. 補助食品、その他</v>
      </c>
    </row>
    <row r="2" ht="22.5" customHeight="1">
      <c r="A2" s="58" t="str">
        <f>IFERROR(__xludf.DUMMYFUNCTION("IMPORTRANGE(""https://docs.google.com/spreadsheets/d/1vsTcEcugRZXGU84Ng3dXvNCAOD3CAaUTEbnnM7tyUJg/edit?usp=sharing"",""濃厚流動食・補助食品!A2"")"),"商品名")</f>
        <v>商品名</v>
      </c>
      <c r="B2" s="59" t="s">
        <v>52</v>
      </c>
      <c r="C2" s="59"/>
      <c r="D2" s="59"/>
      <c r="E2" s="60"/>
      <c r="F2" s="61" t="s">
        <v>53</v>
      </c>
      <c r="G2" s="63" t="s">
        <v>55</v>
      </c>
    </row>
    <row r="3" ht="22.5" customHeight="1">
      <c r="A3" s="64"/>
      <c r="B3" s="59" t="s">
        <v>56</v>
      </c>
      <c r="C3" s="59"/>
      <c r="D3" s="59"/>
      <c r="E3" s="60"/>
      <c r="F3" s="66" t="s">
        <v>57</v>
      </c>
      <c r="G3" s="67"/>
    </row>
    <row r="4" ht="22.5" customHeight="1">
      <c r="A4" s="68"/>
      <c r="B4" s="59" t="s">
        <v>59</v>
      </c>
      <c r="C4" s="59"/>
      <c r="D4" s="70"/>
      <c r="E4" s="60"/>
      <c r="F4" s="72"/>
      <c r="G4" s="73"/>
    </row>
  </sheetData>
  <mergeCells count="2">
    <mergeCell ref="A2:A4"/>
    <mergeCell ref="F3:G4"/>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sheetViews>
  <sheetFormatPr customHeight="1" defaultColWidth="12.63" defaultRowHeight="15.75"/>
  <cols>
    <col customWidth="1" min="1" max="8" width="16.38"/>
  </cols>
  <sheetData>
    <row r="1" ht="30.0" customHeight="1">
      <c r="A1" s="62" t="s">
        <v>54</v>
      </c>
      <c r="B1" s="65"/>
      <c r="C1" s="65"/>
      <c r="D1" s="65" t="s">
        <v>58</v>
      </c>
      <c r="E1" s="65"/>
      <c r="F1" s="69"/>
      <c r="G1" s="69"/>
      <c r="H1" s="69"/>
      <c r="I1" s="71"/>
      <c r="J1" s="71"/>
      <c r="K1" s="71"/>
      <c r="L1" s="71"/>
      <c r="M1" s="71"/>
      <c r="N1" s="71"/>
      <c r="O1" s="71"/>
      <c r="P1" s="71"/>
      <c r="Q1" s="71"/>
      <c r="R1" s="71"/>
      <c r="S1" s="71"/>
      <c r="T1" s="71"/>
      <c r="U1" s="71"/>
      <c r="V1" s="71"/>
      <c r="W1" s="71"/>
      <c r="X1" s="71"/>
      <c r="Y1" s="71"/>
      <c r="Z1" s="71"/>
    </row>
    <row r="2" ht="7.5" customHeight="1"/>
    <row r="3" ht="22.5" customHeight="1">
      <c r="A3" s="74" t="str">
        <f>IFERROR(__xludf.DUMMYFUNCTION("IMPORTRANGE(""https://docs.google.com/spreadsheets/d/1vsTcEcugRZXGU84Ng3dXvNCAOD3CAaUTEbnnM7tyUJg/edit?usp=sharing"",""おかず形態一覧表!A1"")"),"1. おかず形態一覧表")</f>
        <v>1. おかず形態一覧表</v>
      </c>
      <c r="B3" s="75"/>
    </row>
    <row r="4" ht="22.5" customHeight="1">
      <c r="A4" s="7" t="str">
        <f>IFERROR(__xludf.DUMMYFUNCTION("IMPORTRANGE(""https://docs.google.com/spreadsheets/d/1vsTcEcugRZXGU84Ng3dXvNCAOD3CAaUTEbnnM7tyUJg/edit?usp=sharing"",""おかず形態一覧表!A2"")"),"食種名称")</f>
        <v>食種名称</v>
      </c>
      <c r="B4" s="76" t="str">
        <f>'おかず形態一覧表'!B2</f>
        <v>常食</v>
      </c>
      <c r="C4" s="76" t="str">
        <f>'おかず形態一覧表'!C2</f>
        <v>軟菜食</v>
      </c>
      <c r="D4" s="76" t="str">
        <f>'おかず形態一覧表'!D2</f>
        <v>軟菜一口大食</v>
      </c>
      <c r="E4" s="76" t="str">
        <f>'おかず形態一覧表'!E2</f>
        <v>キザミ食</v>
      </c>
      <c r="F4" s="76" t="str">
        <f>'おかず形態一覧表'!F2</f>
        <v>常食</v>
      </c>
      <c r="G4" s="76" t="str">
        <f>'おかず形態一覧表'!G2</f>
        <v>ミキサー食</v>
      </c>
      <c r="H4" s="76" t="str">
        <f>'おかず形態一覧表'!H2</f>
        <v>半流動食</v>
      </c>
    </row>
    <row r="5" ht="22.5" customHeight="1">
      <c r="A5" s="7" t="str">
        <f>IFERROR(__xludf.DUMMYFUNCTION("IMPORTRANGE(""https://docs.google.com/spreadsheets/d/1vsTcEcugRZXGU84Ng3dXvNCAOD3CAaUTEbnnM7tyUJg/edit?usp=sharing"",""おかず形態一覧表!A3"")"),"肉のおかず")</f>
        <v>肉のおかず</v>
      </c>
      <c r="B5" s="77" t="str">
        <f>'おかず形態一覧表'!B3</f>
        <v>ハンバーグ</v>
      </c>
      <c r="C5" s="77" t="str">
        <f>'おかず形態一覧表'!C3</f>
        <v>ハンバーグ</v>
      </c>
      <c r="D5" s="77" t="str">
        <f>'おかず形態一覧表'!D3</f>
        <v>ハンバーグ</v>
      </c>
      <c r="E5" s="77" t="str">
        <f>'おかず形態一覧表'!E3</f>
        <v>ハンバーグ</v>
      </c>
      <c r="F5" s="77" t="str">
        <f>'おかず形態一覧表'!F3</f>
        <v>煮物</v>
      </c>
      <c r="G5" s="77" t="str">
        <f>'おかず形態一覧表'!G3</f>
        <v>煮物</v>
      </c>
      <c r="H5" s="77" t="str">
        <f>'おかず形態一覧表'!H3</f>
        <v>卵豆腐あんかけ</v>
      </c>
    </row>
    <row r="6" ht="67.5" customHeight="1">
      <c r="A6" s="17" t="str">
        <f>IFERROR(__xludf.DUMMYFUNCTION("IMPORTRANGE(""https://docs.google.com/spreadsheets/d/1vsTcEcugRZXGU84Ng3dXvNCAOD3CAaUTEbnnM7tyUJg/edit?usp=sharing"",""おかず形態一覧表!A4"")"),"画像")</f>
        <v>画像</v>
      </c>
      <c r="B6" s="30" t="str">
        <f>'おかず形態一覧表'!B4</f>
        <v/>
      </c>
      <c r="C6" s="30" t="str">
        <f>'おかず形態一覧表'!C4</f>
        <v/>
      </c>
      <c r="D6" s="30" t="str">
        <f>'おかず形態一覧表'!D4</f>
        <v/>
      </c>
      <c r="E6" s="30" t="str">
        <f>'おかず形態一覧表'!E4</f>
        <v/>
      </c>
      <c r="F6" s="30" t="str">
        <f>'おかず形態一覧表'!F4</f>
        <v/>
      </c>
      <c r="G6" s="30" t="str">
        <f>'おかず形態一覧表'!G4</f>
        <v/>
      </c>
      <c r="H6" s="30" t="str">
        <f>'おかず形態一覧表'!H4</f>
        <v/>
      </c>
    </row>
    <row r="7" ht="22.5" customHeight="1">
      <c r="A7" s="7" t="str">
        <f>IFERROR(__xludf.DUMMYFUNCTION("IMPORTRANGE(""https://docs.google.com/spreadsheets/d/1vsTcEcugRZXGU84Ng3dXvNCAOD3CAaUTEbnnM7tyUJg/edit?usp=sharing"",""おかず形態一覧表!A5"")"),"魚のおかず")</f>
        <v>魚のおかず</v>
      </c>
      <c r="B7" s="77" t="str">
        <f>'おかず形態一覧表'!B5</f>
        <v>鮭の塩焼き</v>
      </c>
      <c r="C7" s="77" t="str">
        <f>'おかず形態一覧表'!C5</f>
        <v>鮭の塩焼き</v>
      </c>
      <c r="D7" s="77" t="str">
        <f>'おかず形態一覧表'!D5</f>
        <v>鮭の塩焼き</v>
      </c>
      <c r="E7" s="77" t="str">
        <f>'おかず形態一覧表'!E5</f>
        <v>鮭の塩焼き</v>
      </c>
      <c r="F7" s="77" t="str">
        <f>'おかず形態一覧表'!F5</f>
        <v>味噌煮</v>
      </c>
      <c r="G7" s="77" t="str">
        <f>'おかず形態一覧表'!G5</f>
        <v>味噌煮</v>
      </c>
      <c r="H7" s="77" t="str">
        <f>'おかず形態一覧表'!H5</f>
        <v>ムース食</v>
      </c>
    </row>
    <row r="8" ht="67.5" customHeight="1">
      <c r="A8" s="17" t="str">
        <f>IFERROR(__xludf.DUMMYFUNCTION("IMPORTRANGE(""https://docs.google.com/spreadsheets/d/1vsTcEcugRZXGU84Ng3dXvNCAOD3CAaUTEbnnM7tyUJg/edit?usp=sharing"",""おかず形態一覧表!A6"")"),"画像")</f>
        <v>画像</v>
      </c>
      <c r="B8" s="30" t="str">
        <f>'おかず形態一覧表'!B6</f>
        <v/>
      </c>
      <c r="C8" s="30" t="str">
        <f>'おかず形態一覧表'!C6</f>
        <v/>
      </c>
      <c r="D8" s="30" t="str">
        <f>'おかず形態一覧表'!D6</f>
        <v/>
      </c>
      <c r="E8" s="30" t="str">
        <f>'おかず形態一覧表'!E6</f>
        <v/>
      </c>
      <c r="F8" s="30" t="str">
        <f>'おかず形態一覧表'!F6</f>
        <v/>
      </c>
      <c r="G8" s="30" t="str">
        <f>'おかず形態一覧表'!G6</f>
        <v/>
      </c>
      <c r="H8" s="30" t="str">
        <f>'おかず形態一覧表'!H6</f>
        <v/>
      </c>
    </row>
    <row r="9" ht="22.5" customHeight="1">
      <c r="A9" s="7" t="str">
        <f>IFERROR(__xludf.DUMMYFUNCTION("IMPORTRANGE(""https://docs.google.com/spreadsheets/d/1vsTcEcugRZXGU84Ng3dXvNCAOD3CAaUTEbnnM7tyUJg/edit?usp=sharing"",""おかず形態一覧表!A7"")"),"野菜のおかず")</f>
        <v>野菜のおかず</v>
      </c>
      <c r="B9" s="77" t="str">
        <f>'おかず形態一覧表'!B7</f>
        <v>切干煮</v>
      </c>
      <c r="C9" s="77" t="str">
        <f>'おかず形態一覧表'!C7</f>
        <v>切干煮</v>
      </c>
      <c r="D9" s="77" t="str">
        <f>'おかず形態一覧表'!D7</f>
        <v>切干煮</v>
      </c>
      <c r="E9" s="77" t="str">
        <f>'おかず形態一覧表'!E7</f>
        <v>切干煮</v>
      </c>
      <c r="F9" s="77" t="str">
        <f>'おかず形態一覧表'!F7</f>
        <v>切干煮</v>
      </c>
      <c r="G9" s="77" t="str">
        <f>'おかず形態一覧表'!G7</f>
        <v>切干煮</v>
      </c>
      <c r="H9" s="77" t="str">
        <f>'おかず形態一覧表'!H7</f>
        <v/>
      </c>
    </row>
    <row r="10" ht="67.5" customHeight="1">
      <c r="A10" s="35" t="str">
        <f>IFERROR(__xludf.DUMMYFUNCTION("IMPORTRANGE(""https://docs.google.com/spreadsheets/d/1vsTcEcugRZXGU84Ng3dXvNCAOD3CAaUTEbnnM7tyUJg/edit?usp=sharing"",""おかず形態一覧表!A8"")"),"画像")</f>
        <v>画像</v>
      </c>
      <c r="B10" s="36" t="str">
        <f>'おかず形態一覧表'!B8</f>
        <v/>
      </c>
      <c r="C10" s="36" t="str">
        <f>'おかず形態一覧表'!C8</f>
        <v/>
      </c>
      <c r="D10" s="36" t="str">
        <f>'おかず形態一覧表'!D8</f>
        <v/>
      </c>
      <c r="E10" s="36" t="str">
        <f>'おかず形態一覧表'!E8</f>
        <v/>
      </c>
      <c r="F10" s="36" t="str">
        <f>'おかず形態一覧表'!F8</f>
        <v/>
      </c>
      <c r="G10" s="36" t="str">
        <f>'おかず形態一覧表'!G8</f>
        <v/>
      </c>
      <c r="H10" s="36" t="str">
        <f>'おかず形態一覧表'!H8</f>
        <v/>
      </c>
    </row>
    <row r="11" ht="112.5" customHeight="1">
      <c r="A11" s="35" t="str">
        <f>IFERROR(__xludf.DUMMYFUNCTION("IMPORTRANGE(""https://docs.google.com/spreadsheets/d/1vsTcEcugRZXGU84Ng3dXvNCAOD3CAaUTEbnnM7tyUJg/edit?usp=sharing"",""おかず形態一覧表!A9"")"),"内容")</f>
        <v>内容</v>
      </c>
      <c r="B11" s="101" t="str">
        <f>'おかず形態一覧表'!B9</f>
        <v>一般的な食事</v>
      </c>
      <c r="C11" s="101" t="str">
        <f>'おかず形態一覧表'!C9</f>
        <v>硬いものなどの食材を除き、咀嚼しやすいよう義歯でも噛める硬さに調理したもの</v>
      </c>
      <c r="D11" s="101" t="str">
        <f>'おかず形態一覧表'!D9</f>
        <v>軟菜食を食べやすく一口大にカットしたもの</v>
      </c>
      <c r="E11" s="101" t="str">
        <f>'おかず形態一覧表'!E9</f>
        <v>一口大をさらに細かくカットしたもの</v>
      </c>
      <c r="F11" s="101" t="str">
        <f>'おかず形態一覧表'!F9</f>
        <v>食材を細かく刻んでから加熱調理したもの</v>
      </c>
      <c r="G11" s="101" t="str">
        <f>'おかず形態一覧表'!G9</f>
        <v>キザミ食をミキサーにかけたもの</v>
      </c>
      <c r="H11" s="101" t="str">
        <f>'おかず形態一覧表'!H9</f>
        <v>ゼリーや卵豆腐など付着性、固さ、離水に配慮したゼリー状のもの</v>
      </c>
    </row>
    <row r="12" ht="45.0" customHeight="1">
      <c r="A12" s="45" t="str">
        <f>IFERROR(__xludf.DUMMYFUNCTION("IMPORTRANGE(""https://docs.google.com/spreadsheets/d/1vsTcEcugRZXGU84Ng3dXvNCAOD3CAaUTEbnnM7tyUJg/edit?usp=sharing"",""おかず形態一覧表!A10"")"),"大きさ・形状")</f>
        <v>大きさ・形状</v>
      </c>
      <c r="B12" s="48" t="str">
        <f>'おかず形態一覧表'!B10</f>
        <v>通常の大きさ</v>
      </c>
      <c r="C12" s="48" t="str">
        <f>'おかず形態一覧表'!C10</f>
        <v>通常の大きさ</v>
      </c>
      <c r="D12" s="48" t="str">
        <f>'おかず形態一覧表'!D10</f>
        <v>2ｃｍに切る</v>
      </c>
      <c r="E12" s="48" t="str">
        <f>'おかず形態一覧表'!E10</f>
        <v>1ｃｍ～1.5ｃｍに切る</v>
      </c>
      <c r="F12" s="48" t="str">
        <f>'おかず形態一覧表'!F10</f>
        <v>みじん切り</v>
      </c>
      <c r="G12" s="48" t="str">
        <f>'おかず形態一覧表'!G10</f>
        <v>ペースト状</v>
      </c>
      <c r="H12" s="48" t="str">
        <f>'おかず形態一覧表'!H10</f>
        <v>ゼリー状</v>
      </c>
    </row>
    <row r="13" ht="45.0" customHeight="1">
      <c r="A13" s="45" t="str">
        <f>IFERROR(__xludf.DUMMYFUNCTION("IMPORTRANGE(""https://docs.google.com/spreadsheets/d/1vsTcEcugRZXGU84Ng3dXvNCAOD3CAaUTEbnnM7tyUJg/edit?usp=sharing"",""おかず形態一覧表!A11"")"),"咀嚼の必要性")</f>
        <v>咀嚼の必要性</v>
      </c>
      <c r="B13" s="48" t="str">
        <f>'おかず形態一覧表'!B11</f>
        <v/>
      </c>
      <c r="C13" s="48" t="str">
        <f>'おかず形態一覧表'!C11</f>
        <v/>
      </c>
      <c r="D13" s="48" t="str">
        <f>'おかず形態一覧表'!D11</f>
        <v/>
      </c>
      <c r="E13" s="48" t="str">
        <f>'おかず形態一覧表'!E11</f>
        <v>歯茎でつぶせる</v>
      </c>
      <c r="F13" s="48" t="str">
        <f>'おかず形態一覧表'!F11</f>
        <v>舌でつぶせる</v>
      </c>
      <c r="G13" s="48" t="str">
        <f>'おかず形態一覧表'!G11</f>
        <v>噛まなくてよい</v>
      </c>
      <c r="H13" s="48" t="str">
        <f>'おかず形態一覧表'!H11</f>
        <v>噛まなくてよい</v>
      </c>
    </row>
    <row r="14" ht="22.5" customHeight="1">
      <c r="A14" s="45" t="str">
        <f>IFERROR(__xludf.DUMMYFUNCTION("IMPORTRANGE(""https://docs.google.com/spreadsheets/d/1vsTcEcugRZXGU84Ng3dXvNCAOD3CAaUTEbnnM7tyUJg/edit?usp=sharing"",""おかず形態一覧表!A12"")"),"学会分類2021")</f>
        <v>学会分類2021</v>
      </c>
      <c r="B14" s="50" t="str">
        <f>'おかず形態一覧表'!B12</f>
        <v/>
      </c>
      <c r="C14" s="50" t="str">
        <f>'おかず形態一覧表'!C12</f>
        <v/>
      </c>
      <c r="D14" s="50" t="str">
        <f>'おかず形態一覧表'!D12</f>
        <v>4</v>
      </c>
      <c r="E14" s="50" t="str">
        <f>'おかず形態一覧表'!E12</f>
        <v>4</v>
      </c>
      <c r="F14" s="50" t="str">
        <f>'おかず形態一覧表'!F12</f>
        <v>4</v>
      </c>
      <c r="G14" s="50" t="str">
        <f>'おかず形態一覧表'!G12</f>
        <v>2-2</v>
      </c>
      <c r="H14" s="50" t="str">
        <f>'おかず形態一覧表'!H12</f>
        <v>2-2</v>
      </c>
    </row>
    <row r="15" ht="22.5" customHeight="1">
      <c r="A15" s="52" t="str">
        <f>IFERROR(__xludf.DUMMYFUNCTION("IMPORTRANGE(""https://docs.google.com/spreadsheets/d/1vsTcEcugRZXGU84Ng3dXvNCAOD3CAaUTEbnnM7tyUJg/edit?usp=sharing"",""おかず形態一覧表!A13"")"),"栄養量目安")</f>
        <v>栄養量目安</v>
      </c>
      <c r="B15" s="107" t="str">
        <f>'おかず形態一覧表'!B13</f>
        <v>主食190</v>
      </c>
      <c r="C15" s="107" t="str">
        <f>'おかず形態一覧表'!C13</f>
        <v>主食190</v>
      </c>
      <c r="D15" s="107" t="str">
        <f>'おかず形態一覧表'!D13</f>
        <v>主食190</v>
      </c>
      <c r="E15" s="107" t="str">
        <f>'おかず形態一覧表'!E13</f>
        <v>主食190</v>
      </c>
      <c r="F15" s="107" t="str">
        <f>'おかず形態一覧表'!F13</f>
        <v>全粥300</v>
      </c>
      <c r="G15" s="107" t="str">
        <f>'おかず形態一覧表'!G13</f>
        <v>全粥300</v>
      </c>
      <c r="H15" s="107" t="str">
        <f>'おかず形態一覧表'!H13</f>
        <v/>
      </c>
    </row>
    <row r="16" ht="22.5" customHeight="1">
      <c r="A16" s="54"/>
      <c r="B16" s="108">
        <f>'おかず形態一覧表'!B14</f>
        <v>1800</v>
      </c>
      <c r="C16" s="108">
        <f>'おかず形態一覧表'!C14</f>
        <v>1800</v>
      </c>
      <c r="D16" s="108">
        <f>'おかず形態一覧表'!D14</f>
        <v>1800</v>
      </c>
      <c r="E16" s="108">
        <f>'おかず形態一覧表'!E14</f>
        <v>1455</v>
      </c>
      <c r="F16" s="108">
        <f>'おかず形態一覧表'!F14</f>
        <v>1200</v>
      </c>
      <c r="G16" s="108">
        <f>'おかず形態一覧表'!G14</f>
        <v>1200</v>
      </c>
      <c r="H16" s="108">
        <f>'おかず形態一覧表'!H14</f>
        <v>700</v>
      </c>
    </row>
    <row r="17" ht="7.5" customHeight="1"/>
    <row r="18" ht="22.5" customHeight="1">
      <c r="A18" s="109" t="str">
        <f>IFERROR(__xludf.DUMMYFUNCTION("IMPORTRANGE(""https://docs.google.com/spreadsheets/d/1vsTcEcugRZXGU84Ng3dXvNCAOD3CAaUTEbnnM7tyUJg/edit?usp=sharing"",""主食一覧!A1"")"),"2. 主食一覧")</f>
        <v>2. 主食一覧</v>
      </c>
      <c r="B18" s="110"/>
    </row>
    <row r="19" ht="22.5" customHeight="1">
      <c r="A19" s="3" t="str">
        <f>IFERROR(__xludf.DUMMYFUNCTION("IMPORTRANGE(""https://docs.google.com/spreadsheets/d/1vsTcEcugRZXGU84Ng3dXvNCAOD3CAaUTEbnnM7tyUJg/edit?usp=sharing"",""主食一覧!A2"")"),"主食名称")</f>
        <v>主食名称</v>
      </c>
      <c r="B19" s="9" t="str">
        <f>'主食一覧'!B2</f>
        <v>米飯</v>
      </c>
      <c r="C19" s="9" t="str">
        <f>'主食一覧'!C2</f>
        <v>全粥</v>
      </c>
      <c r="D19" s="9" t="str">
        <f>'主食一覧'!D2</f>
        <v>七分粥</v>
      </c>
      <c r="E19" s="9" t="str">
        <f>'主食一覧'!E2</f>
        <v>五分粥</v>
      </c>
      <c r="F19" s="9" t="str">
        <f>'主食一覧'!F2</f>
        <v>三分粥</v>
      </c>
      <c r="G19" s="9" t="str">
        <f>'主食一覧'!G2</f>
        <v>ペースト粥</v>
      </c>
      <c r="H19" s="9" t="str">
        <f>'主食一覧'!H2</f>
        <v/>
      </c>
    </row>
    <row r="20" ht="67.5" customHeight="1">
      <c r="A20" s="3" t="str">
        <f>IFERROR(__xludf.DUMMYFUNCTION("IMPORTRANGE(""https://docs.google.com/spreadsheets/d/1vsTcEcugRZXGU84Ng3dXvNCAOD3CAaUTEbnnM7tyUJg/edit?usp=sharing"",""主食一覧!A3"")"),"画像")</f>
        <v>画像</v>
      </c>
      <c r="B20" s="15" t="str">
        <f>'主食一覧'!B3</f>
        <v/>
      </c>
      <c r="C20" s="15" t="str">
        <f>'主食一覧'!C3</f>
        <v/>
      </c>
      <c r="D20" s="15" t="str">
        <f>'主食一覧'!D3</f>
        <v/>
      </c>
      <c r="E20" s="15" t="str">
        <f>'主食一覧'!E3</f>
        <v/>
      </c>
      <c r="F20" s="15" t="str">
        <f>'主食一覧'!F3</f>
        <v/>
      </c>
      <c r="G20" s="15" t="str">
        <f>'主食一覧'!G3</f>
        <v/>
      </c>
      <c r="H20" s="15" t="str">
        <f>'主食一覧'!H3</f>
        <v/>
      </c>
    </row>
    <row r="21" ht="45.0" customHeight="1">
      <c r="A21" s="3" t="str">
        <f>IFERROR(__xludf.DUMMYFUNCTION("IMPORTRANGE(""https://docs.google.com/spreadsheets/d/1vsTcEcugRZXGU84Ng3dXvNCAOD3CAaUTEbnnM7tyUJg/edit?usp=sharing"",""主食一覧!A4"")"),"内容")</f>
        <v>内容</v>
      </c>
      <c r="B21" s="115" t="str">
        <f>'主食一覧'!B4</f>
        <v>通常のごはん</v>
      </c>
      <c r="C21" s="115" t="str">
        <f>'主食一覧'!C4</f>
        <v>水分が多く軟らかい</v>
      </c>
      <c r="D21" s="115" t="str">
        <f>'主食一覧'!D4</f>
        <v>全粥と重湯を7：3</v>
      </c>
      <c r="E21" s="115" t="str">
        <f>'主食一覧'!E4</f>
        <v>全粥と重湯を5：5</v>
      </c>
      <c r="F21" s="115" t="str">
        <f>'主食一覧'!F4</f>
        <v>全粥と重湯を3：7</v>
      </c>
      <c r="G21" s="115" t="str">
        <f>'主食一覧'!G4</f>
        <v>米粉にお湯を入れペースト状にしたもの</v>
      </c>
      <c r="H21" s="115" t="str">
        <f>'主食一覧'!H4</f>
        <v/>
      </c>
    </row>
    <row r="22" ht="22.5" customHeight="1">
      <c r="A22" s="3" t="str">
        <f>IFERROR(__xludf.DUMMYFUNCTION("IMPORTRANGE(""https://docs.google.com/spreadsheets/d/1vsTcEcugRZXGU84Ng3dXvNCAOD3CAaUTEbnnM7tyUJg/edit?usp=sharing"",""主食一覧!A5"")"),"学会分類2021")</f>
        <v>学会分類2021</v>
      </c>
      <c r="B22" s="119" t="str">
        <f>'主食一覧'!B5</f>
        <v/>
      </c>
      <c r="C22" s="119" t="str">
        <f>'主食一覧'!C5</f>
        <v/>
      </c>
      <c r="D22" s="119" t="str">
        <f>'主食一覧'!D5</f>
        <v/>
      </c>
      <c r="E22" s="119" t="str">
        <f>'主食一覧'!E5</f>
        <v/>
      </c>
      <c r="F22" s="119" t="str">
        <f>'主食一覧'!F5</f>
        <v/>
      </c>
      <c r="G22" s="119" t="str">
        <f>'主食一覧'!G5</f>
        <v/>
      </c>
      <c r="H22" s="119" t="str">
        <f>'主食一覧'!H5</f>
        <v/>
      </c>
    </row>
    <row r="23" ht="7.5" customHeight="1"/>
    <row r="24" ht="22.5" customHeight="1">
      <c r="A24" s="12" t="str">
        <f>IFERROR(__xludf.DUMMYFUNCTION("IMPORTRANGE(""https://docs.google.com/spreadsheets/d/1vsTcEcugRZXGU84Ng3dXvNCAOD3CAaUTEbnnM7tyUJg/edit?usp=sharing"",""水分とろみの基準・水分ゼリー!A1"")"),"3-1. 水分とろみの基準")</f>
        <v>3-1. 水分とろみの基準</v>
      </c>
      <c r="B24" s="122"/>
      <c r="F24" s="12" t="str">
        <f>IFERROR(__xludf.DUMMYFUNCTION("IMPORTRANGE(""https://docs.google.com/spreadsheets/d/1vsTcEcugRZXGU84Ng3dXvNCAOD3CAaUTEbnnM7tyUJg/edit?usp=sharing"",""水分とろみの基準・水分ゼリー!F1"")"),"3-2. 水分ゼリー")</f>
        <v>3-2. 水分ゼリー</v>
      </c>
      <c r="G24" s="122"/>
    </row>
    <row r="25" ht="30.0" customHeight="1">
      <c r="A25" s="19" t="str">
        <f>IFERROR(__xludf.DUMMYFUNCTION("IMPORTRANGE(""https://docs.google.com/spreadsheets/d/1vsTcEcugRZXGU84Ng3dXvNCAOD3CAaUTEbnnM7tyUJg/edit?usp=sharing"",""水分とろみの基準・水分ゼリー!A2"")"),"学会分類2021
（とろみ）")</f>
        <v>学会分類2021
（とろみ）</v>
      </c>
      <c r="B25" s="24" t="str">
        <f>IFERROR(__xludf.DUMMYFUNCTION("IMPORTRANGE(""https://docs.google.com/spreadsheets/d/1vsTcEcugRZXGU84Ng3dXvNCAOD3CAaUTEbnnM7tyUJg/edit?usp=sharing"",""水分とろみの基準・水分ゼリー!B2"")"),"薄いとろみ")</f>
        <v>薄いとろみ</v>
      </c>
      <c r="C25" s="24" t="str">
        <f>IFERROR(__xludf.DUMMYFUNCTION("IMPORTRANGE(""https://docs.google.com/spreadsheets/d/1vsTcEcugRZXGU84Ng3dXvNCAOD3CAaUTEbnnM7tyUJg/edit?usp=sharing"",""水分とろみの基準・水分ゼリー!C2"")"),"中間のとろみ")</f>
        <v>中間のとろみ</v>
      </c>
      <c r="D25" s="24" t="str">
        <f>IFERROR(__xludf.DUMMYFUNCTION("IMPORTRANGE(""https://docs.google.com/spreadsheets/d/1vsTcEcugRZXGU84Ng3dXvNCAOD3CAaUTEbnnM7tyUJg/edit?usp=sharing"",""水分とろみの基準・水分ゼリー!D2"")"),"濃いとろみ")</f>
        <v>濃いとろみ</v>
      </c>
      <c r="E25" s="24" t="str">
        <f>IFERROR(__xludf.DUMMYFUNCTION("IMPORTRANGE(""https://docs.google.com/spreadsheets/d/1vsTcEcugRZXGU84Ng3dXvNCAOD3CAaUTEbnnM7tyUJg/edit?usp=sharing"",""水分とろみの基準・水分ゼリー!E2"")"),"")</f>
        <v/>
      </c>
      <c r="F25" s="28" t="str">
        <f>IFERROR(__xludf.DUMMYFUNCTION("IMPORTRANGE(""https://docs.google.com/spreadsheets/d/1vsTcEcugRZXGU84Ng3dXvNCAOD3CAaUTEbnnM7tyUJg/edit?usp=sharing"",""水分とろみの基準・水分ゼリー!F2"")"),"名称")</f>
        <v>名称</v>
      </c>
      <c r="G25" s="31" t="str">
        <f>'水分とろみの基準・水分ゼリー'!G2</f>
        <v>提供していません</v>
      </c>
      <c r="H25" s="31" t="str">
        <f>'水分とろみの基準・水分ゼリー'!H2</f>
        <v/>
      </c>
    </row>
    <row r="26" ht="22.5" customHeight="1">
      <c r="A26" s="32" t="str">
        <f>IFERROR(__xludf.DUMMYFUNCTION("IMPORTRANGE(""https://docs.google.com/spreadsheets/d/1vsTcEcugRZXGU84Ng3dXvNCAOD3CAaUTEbnnM7tyUJg/edit?usp=sharing"",""水分とろみの基準・水分ゼリー!A3"")"),"とろみ調整食品")</f>
        <v>とろみ調整食品</v>
      </c>
      <c r="B26" s="34" t="str">
        <f>'水分とろみの基準・水分ゼリー'!B3</f>
        <v/>
      </c>
      <c r="C26" s="34" t="str">
        <f>'水分とろみの基準・水分ゼリー'!C3</f>
        <v/>
      </c>
      <c r="D26" s="34" t="str">
        <f>'水分とろみの基準・水分ゼリー'!D3</f>
        <v/>
      </c>
      <c r="E26" s="34" t="str">
        <f>'水分とろみの基準・水分ゼリー'!E3</f>
        <v/>
      </c>
      <c r="F26" s="32" t="str">
        <f>IFERROR(__xludf.DUMMYFUNCTION("IMPORTRANGE(""https://docs.google.com/spreadsheets/d/1vsTcEcugRZXGU84Ng3dXvNCAOD3CAaUTEbnnM7tyUJg/edit?usp=sharing"",""水分とろみの基準・水分ゼリー!F3"")"),"とろみ調整食品")</f>
        <v>とろみ調整食品</v>
      </c>
      <c r="G26" s="34" t="str">
        <f>'水分とろみの基準・水分ゼリー'!G3</f>
        <v/>
      </c>
      <c r="H26" s="34" t="str">
        <f>'水分とろみの基準・水分ゼリー'!H3</f>
        <v/>
      </c>
    </row>
    <row r="27" ht="22.5" customHeight="1">
      <c r="A27" s="37" t="str">
        <f>IFERROR(__xludf.DUMMYFUNCTION("IMPORTRANGE(""https://docs.google.com/spreadsheets/d/1vsTcEcugRZXGU84Ng3dXvNCAOD3CAaUTEbnnM7tyUJg/edit?usp=sharing"",""水分とろみの基準・水分ゼリー!A4"")"),"水100mlあたり")</f>
        <v>水100mlあたり</v>
      </c>
      <c r="B27" s="42" t="str">
        <f>'水分とろみの基準・水分ゼリー'!B4</f>
        <v/>
      </c>
      <c r="C27" s="42" t="str">
        <f>'水分とろみの基準・水分ゼリー'!C4</f>
        <v/>
      </c>
      <c r="D27" s="42" t="str">
        <f>'水分とろみの基準・水分ゼリー'!D4</f>
        <v/>
      </c>
      <c r="E27" s="42" t="str">
        <f>'水分とろみの基準・水分ゼリー'!E4</f>
        <v/>
      </c>
      <c r="F27" s="32" t="str">
        <f>IFERROR(__xludf.DUMMYFUNCTION("IMPORTRANGE(""https://docs.google.com/spreadsheets/d/1vsTcEcugRZXGU84Ng3dXvNCAOD3CAaUTEbnnM7tyUJg/edit?usp=sharing"",""水分とろみの基準・水分ゼリー!F4"")"),"水100mlあたり")</f>
        <v>水100mlあたり</v>
      </c>
      <c r="G27" s="42" t="str">
        <f>'水分とろみの基準・水分ゼリー'!G4</f>
        <v/>
      </c>
      <c r="H27" s="42" t="str">
        <f>'水分とろみの基準・水分ゼリー'!H4</f>
        <v/>
      </c>
    </row>
    <row r="28" ht="22.5" customHeight="1">
      <c r="A28" s="44" t="str">
        <f>IFERROR(__xludf.DUMMYFUNCTION("IMPORTRANGE(""https://docs.google.com/spreadsheets/d/1vsTcEcugRZXGU84Ng3dXvNCAOD3CAaUTEbnnM7tyUJg/edit?usp=sharing"",""水分とろみの基準・水分ゼリー!A5"")"),"小さじ")</f>
        <v>小さじ</v>
      </c>
      <c r="B28" s="49" t="str">
        <f>'水分とろみの基準・水分ゼリー'!B5</f>
        <v/>
      </c>
      <c r="C28" s="49" t="str">
        <f>'水分とろみの基準・水分ゼリー'!C5</f>
        <v/>
      </c>
      <c r="D28" s="49" t="str">
        <f>'水分とろみの基準・水分ゼリー'!D5</f>
        <v/>
      </c>
      <c r="E28" s="49" t="str">
        <f>'水分とろみの基準・水分ゼリー'!E5</f>
        <v/>
      </c>
      <c r="F28" s="44" t="s">
        <v>47</v>
      </c>
      <c r="G28" s="49" t="str">
        <f>'水分とろみの基準・水分ゼリー'!G5</f>
        <v/>
      </c>
      <c r="H28" s="49" t="str">
        <f>'水分とろみの基準・水分ゼリー'!H5</f>
        <v/>
      </c>
    </row>
    <row r="29" ht="7.5" customHeight="1"/>
    <row r="30" ht="22.5" customHeight="1">
      <c r="A30" s="126" t="str">
        <f>IFERROR(__xludf.DUMMYFUNCTION("IMPORTRANGE(""https://docs.google.com/spreadsheets/d/1vsTcEcugRZXGU84Ng3dXvNCAOD3CAaUTEbnnM7tyUJg/edit?usp=sharing"",""濃厚流動食・補助食品!A1"")"),"4. 濃厚流動食（経管栄養）")</f>
        <v>4. 濃厚流動食（経管栄養）</v>
      </c>
      <c r="B30" s="127"/>
      <c r="F30" s="128" t="str">
        <f>IFERROR(__xludf.DUMMYFUNCTION("IMPORTRANGE(""https://docs.google.com/spreadsheets/d/1vsTcEcugRZXGU84Ng3dXvNCAOD3CAaUTEbnnM7tyUJg/edit?usp=sharing"",""濃厚流動食・補助食品!F1"")"),"5. 補助食品、その他")</f>
        <v>5. 補助食品、その他</v>
      </c>
      <c r="G30" s="129"/>
    </row>
    <row r="31" ht="22.5" customHeight="1">
      <c r="A31" s="58" t="str">
        <f>IFERROR(__xludf.DUMMYFUNCTION("IMPORTRANGE(""https://docs.google.com/spreadsheets/d/1vsTcEcugRZXGU84Ng3dXvNCAOD3CAaUTEbnnM7tyUJg/edit?usp=sharing"",""濃厚流動食・補助食品!A2"")"),"商品名")</f>
        <v>商品名</v>
      </c>
      <c r="B31" s="70" t="str">
        <f>'濃厚流動食・補助食品'!B2</f>
        <v>ＰＧソフト</v>
      </c>
      <c r="C31" s="70" t="str">
        <f>'濃厚流動食・補助食品'!C2</f>
        <v/>
      </c>
      <c r="D31" s="70" t="str">
        <f>'濃厚流動食・補助食品'!D2</f>
        <v/>
      </c>
      <c r="E31" s="60" t="str">
        <f>'濃厚流動食・補助食品'!E2</f>
        <v/>
      </c>
      <c r="F31" s="132" t="str">
        <f>'濃厚流動食・補助食品'!F2</f>
        <v>Ｏｊ・１ｊ対応：可</v>
      </c>
      <c r="G31" s="133" t="str">
        <f>'濃厚流動食・補助食品'!G2</f>
        <v>嚥下開始食　流動食</v>
      </c>
      <c r="H31" s="134"/>
    </row>
    <row r="32" ht="22.5" customHeight="1">
      <c r="A32" s="64"/>
      <c r="B32" s="70" t="str">
        <f>'濃厚流動食・補助食品'!B3</f>
        <v>ＰＧウォーター</v>
      </c>
      <c r="C32" s="70" t="str">
        <f>'濃厚流動食・補助食品'!C3</f>
        <v/>
      </c>
      <c r="D32" s="70" t="str">
        <f>'濃厚流動食・補助食品'!D3</f>
        <v/>
      </c>
      <c r="E32" s="70" t="str">
        <f>'濃厚流動食・補助食品'!E3</f>
        <v/>
      </c>
      <c r="F32" s="135" t="str">
        <f>'濃厚流動食・補助食品'!F3</f>
        <v>メイバランスミニ　メディミル</v>
      </c>
      <c r="G32" s="136"/>
      <c r="H32" s="67"/>
    </row>
    <row r="33" ht="22.5" customHeight="1">
      <c r="A33" s="68"/>
      <c r="B33" s="70" t="str">
        <f>'濃厚流動食・補助食品'!B4</f>
        <v>アイソカルプラス</v>
      </c>
      <c r="C33" s="70" t="str">
        <f>'濃厚流動食・補助食品'!C4</f>
        <v/>
      </c>
      <c r="D33" s="70" t="str">
        <f>'濃厚流動食・補助食品'!D4</f>
        <v/>
      </c>
      <c r="E33" s="70" t="str">
        <f>'濃厚流動食・補助食品'!E4</f>
        <v/>
      </c>
      <c r="F33" s="72"/>
      <c r="G33" s="137"/>
      <c r="H33" s="73"/>
    </row>
    <row r="34" ht="7.5" customHeight="1"/>
    <row r="35" ht="22.5" customHeight="1">
      <c r="A35" s="138" t="str">
        <f>IFERROR(__xludf.DUMMYFUNCTION("IMPORTRANGE(""https://docs.google.com/spreadsheets/d/1vsTcEcugRZXGU84Ng3dXvNCAOD3CAaUTEbnnM7tyUJg/edit?usp=sharing"",""施設概要!A1"")"),"施設概要")</f>
        <v>施設概要</v>
      </c>
      <c r="B35" s="139"/>
    </row>
    <row r="36" ht="22.5" customHeight="1">
      <c r="A36" s="8" t="str">
        <f>IFERROR(__xludf.DUMMYFUNCTION("IMPORTRANGE(""https://docs.google.com/spreadsheets/d/1vsTcEcugRZXGU84Ng3dXvNCAOD3CAaUTEbnnM7tyUJg/edit?usp=sharing"",""施設概要!A2"")"),"所在地")</f>
        <v>所在地</v>
      </c>
      <c r="B36" s="140" t="str">
        <f>'施設概要'!B2</f>
        <v>〒945-1392　柏崎市大字茨目字二ツ池2071-1</v>
      </c>
      <c r="C36" s="141"/>
      <c r="D36" s="142"/>
      <c r="E36" s="143" t="str">
        <f>'施設概要'!C2</f>
        <v>柏崎厚生病院は精神障害者や認知症老人の治療及び療養を行っています。精神科急性期治療病棟、療養病棟、認知症疾患治療病棟、療養病棟等の精神科包括病棟に加え、一般内科病棟を持ち更に精神科デイケア、訪問看護ステーション、精神障碍者社会復帰施設、認知症老人グループホームを整備してきました。又、臨床的な連携は立川メディカルセンターの各病院ともに密接に行い、専門的な治療が必要な時にすぐ行えるのも特徴です。</v>
      </c>
      <c r="F36" s="144"/>
      <c r="G36" s="144"/>
      <c r="H36" s="145"/>
    </row>
    <row r="37" ht="22.5" customHeight="1">
      <c r="A37" s="8" t="str">
        <f>IFERROR(__xludf.DUMMYFUNCTION("IMPORTRANGE(""https://docs.google.com/spreadsheets/d/1vsTcEcugRZXGU84Ng3dXvNCAOD3CAaUTEbnnM7tyUJg/edit?usp=sharing"",""施設概要!A3"")"),"給食部門名")</f>
        <v>給食部門名</v>
      </c>
      <c r="B37" s="140" t="str">
        <f>'施設概要'!B3</f>
        <v>栄養科</v>
      </c>
      <c r="C37" s="141"/>
      <c r="D37" s="142"/>
      <c r="E37" s="147"/>
      <c r="H37" s="148"/>
    </row>
    <row r="38" ht="22.5" customHeight="1">
      <c r="A38" s="8" t="str">
        <f>IFERROR(__xludf.DUMMYFUNCTION("IMPORTRANGE(""https://docs.google.com/spreadsheets/d/1vsTcEcugRZXGU84Ng3dXvNCAOD3CAaUTEbnnM7tyUJg/edit?usp=sharing"",""施設概要!A4"")"),"電話")</f>
        <v>電話</v>
      </c>
      <c r="B38" s="140" t="str">
        <f>'施設概要'!B4</f>
        <v>（0257）22-0111（代）</v>
      </c>
      <c r="C38" s="141"/>
      <c r="D38" s="142"/>
      <c r="E38" s="147"/>
      <c r="H38" s="148"/>
    </row>
    <row r="39" ht="22.5" customHeight="1">
      <c r="A39" s="94" t="str">
        <f>IFERROR(__xludf.DUMMYFUNCTION("IMPORTRANGE(""https://docs.google.com/spreadsheets/d/1vsTcEcugRZXGU84Ng3dXvNCAOD3CAaUTEbnnM7tyUJg/edit?usp=sharing"",""施設概要!A5"")"),"FAX")</f>
        <v>FAX</v>
      </c>
      <c r="B39" s="140" t="str">
        <f>'施設概要'!B5</f>
        <v>（0257）22-0112（代）</v>
      </c>
      <c r="C39" s="141"/>
      <c r="D39" s="142"/>
      <c r="E39" s="147"/>
      <c r="H39" s="148"/>
    </row>
    <row r="40" ht="22.5" customHeight="1">
      <c r="A40" s="99" t="str">
        <f>IFERROR(__xludf.DUMMYFUNCTION("IMPORTRANGE(""https://docs.google.com/spreadsheets/d/1vsTcEcugRZXGU84Ng3dXvNCAOD3CAaUTEbnnM7tyUJg/edit?usp=sharing"",""施設概要!A6"")"),"更新日")</f>
        <v>更新日</v>
      </c>
      <c r="B40" s="152">
        <f>'施設概要'!B6</f>
        <v>45779.70161</v>
      </c>
      <c r="C40" s="141"/>
      <c r="D40" s="142"/>
      <c r="E40" s="153"/>
      <c r="F40" s="154"/>
      <c r="G40" s="154"/>
      <c r="H40" s="155"/>
    </row>
  </sheetData>
  <mergeCells count="10">
    <mergeCell ref="B38:D38"/>
    <mergeCell ref="B39:D39"/>
    <mergeCell ref="A15:A16"/>
    <mergeCell ref="A31:A33"/>
    <mergeCell ref="G31:H31"/>
    <mergeCell ref="F32:H33"/>
    <mergeCell ref="B36:D36"/>
    <mergeCell ref="E36:H40"/>
    <mergeCell ref="B37:D37"/>
    <mergeCell ref="B40:D40"/>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AA84F"/>
    <outlinePr summaryBelow="0" summaryRight="0"/>
  </sheetPr>
  <sheetViews>
    <sheetView workbookViewId="0"/>
  </sheetViews>
  <sheetFormatPr customHeight="1" defaultColWidth="12.63" defaultRowHeight="15.75"/>
  <cols>
    <col customWidth="1" min="1" max="2" width="16.38"/>
    <col customWidth="1" min="3" max="3" width="10.13"/>
    <col customWidth="1" min="4" max="4" width="15.13"/>
  </cols>
  <sheetData>
    <row r="1">
      <c r="A1" s="80" t="s">
        <v>60</v>
      </c>
      <c r="B1" s="82"/>
      <c r="C1" s="82"/>
      <c r="D1" s="82"/>
    </row>
    <row r="2">
      <c r="A2" s="85" t="s">
        <v>64</v>
      </c>
      <c r="B2" s="87"/>
      <c r="C2" s="91" t="s">
        <v>65</v>
      </c>
      <c r="D2" s="93" t="s">
        <v>66</v>
      </c>
    </row>
    <row r="3">
      <c r="A3" s="95" t="s">
        <v>67</v>
      </c>
      <c r="B3" s="97"/>
      <c r="C3" s="98" t="b">
        <v>0</v>
      </c>
      <c r="D3" s="100"/>
    </row>
    <row r="4">
      <c r="A4" s="81"/>
      <c r="B4" s="81"/>
      <c r="C4" s="81"/>
      <c r="D4" s="81"/>
    </row>
    <row r="5">
      <c r="A5" s="103" t="s">
        <v>62</v>
      </c>
      <c r="B5" s="103" t="s">
        <v>68</v>
      </c>
      <c r="C5" s="81"/>
      <c r="D5" s="81"/>
    </row>
    <row r="6">
      <c r="A6" s="105"/>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AA84F"/>
    <outlinePr summaryBelow="0" summaryRight="0"/>
  </sheetPr>
  <sheetViews>
    <sheetView workbookViewId="0"/>
  </sheetViews>
  <sheetFormatPr customHeight="1" defaultColWidth="12.63" defaultRowHeight="15.75"/>
  <cols>
    <col customWidth="1" min="1" max="1" width="18.88"/>
  </cols>
  <sheetData>
    <row r="1">
      <c r="A1" s="81" t="s">
        <v>61</v>
      </c>
      <c r="B1" s="81"/>
    </row>
    <row r="2">
      <c r="A2" s="81" t="s">
        <v>62</v>
      </c>
      <c r="B2" s="81" t="s">
        <v>63</v>
      </c>
    </row>
    <row r="3">
      <c r="A3" s="88"/>
    </row>
    <row r="4">
      <c r="A4" s="88"/>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1C232"/>
    <outlinePr summaryBelow="0" summaryRight="0"/>
  </sheetPr>
  <sheetViews>
    <sheetView workbookViewId="0"/>
  </sheetViews>
  <sheetFormatPr customHeight="1" defaultColWidth="12.63" defaultRowHeight="15.75"/>
  <cols>
    <col customWidth="1" min="1" max="1" width="16.38"/>
    <col customWidth="1" min="2" max="2" width="48.88"/>
    <col customWidth="1" min="3" max="3" width="65.13"/>
  </cols>
  <sheetData>
    <row r="1" ht="22.5" customHeight="1">
      <c r="A1" s="78" t="str">
        <f>IFERROR(__xludf.DUMMYFUNCTION("IMPORTRANGE(""https://docs.google.com/spreadsheets/d/1vsTcEcugRZXGU84Ng3dXvNCAOD3CAaUTEbnnM7tyUJg/edit?usp=sharing"",""施設概要!A1"")"),"施設概要")</f>
        <v>施設概要</v>
      </c>
      <c r="B1" s="79"/>
      <c r="C1" s="79"/>
    </row>
    <row r="2" ht="22.5" customHeight="1">
      <c r="A2" s="83" t="str">
        <f>IFERROR(__xludf.DUMMYFUNCTION("IMPORTRANGE(""https://docs.google.com/spreadsheets/d/1vsTcEcugRZXGU84Ng3dXvNCAOD3CAaUTEbnnM7tyUJg/edit?usp=sharing"",""施設概要!A2"")"),"所在地")</f>
        <v>所在地</v>
      </c>
      <c r="B2" s="84" t="s">
        <v>7</v>
      </c>
      <c r="C2" s="86" t="s">
        <v>11</v>
      </c>
    </row>
    <row r="3" ht="22.5" customHeight="1">
      <c r="A3" s="8" t="str">
        <f>IFERROR(__xludf.DUMMYFUNCTION("IMPORTRANGE(""https://docs.google.com/spreadsheets/d/1vsTcEcugRZXGU84Ng3dXvNCAOD3CAaUTEbnnM7tyUJg/edit?usp=sharing"",""施設概要!A3"")"),"給食部門名")</f>
        <v>給食部門名</v>
      </c>
      <c r="B3" s="89" t="s">
        <v>17</v>
      </c>
      <c r="C3" s="90"/>
    </row>
    <row r="4" ht="22.5" customHeight="1">
      <c r="A4" s="8" t="str">
        <f>IFERROR(__xludf.DUMMYFUNCTION("IMPORTRANGE(""https://docs.google.com/spreadsheets/d/1vsTcEcugRZXGU84Ng3dXvNCAOD3CAaUTEbnnM7tyUJg/edit?usp=sharing"",""施設概要!A4"")"),"電話")</f>
        <v>電話</v>
      </c>
      <c r="B4" s="92" t="s">
        <v>18</v>
      </c>
      <c r="C4" s="90"/>
    </row>
    <row r="5" ht="22.5" customHeight="1">
      <c r="A5" s="94" t="str">
        <f>IFERROR(__xludf.DUMMYFUNCTION("IMPORTRANGE(""https://docs.google.com/spreadsheets/d/1vsTcEcugRZXGU84Ng3dXvNCAOD3CAaUTEbnnM7tyUJg/edit?usp=sharing"",""施設概要!A5"")"),"FAX")</f>
        <v>FAX</v>
      </c>
      <c r="B5" s="96" t="s">
        <v>20</v>
      </c>
      <c r="C5" s="90"/>
    </row>
    <row r="6" ht="22.5" customHeight="1">
      <c r="A6" s="99" t="str">
        <f>IFERROR(__xludf.DUMMYFUNCTION("IMPORTRANGE(""https://docs.google.com/spreadsheets/d/1vsTcEcugRZXGU84Ng3dXvNCAOD3CAaUTEbnnM7tyUJg/edit?usp=sharing"",""施設概要!A6"")"),"更新日")</f>
        <v>更新日</v>
      </c>
      <c r="B6" s="102">
        <v>45779.70145891204</v>
      </c>
      <c r="C6" s="104"/>
    </row>
  </sheetData>
  <mergeCells count="1">
    <mergeCell ref="C2:C6"/>
  </mergeCells>
  <drawing r:id="rId1"/>
</worksheet>
</file>