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<sst xmlns="http://schemas.openxmlformats.org/spreadsheetml/2006/main" count="152" uniqueCount="33">
  <si>
    <t xml:space="preserve">Перечень </t>
  </si>
  <si>
    <t xml:space="preserve">Модель </t>
  </si>
  <si>
    <t>Год</t>
  </si>
  <si>
    <t>Комплектация</t>
  </si>
  <si>
    <t>Характеристики</t>
  </si>
  <si>
    <t>Цена*</t>
  </si>
  <si>
    <t>Dashing</t>
  </si>
  <si>
    <t>Jetour</t>
  </si>
  <si>
    <t>Классик</t>
  </si>
  <si>
    <t>1.5T МКПП-6 2WD 147</t>
  </si>
  <si>
    <t>Комфорт</t>
  </si>
  <si>
    <t>1.5T 6DCT 2WD 147</t>
  </si>
  <si>
    <t>Люкс</t>
  </si>
  <si>
    <t>Престиж</t>
  </si>
  <si>
    <t>Премиум</t>
  </si>
  <si>
    <t>1.6T 7DCT 2WD 190</t>
  </si>
  <si>
    <t>Dashing AWD</t>
  </si>
  <si>
    <t>1.6T 8DCT 4WD 186</t>
  </si>
  <si>
    <t>Х70+</t>
  </si>
  <si>
    <t>1.6T 7G-DCT 2WD 190</t>
  </si>
  <si>
    <t>T2</t>
  </si>
  <si>
    <t>2.0T 7DCT 4WD 245</t>
  </si>
  <si>
    <t>2.0T 8AT 4WD 245</t>
  </si>
  <si>
    <t>T1</t>
  </si>
  <si>
    <t>Х90+</t>
  </si>
  <si>
    <t>2.0T 7DCT 2WD 245</t>
  </si>
  <si>
    <t>Премиум 5 мест</t>
  </si>
  <si>
    <t>Премиум 7 мест</t>
  </si>
  <si>
    <t>2025/2026</t>
  </si>
  <si>
    <t>2.0Т 8АКП 4WD 245</t>
  </si>
  <si>
    <t>* Розничная цена без учета трейд ин, специальных условий и иных маркетинговых программ. Уточняйте подробности в отделах продаж дилерского центра.</t>
  </si>
  <si>
    <t>Предложение ограничено</t>
  </si>
  <si>
    <t xml:space="preserve">Не является публичной офертой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</si>
</sst>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_);(#,##0)"/>
  </numFmts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color theme="1"/>
      <name val="Arial"/>
    </font>
    <font/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0" fontId="2" numFmtId="0" xfId="0" applyAlignment="1" applyBorder="1" applyFont="1">
      <alignment horizontal="center" readingOrder="0" vertical="center"/>
    </xf>
    <xf borderId="2" fillId="2" fontId="3" numFmtId="0" xfId="0" applyAlignment="1" applyBorder="1" applyFill="1" applyFont="1">
      <alignment horizontal="center" shrinkToFit="0" vertical="top" wrapText="1"/>
    </xf>
    <xf borderId="3" fillId="0" fontId="4" numFmtId="0" xfId="0" applyBorder="1" applyFont="1"/>
    <xf borderId="4" fillId="0" fontId="4" numFmtId="0" xfId="0" applyBorder="1" applyFont="1"/>
    <xf borderId="1" fillId="0" fontId="5" numFmtId="0" xfId="0" applyAlignment="1" applyBorder="1" applyFont="1">
      <alignment horizontal="center" shrinkToFit="0" vertical="top" wrapText="1"/>
    </xf>
    <xf borderId="1" fillId="0" fontId="5" numFmtId="0" xfId="0" applyAlignment="1" applyBorder="1" applyFont="1">
      <alignment shrinkToFit="0" vertical="top" wrapText="1"/>
    </xf>
    <xf borderId="1" fillId="0" fontId="5" numFmtId="164" xfId="0" applyAlignment="1" applyBorder="1" applyFont="1" applyNumberFormat="1">
      <alignment horizontal="center" readingOrder="0" vertical="top"/>
    </xf>
    <xf borderId="1" fillId="0" fontId="5" numFmtId="164" xfId="0" applyAlignment="1" applyBorder="1" applyFont="1" applyNumberFormat="1">
      <alignment horizontal="center" readingOrder="0" vertical="top"/>
    </xf>
    <xf borderId="1" fillId="0" fontId="5" numFmtId="3" xfId="0" applyAlignment="1" applyBorder="1" applyFont="1" applyNumberFormat="1">
      <alignment horizontal="center" readingOrder="0" vertical="top"/>
    </xf>
    <xf borderId="1" fillId="0" fontId="5" numFmtId="0" xfId="0" applyAlignment="1" applyBorder="1" applyFont="1">
      <alignment horizontal="center" readingOrder="0" shrinkToFit="0" vertical="top" wrapText="1"/>
    </xf>
    <xf borderId="1" fillId="3" fontId="5" numFmtId="164" xfId="0" applyAlignment="1" applyBorder="1" applyFill="1" applyFont="1" applyNumberFormat="1">
      <alignment shrinkToFit="0" vertical="top" wrapText="1"/>
    </xf>
    <xf borderId="1" fillId="3" fontId="5" numFmtId="0" xfId="0" applyAlignment="1" applyBorder="1" applyFill="1" applyFont="1">
      <alignment horizontal="center" shrinkToFit="0" vertical="top" wrapText="1"/>
    </xf>
    <xf borderId="1" fillId="3" fontId="5" numFmtId="164" xfId="0" applyAlignment="1" applyBorder="1" applyFill="1" applyFont="1" applyNumberFormat="1">
      <alignment horizontal="center" readingOrder="0" vertical="top"/>
    </xf>
    <xf borderId="1" fillId="3" fontId="5" numFmtId="0" xfId="0" applyAlignment="1" applyBorder="1" applyFill="1" applyFont="1">
      <alignment shrinkToFit="0" vertical="top" wrapText="1"/>
    </xf>
    <xf borderId="1" fillId="3" fontId="5" numFmtId="3" xfId="0" applyAlignment="1" applyBorder="1" applyFill="1" applyFont="1" applyNumberFormat="1">
      <alignment horizontal="center" readingOrder="0" vertical="top"/>
    </xf>
    <xf borderId="1" fillId="0" fontId="5" numFmtId="0" xfId="0" applyAlignment="1" applyBorder="1" applyFont="1">
      <alignment readingOrder="0" shrinkToFit="0" vertical="top" wrapText="1"/>
    </xf>
    <xf borderId="1" fillId="3" fontId="5" numFmtId="0" xfId="0" applyAlignment="1" applyBorder="1" applyFill="1" applyFont="1">
      <alignment readingOrder="0" shrinkToFit="0" vertical="top" wrapText="1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horizontal="center" readingOrder="0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219200" cy="19050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47</xdr:row>
      <xdr:rowOff>0</xdr:rowOff>
    </xdr:from>
    <xdr:ext cx="1219200" cy="2476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0"/>
    <col customWidth="1" min="4" max="4" width="18.5"/>
    <col customWidth="1" min="5" max="5" width="19.13"/>
    <col customWidth="1" min="6" max="6" width="15.5"/>
  </cols>
  <sheetData>
    <row r="1" ht="33.75" customHeight="1">
      <c r="A1" s="1"/>
    </row>
    <row r="4" ht="54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>
      <c r="A5" s="3" t="s">
        <v>6</v>
      </c>
      <c r="B5" s="4"/>
      <c r="C5" s="4"/>
      <c r="D5" s="4"/>
      <c r="E5" s="4"/>
      <c r="F5" s="5"/>
    </row>
    <row r="6">
      <c r="A6" s="6" t="s">
        <v>7</v>
      </c>
      <c r="B6" s="6" t="s">
        <v>6</v>
      </c>
      <c r="C6" s="6">
        <v>2025.0</v>
      </c>
      <c r="D6" s="7" t="s">
        <v>8</v>
      </c>
      <c r="E6" s="7" t="s">
        <v>9</v>
      </c>
      <c r="F6" s="8">
        <f>2439900+100</f>
        <v>2440000</v>
      </c>
    </row>
    <row r="7">
      <c r="A7" s="6" t="s">
        <v>7</v>
      </c>
      <c r="B7" s="6" t="s">
        <v>6</v>
      </c>
      <c r="C7" s="6">
        <v>2025.0</v>
      </c>
      <c r="D7" s="7" t="s">
        <v>10</v>
      </c>
      <c r="E7" s="7" t="s">
        <v>11</v>
      </c>
      <c r="F7" s="8">
        <f>2659900+100000</f>
        <v>2759900</v>
      </c>
    </row>
    <row r="8">
      <c r="A8" s="6" t="s">
        <v>7</v>
      </c>
      <c r="B8" s="6" t="s">
        <v>6</v>
      </c>
      <c r="C8" s="6">
        <v>2025.0</v>
      </c>
      <c r="D8" s="7" t="s">
        <v>12</v>
      </c>
      <c r="E8" s="7" t="s">
        <v>11</v>
      </c>
      <c r="F8" s="8">
        <f>2839900+100000</f>
        <v>2939900</v>
      </c>
    </row>
    <row r="9">
      <c r="A9" s="6" t="s">
        <v>7</v>
      </c>
      <c r="B9" s="6" t="s">
        <v>6</v>
      </c>
      <c r="C9" s="6">
        <v>2025.0</v>
      </c>
      <c r="D9" s="7" t="s">
        <v>13</v>
      </c>
      <c r="E9" s="7" t="s">
        <v>11</v>
      </c>
      <c r="F9" s="8">
        <f>2929900+100000</f>
        <v>3029900</v>
      </c>
    </row>
    <row r="10">
      <c r="A10" s="6" t="s">
        <v>7</v>
      </c>
      <c r="B10" s="6" t="s">
        <v>6</v>
      </c>
      <c r="C10" s="6">
        <v>2025.0</v>
      </c>
      <c r="D10" s="7" t="s">
        <v>14</v>
      </c>
      <c r="E10" s="7" t="s">
        <v>15</v>
      </c>
      <c r="F10" s="8">
        <f>3139900+100000</f>
        <v>3239900</v>
      </c>
    </row>
    <row r="11">
      <c r="A11" s="6" t="s">
        <v>7</v>
      </c>
      <c r="B11" s="6" t="s">
        <v>6</v>
      </c>
      <c r="C11" s="6">
        <v>2026.0</v>
      </c>
      <c r="D11" s="7" t="s">
        <v>8</v>
      </c>
      <c r="E11" s="7" t="s">
        <v>9</v>
      </c>
      <c r="F11" s="8">
        <f>2539900+100000</f>
        <v>2639900</v>
      </c>
    </row>
    <row r="12">
      <c r="A12" s="6" t="s">
        <v>7</v>
      </c>
      <c r="B12" s="6" t="s">
        <v>6</v>
      </c>
      <c r="C12" s="6">
        <v>2026.0</v>
      </c>
      <c r="D12" s="7" t="s">
        <v>10</v>
      </c>
      <c r="E12" s="7" t="s">
        <v>11</v>
      </c>
      <c r="F12" s="8">
        <f>2759900+100000</f>
        <v>2859900</v>
      </c>
    </row>
    <row r="13">
      <c r="A13" s="6" t="s">
        <v>7</v>
      </c>
      <c r="B13" s="6" t="s">
        <v>6</v>
      </c>
      <c r="C13" s="6">
        <v>2026.0</v>
      </c>
      <c r="D13" s="7" t="s">
        <v>12</v>
      </c>
      <c r="E13" s="7" t="s">
        <v>11</v>
      </c>
      <c r="F13" s="8">
        <f>2939900+100000</f>
        <v>3039900</v>
      </c>
    </row>
    <row r="14">
      <c r="A14" s="6" t="s">
        <v>7</v>
      </c>
      <c r="B14" s="6" t="s">
        <v>6</v>
      </c>
      <c r="C14" s="6">
        <v>2026.0</v>
      </c>
      <c r="D14" s="7" t="s">
        <v>13</v>
      </c>
      <c r="E14" s="7" t="s">
        <v>11</v>
      </c>
      <c r="F14" s="8">
        <f>3029900+100000</f>
        <v>3129900</v>
      </c>
    </row>
    <row r="15">
      <c r="A15" s="6" t="s">
        <v>7</v>
      </c>
      <c r="B15" s="6" t="s">
        <v>6</v>
      </c>
      <c r="C15" s="6">
        <v>2026.0</v>
      </c>
      <c r="D15" s="7" t="s">
        <v>14</v>
      </c>
      <c r="E15" s="7" t="s">
        <v>15</v>
      </c>
      <c r="F15" s="8">
        <f>3239900+100000</f>
        <v>3339900</v>
      </c>
    </row>
    <row r="16">
      <c r="A16" s="3" t="s">
        <v>16</v>
      </c>
      <c r="B16" s="4"/>
      <c r="C16" s="4"/>
      <c r="D16" s="4"/>
      <c r="E16" s="4"/>
      <c r="F16" s="5"/>
    </row>
    <row r="17">
      <c r="A17" s="6" t="s">
        <v>7</v>
      </c>
      <c r="B17" s="6" t="s">
        <v>6</v>
      </c>
      <c r="C17" s="6">
        <v>2025.0</v>
      </c>
      <c r="D17" s="7" t="s">
        <v>13</v>
      </c>
      <c r="E17" s="7" t="s">
        <v>17</v>
      </c>
      <c r="F17" s="8">
        <f>3599000+100000</f>
        <v>3699000</v>
      </c>
    </row>
    <row r="18">
      <c r="A18" s="6" t="s">
        <v>7</v>
      </c>
      <c r="B18" s="6" t="s">
        <v>6</v>
      </c>
      <c r="C18" s="6">
        <v>2025.0</v>
      </c>
      <c r="D18" s="7" t="s">
        <v>14</v>
      </c>
      <c r="E18" s="7" t="s">
        <v>17</v>
      </c>
      <c r="F18" s="8">
        <f>3749000+100000</f>
        <v>3849000</v>
      </c>
    </row>
    <row r="19">
      <c r="A19" s="6" t="s">
        <v>7</v>
      </c>
      <c r="B19" s="6" t="s">
        <v>6</v>
      </c>
      <c r="C19" s="6">
        <v>2026.0</v>
      </c>
      <c r="D19" s="7" t="s">
        <v>13</v>
      </c>
      <c r="E19" s="7" t="s">
        <v>17</v>
      </c>
      <c r="F19" s="8">
        <f>3699000+100000</f>
        <v>3799000</v>
      </c>
    </row>
    <row r="20">
      <c r="A20" s="6" t="s">
        <v>7</v>
      </c>
      <c r="B20" s="6" t="s">
        <v>6</v>
      </c>
      <c r="C20" s="6">
        <v>2026.0</v>
      </c>
      <c r="D20" s="7" t="s">
        <v>14</v>
      </c>
      <c r="E20" s="7" t="s">
        <v>17</v>
      </c>
      <c r="F20" s="8">
        <f>3849000+100000</f>
        <v>3949000</v>
      </c>
    </row>
    <row r="21">
      <c r="A21" s="3" t="s">
        <v>18</v>
      </c>
      <c r="B21" s="4"/>
      <c r="C21" s="4"/>
      <c r="D21" s="4"/>
      <c r="E21" s="4"/>
      <c r="F21" s="5"/>
    </row>
    <row r="22">
      <c r="A22" s="6" t="s">
        <v>7</v>
      </c>
      <c r="B22" s="6" t="s">
        <v>18</v>
      </c>
      <c r="C22" s="6">
        <v>2025.0</v>
      </c>
      <c r="D22" s="7" t="s">
        <v>10</v>
      </c>
      <c r="E22" s="7" t="s">
        <v>19</v>
      </c>
      <c r="F22" s="9">
        <f>2999900+100000</f>
        <v>3099900</v>
      </c>
    </row>
    <row r="23">
      <c r="A23" s="6" t="s">
        <v>7</v>
      </c>
      <c r="B23" s="6" t="s">
        <v>18</v>
      </c>
      <c r="C23" s="6">
        <v>2025.0</v>
      </c>
      <c r="D23" s="7" t="s">
        <v>13</v>
      </c>
      <c r="E23" s="7" t="s">
        <v>19</v>
      </c>
      <c r="F23" s="10">
        <f>3299900+100000</f>
        <v>3399900</v>
      </c>
    </row>
    <row r="24">
      <c r="A24" s="6" t="s">
        <v>7</v>
      </c>
      <c r="B24" s="6" t="s">
        <v>18</v>
      </c>
      <c r="C24" s="11">
        <v>2026.0</v>
      </c>
      <c r="D24" s="7" t="s">
        <v>10</v>
      </c>
      <c r="E24" s="7" t="s">
        <v>19</v>
      </c>
      <c r="F24" s="10">
        <f>3099000+100000</f>
        <v>3199000</v>
      </c>
    </row>
    <row r="25">
      <c r="A25" s="6" t="s">
        <v>7</v>
      </c>
      <c r="B25" s="6" t="s">
        <v>18</v>
      </c>
      <c r="C25" s="11">
        <v>2026.0</v>
      </c>
      <c r="D25" s="7" t="s">
        <v>13</v>
      </c>
      <c r="E25" s="7" t="s">
        <v>19</v>
      </c>
      <c r="F25" s="10">
        <f>3399000+100000</f>
        <v>3499000</v>
      </c>
    </row>
    <row r="26">
      <c r="A26" s="3" t="s">
        <v>20</v>
      </c>
      <c r="B26" s="4"/>
      <c r="C26" s="4"/>
      <c r="D26" s="4"/>
      <c r="E26" s="4"/>
      <c r="F26" s="5"/>
    </row>
    <row r="27">
      <c r="A27" s="6" t="s">
        <v>7</v>
      </c>
      <c r="B27" s="6" t="s">
        <v>20</v>
      </c>
      <c r="C27" s="6">
        <v>2025.0</v>
      </c>
      <c r="D27" s="12" t="s">
        <v>12</v>
      </c>
      <c r="E27" s="7" t="s">
        <v>21</v>
      </c>
      <c r="F27" s="10">
        <f>3959000+100000</f>
        <v>4059000</v>
      </c>
    </row>
    <row r="28">
      <c r="A28" s="6" t="s">
        <v>7</v>
      </c>
      <c r="B28" s="6" t="s">
        <v>20</v>
      </c>
      <c r="C28" s="6">
        <v>2025.0</v>
      </c>
      <c r="D28" s="7" t="s">
        <v>13</v>
      </c>
      <c r="E28" s="7" t="s">
        <v>21</v>
      </c>
      <c r="F28" s="10">
        <f>4349000+100000</f>
        <v>4449000</v>
      </c>
    </row>
    <row r="29">
      <c r="A29" s="6" t="s">
        <v>7</v>
      </c>
      <c r="B29" s="6" t="s">
        <v>20</v>
      </c>
      <c r="C29" s="6">
        <v>2025.0</v>
      </c>
      <c r="D29" s="7" t="s">
        <v>14</v>
      </c>
      <c r="E29" s="7" t="s">
        <v>22</v>
      </c>
      <c r="F29" s="10">
        <f>4549000+100000</f>
        <v>4649000</v>
      </c>
    </row>
    <row r="30">
      <c r="A30" s="6" t="s">
        <v>7</v>
      </c>
      <c r="B30" s="6" t="s">
        <v>20</v>
      </c>
      <c r="C30" s="6">
        <v>2026.0</v>
      </c>
      <c r="D30" s="12" t="s">
        <v>12</v>
      </c>
      <c r="E30" s="7" t="s">
        <v>21</v>
      </c>
      <c r="F30" s="10">
        <f>4159000+100000</f>
        <v>4259000</v>
      </c>
    </row>
    <row r="31">
      <c r="A31" s="6" t="s">
        <v>7</v>
      </c>
      <c r="B31" s="6" t="s">
        <v>20</v>
      </c>
      <c r="C31" s="6">
        <v>2026.0</v>
      </c>
      <c r="D31" s="7" t="s">
        <v>13</v>
      </c>
      <c r="E31" s="7" t="s">
        <v>21</v>
      </c>
      <c r="F31" s="10">
        <f>4449000+100000</f>
        <v>4549000</v>
      </c>
    </row>
    <row r="32">
      <c r="A32" s="6" t="s">
        <v>7</v>
      </c>
      <c r="B32" s="6" t="s">
        <v>20</v>
      </c>
      <c r="C32" s="6">
        <v>2026.0</v>
      </c>
      <c r="D32" s="7" t="s">
        <v>14</v>
      </c>
      <c r="E32" s="7" t="s">
        <v>22</v>
      </c>
      <c r="F32" s="10">
        <f> 4649000+100000</f>
        <v>4749000</v>
      </c>
    </row>
    <row r="33">
      <c r="A33" s="3" t="s">
        <v>23</v>
      </c>
      <c r="B33" s="4"/>
      <c r="C33" s="4"/>
      <c r="D33" s="4"/>
      <c r="E33" s="4"/>
      <c r="F33" s="5"/>
    </row>
    <row r="34">
      <c r="A34" s="6" t="s">
        <v>7</v>
      </c>
      <c r="B34" s="13" t="s">
        <v>23</v>
      </c>
      <c r="C34" s="13">
        <v>2025.0</v>
      </c>
      <c r="D34" s="7" t="s">
        <v>13</v>
      </c>
      <c r="E34" s="7" t="s">
        <v>22</v>
      </c>
      <c r="F34" s="14">
        <f>3770000+100000</f>
        <v>3870000</v>
      </c>
    </row>
    <row r="35">
      <c r="A35" s="6" t="s">
        <v>7</v>
      </c>
      <c r="B35" s="13" t="s">
        <v>23</v>
      </c>
      <c r="C35" s="6">
        <v>2025.0</v>
      </c>
      <c r="D35" s="7" t="s">
        <v>14</v>
      </c>
      <c r="E35" s="7" t="s">
        <v>22</v>
      </c>
      <c r="F35" s="8">
        <f>3950000+100000</f>
        <v>4050000</v>
      </c>
    </row>
    <row r="36">
      <c r="A36" s="6" t="s">
        <v>7</v>
      </c>
      <c r="B36" s="13" t="s">
        <v>23</v>
      </c>
      <c r="C36" s="6">
        <v>2026.0</v>
      </c>
      <c r="D36" s="7" t="s">
        <v>13</v>
      </c>
      <c r="E36" s="7" t="s">
        <v>22</v>
      </c>
      <c r="F36" s="8">
        <f> 3999900+100000</f>
        <v>4099900</v>
      </c>
    </row>
    <row r="37">
      <c r="A37" s="6" t="s">
        <v>7</v>
      </c>
      <c r="B37" s="13" t="s">
        <v>23</v>
      </c>
      <c r="C37" s="6">
        <v>2026.0</v>
      </c>
      <c r="D37" s="7" t="s">
        <v>14</v>
      </c>
      <c r="E37" s="7" t="s">
        <v>22</v>
      </c>
      <c r="F37" s="8">
        <f>4199900+100000</f>
        <v>4299900</v>
      </c>
    </row>
    <row r="38">
      <c r="A38" s="3" t="s">
        <v>24</v>
      </c>
      <c r="B38" s="4"/>
      <c r="C38" s="4"/>
      <c r="D38" s="4"/>
      <c r="E38" s="4"/>
      <c r="F38" s="5"/>
    </row>
    <row r="39">
      <c r="A39" s="6" t="s">
        <v>7</v>
      </c>
      <c r="B39" s="13" t="s">
        <v>24</v>
      </c>
      <c r="C39" s="11">
        <v>2024.0</v>
      </c>
      <c r="D39" s="7" t="s">
        <v>8</v>
      </c>
      <c r="E39" s="15" t="s">
        <v>15</v>
      </c>
      <c r="F39" s="14">
        <f>3479900+100000</f>
        <v>3579900</v>
      </c>
    </row>
    <row r="40">
      <c r="A40" s="6" t="s">
        <v>7</v>
      </c>
      <c r="B40" s="13" t="s">
        <v>24</v>
      </c>
      <c r="C40" s="11">
        <v>2024.0</v>
      </c>
      <c r="D40" s="7" t="s">
        <v>10</v>
      </c>
      <c r="E40" s="15" t="s">
        <v>15</v>
      </c>
      <c r="F40" s="16">
        <f>3599900+100000</f>
        <v>3699900</v>
      </c>
    </row>
    <row r="41">
      <c r="A41" s="6" t="s">
        <v>7</v>
      </c>
      <c r="B41" s="13" t="s">
        <v>24</v>
      </c>
      <c r="C41" s="11">
        <v>2024.0</v>
      </c>
      <c r="D41" s="7" t="s">
        <v>13</v>
      </c>
      <c r="E41" s="15" t="s">
        <v>25</v>
      </c>
      <c r="F41" s="14">
        <f>3799900+100000</f>
        <v>3899900</v>
      </c>
    </row>
    <row r="42">
      <c r="A42" s="6" t="s">
        <v>7</v>
      </c>
      <c r="B42" s="13" t="s">
        <v>24</v>
      </c>
      <c r="C42" s="11">
        <v>2024.0</v>
      </c>
      <c r="D42" s="7" t="s">
        <v>26</v>
      </c>
      <c r="E42" s="15" t="s">
        <v>25</v>
      </c>
      <c r="F42" s="14">
        <f>3919900+100000</f>
        <v>4019900</v>
      </c>
    </row>
    <row r="43">
      <c r="A43" s="6" t="s">
        <v>7</v>
      </c>
      <c r="B43" s="13" t="s">
        <v>24</v>
      </c>
      <c r="C43" s="11">
        <v>2024.0</v>
      </c>
      <c r="D43" s="7" t="s">
        <v>27</v>
      </c>
      <c r="E43" s="15" t="s">
        <v>25</v>
      </c>
      <c r="F43" s="14">
        <f>3969900+100000</f>
        <v>4069900</v>
      </c>
    </row>
    <row r="44">
      <c r="A44" s="6" t="s">
        <v>7</v>
      </c>
      <c r="B44" s="13" t="s">
        <v>24</v>
      </c>
      <c r="C44" s="11" t="s">
        <v>28</v>
      </c>
      <c r="D44" s="17" t="s">
        <v>14</v>
      </c>
      <c r="E44" s="18" t="s">
        <v>29</v>
      </c>
      <c r="F44" s="14">
        <f>4199000+100000</f>
        <v>4299000</v>
      </c>
    </row>
    <row r="45">
      <c r="A45" s="19" t="s">
        <v>30</v>
      </c>
    </row>
    <row r="46">
      <c r="A46" s="20" t="s">
        <v>31</v>
      </c>
    </row>
    <row r="47">
      <c r="A47" s="20" t="s">
        <v>32</v>
      </c>
    </row>
    <row r="48" ht="76.5" customHeight="1">
      <c r="A48" s="21"/>
    </row>
  </sheetData>
  <mergeCells count="11">
    <mergeCell ref="A45:F45"/>
    <mergeCell ref="A46:F46"/>
    <mergeCell ref="A47:F47"/>
    <mergeCell ref="A48:F48"/>
    <mergeCell ref="A1:F3"/>
    <mergeCell ref="A5:F5"/>
    <mergeCell ref="A16:F16"/>
    <mergeCell ref="A21:F21"/>
    <mergeCell ref="A26:F26"/>
    <mergeCell ref="A33:F33"/>
    <mergeCell ref="A38:F38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