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<sst xmlns="http://schemas.openxmlformats.org/spreadsheetml/2006/main" count="209" uniqueCount="64">
  <si>
    <t>〒959-4626 新潟権東蒲原郡阿賀町あが野南4319番地4</t>
  </si>
  <si>
    <t>普通食</t>
  </si>
  <si>
    <t>1999年11月に解説した「みかわ園」は、特別養護老人ホーム、デイサービス、ショートステイを併設しています。日本一の巨木、天然杉の「将軍杉」がある、自然豊かな地域です。</t>
  </si>
  <si>
    <t>刻み食</t>
  </si>
  <si>
    <t>極刻み食</t>
  </si>
  <si>
    <t>ミキサー食</t>
  </si>
  <si>
    <t>高齢福祉課</t>
  </si>
  <si>
    <t>飯</t>
  </si>
  <si>
    <t>鶏肉の治部煮</t>
  </si>
  <si>
    <t>0254-99-3730</t>
  </si>
  <si>
    <t>軟飯</t>
  </si>
  <si>
    <t>まぜてもジュレ</t>
  </si>
  <si>
    <t>0254-99-3761</t>
  </si>
  <si>
    <t>粥(全粥)</t>
  </si>
  <si>
    <t>ミキサー粥</t>
  </si>
  <si>
    <t>トロメイクコンパクト</t>
  </si>
  <si>
    <t>0.3ｇ</t>
  </si>
  <si>
    <t>0.5ｇ</t>
  </si>
  <si>
    <t>通常のごはん</t>
  </si>
  <si>
    <t>1ｇ</t>
  </si>
  <si>
    <t>ご飯と粥の中間くらいのかたさ</t>
  </si>
  <si>
    <t>白身魚のから揚げ</t>
  </si>
  <si>
    <t>重湯が少なめの粥</t>
  </si>
  <si>
    <t>粥にスベラカーゼをミキサーにかけたもの</t>
  </si>
  <si>
    <t>4</t>
  </si>
  <si>
    <t>1/4</t>
  </si>
  <si>
    <t>２-1</t>
  </si>
  <si>
    <t>1/2</t>
  </si>
  <si>
    <t>3/4</t>
  </si>
  <si>
    <t>小さじ</t>
  </si>
  <si>
    <t>もやしの和え物</t>
  </si>
  <si>
    <t>普通の食事</t>
  </si>
  <si>
    <t>咀嚼しやすいように一口で食べられるように調理したもの</t>
  </si>
  <si>
    <t>食材をこまかく刻み、口の中でまとまるようにとろみをつけたもの（スルーキング）</t>
  </si>
  <si>
    <t>普通食にミキサーパウダーMJと水を加えミキサーにかけたもの</t>
  </si>
  <si>
    <t>通常の大きさ</t>
  </si>
  <si>
    <t>約１×１ｃｍ</t>
  </si>
  <si>
    <t>約0.2×0.2cm</t>
  </si>
  <si>
    <t>ムース状</t>
  </si>
  <si>
    <t>噛まなくてよい</t>
  </si>
  <si>
    <t>3</t>
  </si>
  <si>
    <t>2-2</t>
  </si>
  <si>
    <t>2-1</t>
  </si>
  <si>
    <t>米飯150</t>
  </si>
  <si>
    <t>粥230</t>
  </si>
  <si>
    <t>ミキサー粥230</t>
  </si>
  <si>
    <t>エンシュアＨ</t>
  </si>
  <si>
    <t>０ｊ・１ｊ対応：不可</t>
  </si>
  <si>
    <t>ラクフィール</t>
  </si>
  <si>
    <t>メイバランスブリックゼリー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</si>
  <si>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</si>
  <si>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</si>
  <si>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</si>
  <si>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</si>
  <si>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</si>
  <si>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</si>
  <si>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</si>
  <si>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榎本由布子</t>
  </si>
  <si>
    <t>作業記録</t>
  </si>
  <si>
    <t>名前</t>
  </si>
  <si>
    <t xml:space="preserve"> </t>
  </si>
  <si>
    <t>栄養量目安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</si>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</sst>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b/>
      <sz val="10.0"/>
      <color rgb="FF000000"/>
      <name val="Arial"/>
      <scheme val="minor"/>
    </font>
    <font>
      <color theme="1"/>
      <name val="Arial"/>
      <scheme val="minor"/>
    </font>
    <font/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color theme="1"/>
      <name val="Arial"/>
    </font>
    <font>
      <sz val="14.0"/>
      <color theme="1"/>
      <name val="Arial"/>
      <scheme val="minor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3300"/>
        <bgColor rgb="FFFF3300"/>
      </patternFill>
    </fill>
    <fill>
      <patternFill patternType="solid">
        <fgColor rgb="FF0033CC"/>
        <bgColor rgb="FF0033CC"/>
      </patternFill>
    </fill>
    <fill>
      <patternFill patternType="solid">
        <fgColor rgb="FF00AF50"/>
        <bgColor rgb="FF00AF50"/>
      </patternFill>
    </fill>
    <fill>
      <patternFill patternType="solid">
        <fgColor rgb="FFFFE0E0"/>
        <bgColor rgb="FFFFE0E0"/>
      </patternFill>
    </fill>
    <fill>
      <patternFill patternType="solid">
        <fgColor rgb="FFB4DCF9"/>
        <bgColor rgb="FFB4DCF9"/>
      </patternFill>
    </fill>
    <fill>
      <patternFill patternType="solid">
        <fgColor rgb="FFFFCCA6"/>
        <bgColor rgb="FFFFCCA6"/>
      </patternFill>
    </fill>
    <fill>
      <patternFill patternType="solid">
        <fgColor rgb="FFDBF7B8"/>
        <bgColor rgb="FFDBF7B8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FF3300"/>
      </left>
      <bottom style="thin">
        <color rgb="FFFF3300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bottom style="medium">
        <color rgb="FFFF3300"/>
      </bottom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4" fontId="2" numFmtId="0" xfId="0" applyAlignment="1" applyBorder="1" applyFill="1" applyFont="1">
      <alignment shrinkToFit="0" vertical="center" wrapText="0"/>
    </xf>
    <xf borderId="4" fillId="5" fontId="1" numFmtId="0" xfId="0" applyAlignment="1" applyBorder="1" applyFill="1" applyFont="1">
      <alignment vertical="center"/>
    </xf>
    <xf borderId="3" fillId="4" fontId="1" numFmtId="0" xfId="0" applyAlignment="1" applyBorder="1" applyFont="1">
      <alignment vertical="center"/>
    </xf>
    <xf borderId="1" fillId="6" fontId="3" numFmtId="0" xfId="0" applyAlignment="1" applyBorder="1" applyFill="1" applyFont="1">
      <alignment horizontal="center" vertical="center"/>
    </xf>
    <xf borderId="5" fillId="7" fontId="4" numFmtId="0" xfId="0" applyAlignment="1" applyBorder="1" applyFill="1" applyFont="1">
      <alignment horizontal="center" vertical="center"/>
    </xf>
    <xf borderId="6" fillId="8" fontId="3" numFmtId="0" xfId="0" applyAlignment="1" applyBorder="1" applyFill="1" applyFont="1">
      <alignment horizontal="center" vertical="center"/>
    </xf>
    <xf borderId="1" fillId="0" fontId="5" numFmtId="0" xfId="0" applyAlignment="1" applyBorder="1" applyFont="1">
      <alignment readingOrder="0" shrinkToFit="0" vertical="center" wrapText="0"/>
    </xf>
    <xf borderId="5" fillId="7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readingOrder="0" shrinkToFit="0" vertical="center" wrapText="0"/>
    </xf>
    <xf borderId="7" fillId="0" fontId="5" numFmtId="0" xfId="0" applyAlignment="1" applyBorder="1" applyFont="1">
      <alignment readingOrder="0" shrinkToFit="0" vertical="center" wrapText="1"/>
    </xf>
    <xf borderId="4" fillId="9" fontId="3" numFmtId="0" xfId="0" applyAlignment="1" applyBorder="1" applyFill="1" applyFont="1">
      <alignment horizontal="center" vertical="center"/>
    </xf>
    <xf borderId="8" fillId="0" fontId="6" numFmtId="0" xfId="0" applyBorder="1" applyFont="1"/>
    <xf borderId="6" fillId="8" fontId="7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readingOrder="0" shrinkToFit="0" vertical="center" wrapText="0"/>
    </xf>
    <xf borderId="5" fillId="7" fontId="3" numFmtId="0" xfId="0" applyAlignment="1" applyBorder="1" applyFont="1">
      <alignment horizontal="center" vertical="center"/>
    </xf>
    <xf borderId="6" fillId="0" fontId="8" numFmtId="0" xfId="0" applyAlignment="1" applyBorder="1" applyFont="1">
      <alignment horizontal="center" readingOrder="0" shrinkToFit="0" vertical="center" wrapText="0"/>
    </xf>
    <xf borderId="5" fillId="0" fontId="8" numFmtId="0" xfId="0" applyAlignment="1" applyBorder="1" applyFont="1">
      <alignment horizontal="center" readingOrder="0" shrinkToFit="0" vertical="center" wrapText="1"/>
    </xf>
    <xf borderId="9" fillId="7" fontId="3" numFmtId="0" xfId="0" applyAlignment="1" applyBorder="1" applyFont="1">
      <alignment horizontal="center" vertical="center"/>
    </xf>
    <xf borderId="1" fillId="6" fontId="3" numFmtId="0" xfId="0" applyAlignment="1" applyBorder="1" applyFont="1">
      <alignment horizontal="center" readingOrder="0" vertical="center"/>
    </xf>
    <xf borderId="9" fillId="0" fontId="8" numFmtId="0" xfId="0" applyAlignment="1" applyBorder="1" applyFont="1">
      <alignment horizontal="center" readingOrder="0" shrinkToFit="0" vertical="center" wrapText="0"/>
    </xf>
    <xf borderId="4" fillId="0" fontId="5" numFmtId="0" xfId="0" applyAlignment="1" applyBorder="1" applyFont="1">
      <alignment horizontal="center" shrinkToFit="0" vertical="center" wrapText="0"/>
    </xf>
    <xf borderId="10" fillId="8" fontId="3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 shrinkToFit="0" vertical="center" wrapText="0"/>
    </xf>
    <xf borderId="1" fillId="10" fontId="5" numFmtId="164" xfId="0" applyAlignment="1" applyBorder="1" applyFill="1" applyFont="1" applyNumberFormat="1">
      <alignment horizontal="left" readingOrder="0" shrinkToFit="0" vertical="center" wrapText="0"/>
    </xf>
    <xf borderId="4" fillId="0" fontId="5" numFmtId="0" xfId="0" applyAlignment="1" applyBorder="1" applyFont="1">
      <alignment horizontal="center" vertical="center"/>
    </xf>
    <xf borderId="11" fillId="0" fontId="6" numFmtId="0" xfId="0" applyBorder="1" applyFont="1"/>
    <xf borderId="10" fillId="0" fontId="5" numFmtId="0" xfId="0" applyAlignment="1" applyBorder="1" applyFont="1">
      <alignment horizontal="center" vertical="center"/>
    </xf>
    <xf borderId="9" fillId="7" fontId="3" numFmtId="0" xfId="0" applyAlignment="1" applyBorder="1" applyFont="1">
      <alignment horizontal="center" readingOrder="0" vertical="center"/>
    </xf>
    <xf borderId="9" fillId="0" fontId="5" numFmtId="165" xfId="0" applyAlignment="1" applyBorder="1" applyFont="1" applyNumberFormat="1">
      <alignment horizontal="center" readingOrder="0" shrinkToFit="0" vertical="center" wrapText="0"/>
    </xf>
    <xf borderId="4" fillId="0" fontId="8" numFmtId="0" xfId="0" applyAlignment="1" applyBorder="1" applyFont="1">
      <alignment readingOrder="0" shrinkToFit="0" vertical="center" wrapText="1"/>
    </xf>
    <xf borderId="9" fillId="0" fontId="5" numFmtId="165" xfId="0" applyAlignment="1" applyBorder="1" applyFont="1" applyNumberFormat="1">
      <alignment horizontal="center" shrinkToFit="0" vertical="center" wrapText="0"/>
    </xf>
    <xf borderId="4" fillId="0" fontId="8" numFmtId="0" xfId="0" applyAlignment="1" applyBorder="1" applyFont="1">
      <alignment shrinkToFit="0" vertical="center" wrapText="1"/>
    </xf>
    <xf borderId="9" fillId="0" fontId="5" numFmtId="165" xfId="0" applyAlignment="1" applyBorder="1" applyFont="1" applyNumberFormat="1">
      <alignment horizontal="center" readingOrder="0" shrinkToFit="0" vertical="center" wrapText="0"/>
    </xf>
    <xf borderId="9" fillId="0" fontId="5" numFmtId="165" xfId="0" applyAlignment="1" applyBorder="1" applyFont="1" applyNumberFormat="1">
      <alignment horizontal="center" shrinkToFit="0" vertical="center" wrapText="0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5" fillId="7" fontId="3" numFmtId="0" xfId="0" applyAlignment="1" applyBorder="1" applyFont="1">
      <alignment horizontal="center" readingOrder="0" vertical="center"/>
    </xf>
    <xf borderId="12" fillId="0" fontId="5" numFmtId="0" xfId="0" applyAlignment="1" applyBorder="1" applyFont="1">
      <alignment horizontal="center" vertical="center"/>
    </xf>
    <xf borderId="5" fillId="0" fontId="5" numFmtId="166" xfId="0" applyAlignment="1" applyBorder="1" applyFont="1" applyNumberFormat="1">
      <alignment horizontal="center" readingOrder="0" shrinkToFit="0" vertical="center" wrapText="0"/>
    </xf>
    <xf borderId="5" fillId="0" fontId="5" numFmtId="166" xfId="0" applyAlignment="1" applyBorder="1" applyFont="1" applyNumberFormat="1">
      <alignment horizontal="center" shrinkToFit="0" vertical="center" wrapText="0"/>
    </xf>
    <xf borderId="13" fillId="8" fontId="3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center" vertical="center"/>
    </xf>
    <xf borderId="13" fillId="0" fontId="5" numFmtId="0" xfId="0" applyAlignment="1" applyBorder="1" applyFont="1">
      <alignment horizontal="center" vertical="center"/>
    </xf>
    <xf borderId="2" fillId="0" fontId="8" numFmtId="0" xfId="0" applyAlignment="1" applyBorder="1" applyFont="1">
      <alignment readingOrder="0" shrinkToFit="0" vertical="center" wrapText="1"/>
    </xf>
    <xf borderId="2" fillId="8" fontId="3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6" fillId="0" fontId="9" numFmtId="49" xfId="0" applyAlignment="1" applyBorder="1" applyFont="1" applyNumberFormat="1">
      <alignment horizontal="center" shrinkToFit="0" vertical="center" wrapText="0"/>
    </xf>
    <xf borderId="6" fillId="0" fontId="9" numFmtId="49" xfId="0" applyAlignment="1" applyBorder="1" applyFont="1" applyNumberFormat="1">
      <alignment horizontal="center" readingOrder="0" shrinkToFit="0" vertical="center" wrapText="0"/>
    </xf>
    <xf borderId="15" fillId="8" fontId="3" numFmtId="0" xfId="0" applyAlignment="1" applyBorder="1" applyFont="1">
      <alignment horizontal="center" vertical="center"/>
    </xf>
    <xf borderId="6" fillId="0" fontId="5" numFmtId="167" xfId="0" applyAlignment="1" applyBorder="1" applyFont="1" applyNumberFormat="1">
      <alignment horizontal="center" readingOrder="0" shrinkToFit="0" vertical="center" wrapText="0"/>
    </xf>
    <xf borderId="16" fillId="11" fontId="10" numFmtId="0" xfId="0" applyAlignment="1" applyBorder="1" applyFill="1" applyFont="1">
      <alignment vertical="center"/>
    </xf>
    <xf borderId="17" fillId="0" fontId="6" numFmtId="0" xfId="0" applyBorder="1" applyFont="1"/>
    <xf borderId="18" fillId="12" fontId="1" numFmtId="0" xfId="0" applyAlignment="1" applyBorder="1" applyFill="1" applyFont="1">
      <alignment vertical="center"/>
    </xf>
    <xf borderId="13" fillId="0" fontId="5" numFmtId="168" xfId="0" applyAlignment="1" applyBorder="1" applyFont="1" applyNumberFormat="1">
      <alignment horizontal="center" readingOrder="0" shrinkToFit="0" vertical="center" wrapText="0"/>
    </xf>
    <xf borderId="19" fillId="13" fontId="5" numFmtId="0" xfId="0" applyAlignment="1" applyBorder="1" applyFill="1" applyFont="1">
      <alignment horizontal="center" vertical="center"/>
    </xf>
    <xf borderId="16" fillId="0" fontId="11" numFmtId="0" xfId="0" applyAlignment="1" applyBorder="1" applyFont="1">
      <alignment horizontal="center" readingOrder="0" shrinkToFit="0" vertical="center" wrapText="1"/>
    </xf>
    <xf borderId="20" fillId="0" fontId="11" numFmtId="0" xfId="0" applyAlignment="1" applyBorder="1" applyFont="1">
      <alignment horizontal="center" shrinkToFit="0" vertical="center" wrapText="1"/>
    </xf>
    <xf borderId="21" fillId="0" fontId="8" numFmtId="0" xfId="0" applyAlignment="1" applyBorder="1" applyFont="1">
      <alignment horizontal="center" readingOrder="0" vertical="center"/>
    </xf>
    <xf borderId="18" fillId="0" fontId="8" numFmtId="0" xfId="0" applyAlignment="1" applyBorder="1" applyFont="1">
      <alignment horizontal="left" readingOrder="0" vertical="center"/>
    </xf>
    <xf borderId="22" fillId="0" fontId="6" numFmtId="0" xfId="0" applyBorder="1" applyFont="1"/>
    <xf borderId="21" fillId="0" fontId="8" numFmtId="0" xfId="0" applyAlignment="1" applyBorder="1" applyFont="1">
      <alignment horizontal="left" readingOrder="0" shrinkToFit="0" vertical="center" wrapText="1"/>
    </xf>
    <xf borderId="23" fillId="0" fontId="12" numFmtId="0" xfId="0" applyAlignment="1" applyBorder="1" applyFont="1">
      <alignment horizontal="left" readingOrder="0" vertical="bottom"/>
    </xf>
    <xf borderId="24" fillId="0" fontId="6" numFmtId="0" xfId="0" applyBorder="1" applyFont="1"/>
    <xf borderId="23" fillId="0" fontId="13" numFmtId="0" xfId="0" applyAlignment="1" applyBorder="1" applyFont="1">
      <alignment horizontal="left" readingOrder="0" vertical="bottom"/>
    </xf>
    <xf borderId="25" fillId="0" fontId="6" numFmtId="0" xfId="0" applyBorder="1" applyFont="1"/>
    <xf borderId="16" fillId="0" fontId="11" numFmtId="0" xfId="0" applyAlignment="1" applyBorder="1" applyFont="1">
      <alignment horizontal="center" shrinkToFit="0" vertical="center" wrapText="1"/>
    </xf>
    <xf borderId="26" fillId="0" fontId="6" numFmtId="0" xfId="0" applyBorder="1" applyFont="1"/>
    <xf borderId="27" fillId="0" fontId="6" numFmtId="0" xfId="0" applyBorder="1" applyFont="1"/>
    <xf borderId="23" fillId="0" fontId="14" numFmtId="0" xfId="0" applyAlignment="1" applyBorder="1" applyFont="1">
      <alignment horizontal="left" vertical="bottom"/>
    </xf>
    <xf borderId="28" fillId="0" fontId="15" numFmtId="0" xfId="0" applyAlignment="1" applyBorder="1" applyFont="1">
      <alignment vertical="bottom"/>
    </xf>
    <xf borderId="0" fillId="0" fontId="16" numFmtId="0" xfId="0" applyAlignment="1" applyFont="1">
      <alignment horizontal="left" vertical="center"/>
    </xf>
    <xf borderId="28" fillId="0" fontId="15" numFmtId="0" xfId="0" applyAlignment="1" applyBorder="1" applyFont="1">
      <alignment vertical="bottom"/>
    </xf>
    <xf borderId="29" fillId="14" fontId="15" numFmtId="0" xfId="0" applyAlignment="1" applyBorder="1" applyFill="1" applyFont="1">
      <alignment vertical="bottom"/>
    </xf>
    <xf borderId="30" fillId="14" fontId="15" numFmtId="0" xfId="0" applyAlignment="1" applyBorder="1" applyFont="1">
      <alignment vertical="bottom"/>
    </xf>
    <xf borderId="30" fillId="14" fontId="17" numFmtId="0" xfId="0" applyAlignment="1" applyBorder="1" applyFont="1">
      <alignment horizontal="center" vertical="bottom"/>
    </xf>
    <xf borderId="30" fillId="14" fontId="17" numFmtId="0" xfId="0" applyAlignment="1" applyBorder="1" applyFont="1">
      <alignment horizontal="center" vertical="bottom"/>
    </xf>
    <xf borderId="31" fillId="3" fontId="1" numFmtId="0" xfId="0" applyAlignment="1" applyBorder="1" applyFont="1">
      <alignment vertical="center"/>
    </xf>
    <xf borderId="29" fillId="0" fontId="18" numFmtId="0" xfId="0" applyAlignment="1" applyBorder="1" applyFont="1">
      <alignment vertical="bottom"/>
    </xf>
    <xf borderId="32" fillId="3" fontId="5" numFmtId="0" xfId="0" applyBorder="1" applyFont="1"/>
    <xf borderId="30" fillId="0" fontId="15" numFmtId="0" xfId="0" applyAlignment="1" applyBorder="1" applyFont="1">
      <alignment vertical="bottom"/>
    </xf>
    <xf borderId="30" fillId="0" fontId="15" numFmtId="0" xfId="0" applyAlignment="1" applyBorder="1" applyFont="1">
      <alignment horizontal="center" readingOrder="0"/>
    </xf>
    <xf borderId="30" fillId="0" fontId="15" numFmtId="0" xfId="0" applyAlignment="1" applyBorder="1" applyFont="1">
      <alignment readingOrder="0" vertical="bottom"/>
    </xf>
    <xf borderId="0" fillId="0" fontId="15" numFmtId="0" xfId="0" applyAlignment="1" applyFont="1">
      <alignment vertical="bottom"/>
    </xf>
    <xf borderId="0" fillId="0" fontId="15" numFmtId="0" xfId="0" applyAlignment="1" applyFont="1">
      <alignment horizontal="center" vertical="bottom"/>
    </xf>
    <xf borderId="6" fillId="0" fontId="5" numFmtId="0" xfId="0" applyAlignment="1" applyBorder="1" applyFont="1">
      <alignment horizontal="center" shrinkToFit="0" vertical="center" wrapText="0"/>
    </xf>
    <xf borderId="0" fillId="0" fontId="5" numFmtId="14" xfId="0" applyAlignment="1" applyFont="1" applyNumberFormat="1">
      <alignment readingOrder="0"/>
    </xf>
    <xf borderId="0" fillId="0" fontId="5" numFmtId="0" xfId="0" applyAlignment="1" applyFont="1">
      <alignment readingOrder="0"/>
    </xf>
    <xf borderId="6" fillId="0" fontId="8" numFmtId="0" xfId="0" applyAlignment="1" applyBorder="1" applyFont="1">
      <alignment horizontal="center" shrinkToFit="0" vertical="center" wrapText="1"/>
    </xf>
    <xf borderId="0" fillId="0" fontId="5" numFmtId="169" xfId="0" applyAlignment="1" applyFont="1" applyNumberFormat="1">
      <alignment readingOrder="0"/>
    </xf>
    <xf borderId="1" fillId="2" fontId="1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33" fillId="6" fontId="3" numFmtId="0" xfId="0" applyAlignment="1" applyBorder="1" applyFont="1">
      <alignment horizontal="center" vertical="center"/>
    </xf>
    <xf borderId="2" fillId="0" fontId="5" numFmtId="0" xfId="0" applyAlignment="1" applyBorder="1" applyFont="1">
      <alignment readingOrder="0" shrinkToFit="0" vertical="center" wrapText="0"/>
    </xf>
    <xf borderId="6" fillId="0" fontId="5" numFmtId="0" xfId="0" applyAlignment="1" applyBorder="1" applyFont="1">
      <alignment readingOrder="0" shrinkToFit="0" vertical="center" wrapText="1"/>
    </xf>
    <xf borderId="33" fillId="0" fontId="5" numFmtId="0" xfId="0" applyAlignment="1" applyBorder="1" applyFont="1">
      <alignment readingOrder="0" shrinkToFit="0" vertical="center" wrapText="0"/>
    </xf>
    <xf borderId="10" fillId="0" fontId="6" numFmtId="0" xfId="0" applyBorder="1" applyFont="1"/>
    <xf borderId="34" fillId="0" fontId="5" numFmtId="0" xfId="0" applyAlignment="1" applyBorder="1" applyFont="1">
      <alignment readingOrder="0" shrinkToFit="0" vertical="center" wrapText="0"/>
    </xf>
    <xf borderId="7" fillId="6" fontId="3" numFmtId="0" xfId="0" applyAlignment="1" applyBorder="1" applyFont="1">
      <alignment horizontal="center" vertical="center"/>
    </xf>
    <xf borderId="35" fillId="0" fontId="5" numFmtId="0" xfId="0" applyAlignment="1" applyBorder="1" applyFont="1">
      <alignment readingOrder="0" shrinkToFit="0" vertical="center" wrapText="0"/>
    </xf>
    <xf borderId="2" fillId="6" fontId="3" numFmtId="0" xfId="0" applyAlignment="1" applyBorder="1" applyFont="1">
      <alignment horizontal="center" readingOrder="0" vertical="center"/>
    </xf>
    <xf borderId="2" fillId="0" fontId="5" numFmtId="164" xfId="0" applyAlignment="1" applyBorder="1" applyFont="1" applyNumberFormat="1">
      <alignment horizontal="left" readingOrder="0" shrinkToFit="0" vertical="center" wrapText="0"/>
    </xf>
    <xf borderId="13" fillId="0" fontId="6" numFmtId="0" xfId="0" applyBorder="1" applyFont="1"/>
    <xf borderId="2" fillId="3" fontId="1" numFmtId="0" xfId="0" applyAlignment="1" applyBorder="1" applyFont="1">
      <alignment horizontal="center" vertical="center"/>
    </xf>
    <xf borderId="4" fillId="5" fontId="1" numFmtId="0" xfId="0" applyAlignment="1" applyBorder="1" applyFont="1">
      <alignment horizontal="center" vertical="center"/>
    </xf>
    <xf borderId="4" fillId="0" fontId="19" numFmtId="49" xfId="0" applyAlignment="1" applyBorder="1" applyFont="1" applyNumberFormat="1">
      <alignment horizontal="center" readingOrder="0" shrinkToFit="0" vertical="center" wrapText="0"/>
    </xf>
    <xf borderId="2" fillId="0" fontId="8" numFmtId="0" xfId="0" applyAlignment="1" applyBorder="1" applyFont="1">
      <alignment horizontal="left" shrinkToFit="0" vertical="center" wrapText="1"/>
    </xf>
    <xf borderId="3" fillId="4" fontId="2" numFmtId="0" xfId="0" applyAlignment="1" applyBorder="1" applyFont="1">
      <alignment horizontal="center" shrinkToFit="0" vertical="center" wrapText="0"/>
    </xf>
    <xf borderId="3" fillId="4" fontId="1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20" numFmtId="0" xfId="0" applyAlignment="1" applyBorder="1" applyFont="1">
      <alignment horizontal="center" shrinkToFit="0" vertical="center" wrapText="0"/>
    </xf>
    <xf borderId="6" fillId="0" fontId="20" numFmtId="0" xfId="0" applyAlignment="1" applyBorder="1" applyFont="1">
      <alignment horizontal="center" readingOrder="0" shrinkToFit="0" vertical="center" wrapText="0"/>
    </xf>
    <xf borderId="6" fillId="0" fontId="5" numFmtId="167" xfId="0" applyAlignment="1" applyBorder="1" applyFont="1" applyNumberFormat="1">
      <alignment horizontal="center" shrinkToFit="0" vertical="center" wrapText="0"/>
    </xf>
    <xf borderId="6" fillId="0" fontId="20" numFmtId="170" xfId="0" applyAlignment="1" applyBorder="1" applyFont="1" applyNumberFormat="1">
      <alignment horizontal="center" readingOrder="0" shrinkToFit="0" vertical="center" wrapText="0"/>
    </xf>
    <xf borderId="13" fillId="0" fontId="5" numFmtId="168" xfId="0" applyAlignment="1" applyBorder="1" applyFont="1" applyNumberFormat="1">
      <alignment horizontal="center" shrinkToFit="0" vertical="center" wrapText="0"/>
    </xf>
    <xf borderId="17" fillId="8" fontId="3" numFmtId="0" xfId="0" applyAlignment="1" applyBorder="1" applyFont="1">
      <alignment horizontal="center" readingOrder="0" vertical="center"/>
    </xf>
    <xf borderId="16" fillId="11" fontId="10" numFmtId="0" xfId="0" applyAlignment="1" applyBorder="1" applyFont="1">
      <alignment horizontal="center" vertical="center"/>
    </xf>
    <xf borderId="13" fillId="0" fontId="5" numFmtId="168" xfId="0" applyAlignment="1" applyBorder="1" applyFont="1" applyNumberFormat="1">
      <alignment horizontal="center" readingOrder="0" shrinkToFit="0" vertical="center" wrapText="0"/>
    </xf>
    <xf borderId="18" fillId="12" fontId="1" numFmtId="0" xfId="0" applyAlignment="1" applyBorder="1" applyFont="1">
      <alignment horizontal="center" vertical="center"/>
    </xf>
    <xf borderId="36" fillId="5" fontId="1" numFmtId="0" xfId="0" applyAlignment="1" applyBorder="1" applyFont="1">
      <alignment vertical="center"/>
    </xf>
    <xf borderId="37" fillId="5" fontId="5" numFmtId="0" xfId="0" applyBorder="1" applyFont="1"/>
    <xf borderId="38" fillId="0" fontId="8" numFmtId="0" xfId="0" applyAlignment="1" applyBorder="1" applyFont="1">
      <alignment horizontal="left" readingOrder="0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4" fillId="0" fontId="9" numFmtId="49" xfId="0" applyAlignment="1" applyBorder="1" applyFont="1" applyNumberFormat="1">
      <alignment horizontal="center" shrinkToFit="0" vertical="center" wrapText="0"/>
    </xf>
    <xf borderId="6" fillId="0" fontId="5" numFmtId="0" xfId="0" applyAlignment="1" applyBorder="1" applyFont="1">
      <alignment horizontal="center" readingOrder="0" shrinkToFit="0" vertical="center" wrapText="0"/>
    </xf>
    <xf borderId="39" fillId="4" fontId="5" numFmtId="0" xfId="0" applyBorder="1" applyFont="1"/>
    <xf borderId="6" fillId="0" fontId="8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horizontal="left" readingOrder="0" shrinkToFit="0" vertical="center" wrapText="1"/>
    </xf>
    <xf borderId="20" fillId="11" fontId="1" numFmtId="0" xfId="0" applyAlignment="1" applyBorder="1" applyFont="1">
      <alignment vertical="center"/>
    </xf>
    <xf borderId="40" fillId="11" fontId="5" numFmtId="0" xfId="0" applyBorder="1" applyFont="1"/>
    <xf borderId="0" fillId="12" fontId="1" numFmtId="0" xfId="0" applyAlignment="1" applyFont="1">
      <alignment vertical="center"/>
    </xf>
    <xf borderId="0" fillId="12" fontId="5" numFmtId="0" xfId="0" applyFont="1"/>
    <xf borderId="6" fillId="0" fontId="20" numFmtId="49" xfId="0" applyAlignment="1" applyBorder="1" applyFont="1" applyNumberFormat="1">
      <alignment horizontal="center" shrinkToFit="0" vertical="center" wrapText="0"/>
    </xf>
    <xf borderId="6" fillId="0" fontId="20" numFmtId="49" xfId="0" applyAlignment="1" applyBorder="1" applyFont="1" applyNumberFormat="1">
      <alignment horizontal="center" readingOrder="0" shrinkToFit="0" vertical="center" wrapText="0"/>
    </xf>
    <xf borderId="18" fillId="0" fontId="8" numFmtId="0" xfId="0" applyAlignment="1" applyBorder="1" applyFont="1">
      <alignment horizontal="center" vertical="center"/>
    </xf>
    <xf borderId="6" fillId="0" fontId="5" numFmtId="171" xfId="0" applyAlignment="1" applyBorder="1" applyFont="1" applyNumberFormat="1">
      <alignment horizontal="center" readingOrder="0" shrinkToFit="0" vertical="center" wrapText="0"/>
    </xf>
    <xf borderId="41" fillId="0" fontId="8" numFmtId="0" xfId="0" applyAlignment="1" applyBorder="1" applyFont="1">
      <alignment horizontal="left" vertical="center"/>
    </xf>
    <xf borderId="42" fillId="0" fontId="6" numFmtId="0" xfId="0" applyBorder="1" applyFont="1"/>
    <xf borderId="21" fillId="0" fontId="8" numFmtId="0" xfId="0" applyAlignment="1" applyBorder="1" applyFont="1">
      <alignment horizontal="left" shrinkToFit="0" vertical="center" wrapText="1"/>
    </xf>
    <xf borderId="43" fillId="0" fontId="6" numFmtId="0" xfId="0" applyBorder="1" applyFont="1"/>
    <xf borderId="44" fillId="0" fontId="6" numFmtId="0" xfId="0" applyBorder="1" applyFont="1"/>
    <xf borderId="34" fillId="2" fontId="1" numFmtId="0" xfId="0" applyAlignment="1" applyBorder="1" applyFont="1">
      <alignment vertical="center"/>
    </xf>
    <xf borderId="45" fillId="2" fontId="5" numFmtId="0" xfId="0" applyBorder="1" applyFont="1"/>
    <xf borderId="4" fillId="0" fontId="8" numFmtId="0" xfId="0" applyAlignment="1" applyBorder="1" applyFont="1">
      <alignment horizontal="left" readingOrder="0" shrinkToFit="0" vertical="center" wrapText="1"/>
    </xf>
    <xf borderId="34" fillId="0" fontId="5" numFmtId="0" xfId="0" applyAlignment="1" applyBorder="1" applyFont="1">
      <alignment shrinkToFit="0" vertical="center" wrapText="0"/>
    </xf>
    <xf borderId="46" fillId="0" fontId="6" numFmtId="0" xfId="0" applyBorder="1" applyFont="1"/>
    <xf borderId="45" fillId="0" fontId="6" numFmtId="0" xfId="0" applyBorder="1" applyFont="1"/>
    <xf borderId="35" fillId="0" fontId="5" numFmtId="0" xfId="0" applyAlignment="1" applyBorder="1" applyFont="1">
      <alignment shrinkToFit="0" vertical="center" wrapText="1"/>
    </xf>
    <xf borderId="47" fillId="0" fontId="6" numFmtId="0" xfId="0" applyBorder="1" applyFont="1"/>
    <xf borderId="48" fillId="0" fontId="6" numFmtId="0" xfId="0" applyBorder="1" applyFont="1"/>
    <xf borderId="49" fillId="0" fontId="6" numFmtId="0" xfId="0" applyBorder="1" applyFont="1"/>
    <xf borderId="50" fillId="0" fontId="6" numFmtId="0" xfId="0" applyBorder="1" applyFont="1"/>
    <xf borderId="5" fillId="0" fontId="5" numFmtId="172" xfId="0" applyAlignment="1" applyBorder="1" applyFont="1" applyNumberFormat="1">
      <alignment horizontal="center" readingOrder="0" shrinkToFit="0" vertical="center" wrapText="0"/>
    </xf>
    <xf borderId="34" fillId="0" fontId="5" numFmtId="164" xfId="0" applyAlignment="1" applyBorder="1" applyFont="1" applyNumberFormat="1">
      <alignment horizontal="left" shrinkToFit="0" vertical="center" wrapText="0"/>
    </xf>
    <xf borderId="5" fillId="0" fontId="5" numFmtId="172" xfId="0" applyAlignment="1" applyBorder="1" applyFont="1" applyNumberFormat="1">
      <alignment horizontal="center" shrinkToFit="0" vertical="center" wrapText="0"/>
    </xf>
    <xf borderId="33" fillId="0" fontId="6" numFmtId="0" xfId="0" applyBorder="1" applyFont="1"/>
    <xf borderId="51" fillId="0" fontId="6" numFmtId="0" xfId="0" applyBorder="1" applyFont="1"/>
    <xf borderId="5" fillId="0" fontId="5" numFmtId="172" xfId="0" applyAlignment="1" applyBorder="1" applyFont="1" applyNumberFormat="1">
      <alignment horizontal="center" readingOrder="0" shrinkToFit="0" vertical="center" wrapText="0"/>
    </xf>
    <xf borderId="52" fillId="0" fontId="6" numFmtId="0" xfId="0" applyBorder="1" applyFont="1"/>
    <xf borderId="5" fillId="0" fontId="5" numFmtId="172" xfId="0" applyAlignment="1" applyBorder="1" applyFont="1" applyNumberFormat="1">
      <alignment horizontal="center" shrinkToFit="0" vertical="center" wrapText="0"/>
    </xf>
    <xf borderId="18" fillId="0" fontId="8" numFmtId="0" xfId="0" applyAlignment="1" applyBorder="1" applyFont="1">
      <alignment horizontal="center" readingOrder="0" vertical="center"/>
    </xf>
    <xf borderId="41" fillId="0" fontId="8" numFmtId="0" xfId="0" applyAlignment="1" applyBorder="1" applyFont="1">
      <alignment horizontal="left" readingOrder="0" vertical="center"/>
    </xf>
    <xf borderId="35" fillId="0" fontId="5" numFmtId="0" xfId="0" applyAlignment="1" applyBorder="1" applyFont="1">
      <alignment readingOrder="0" shrinkToFit="0" vertical="center" wrapText="1"/>
    </xf>
    <xf borderId="34" fillId="0" fontId="5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jpg"/><Relationship Id="rId2" Type="http://schemas.openxmlformats.org/officeDocument/2006/relationships/image" Target="../media/image7.jpg"/><Relationship Id="rId3" Type="http://schemas.openxmlformats.org/officeDocument/2006/relationships/image" Target="../media/image5.jpg"/><Relationship Id="rId4" Type="http://schemas.openxmlformats.org/officeDocument/2006/relationships/image" Target="../media/image2.jpg"/><Relationship Id="rId11" Type="http://schemas.openxmlformats.org/officeDocument/2006/relationships/image" Target="../media/image4.jpg"/><Relationship Id="rId10" Type="http://schemas.openxmlformats.org/officeDocument/2006/relationships/image" Target="../media/image9.jpg"/><Relationship Id="rId12" Type="http://schemas.openxmlformats.org/officeDocument/2006/relationships/image" Target="../media/image10.jpg"/><Relationship Id="rId9" Type="http://schemas.openxmlformats.org/officeDocument/2006/relationships/image" Target="../media/image6.jpg"/><Relationship Id="rId5" Type="http://schemas.openxmlformats.org/officeDocument/2006/relationships/image" Target="../media/image1.jpg"/><Relationship Id="rId6" Type="http://schemas.openxmlformats.org/officeDocument/2006/relationships/image" Target="../media/image12.jpg"/><Relationship Id="rId7" Type="http://schemas.openxmlformats.org/officeDocument/2006/relationships/image" Target="../media/image8.jpg"/><Relationship Id="rId8" Type="http://schemas.openxmlformats.org/officeDocument/2006/relationships/image" Target="../media/image3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jpg"/><Relationship Id="rId2" Type="http://schemas.openxmlformats.org/officeDocument/2006/relationships/image" Target="../media/image7.jpg"/><Relationship Id="rId3" Type="http://schemas.openxmlformats.org/officeDocument/2006/relationships/image" Target="../media/image5.jpg"/><Relationship Id="rId4" Type="http://schemas.openxmlformats.org/officeDocument/2006/relationships/image" Target="../media/image2.jpg"/><Relationship Id="rId11" Type="http://schemas.openxmlformats.org/officeDocument/2006/relationships/image" Target="../media/image4.jpg"/><Relationship Id="rId10" Type="http://schemas.openxmlformats.org/officeDocument/2006/relationships/image" Target="../media/image9.jpg"/><Relationship Id="rId12" Type="http://schemas.openxmlformats.org/officeDocument/2006/relationships/image" Target="../media/image10.jpg"/><Relationship Id="rId9" Type="http://schemas.openxmlformats.org/officeDocument/2006/relationships/image" Target="../media/image6.jpg"/><Relationship Id="rId5" Type="http://schemas.openxmlformats.org/officeDocument/2006/relationships/image" Target="../media/image1.jpg"/><Relationship Id="rId6" Type="http://schemas.openxmlformats.org/officeDocument/2006/relationships/image" Target="../media/image12.jpg"/><Relationship Id="rId7" Type="http://schemas.openxmlformats.org/officeDocument/2006/relationships/image" Target="../media/image8.jpg"/><Relationship Id="rId8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143000" cy="85725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143000" cy="857250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43000" cy="85725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143000" cy="857250"/>
    <xdr:pic>
      <xdr:nvPicPr>
        <xdr:cNvPr id="0" name="image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43000" cy="857250"/>
    <xdr:pic>
      <xdr:nvPicPr>
        <xdr:cNvPr id="0" name="image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43000" cy="857250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43000" cy="857250"/>
    <xdr:pic>
      <xdr:nvPicPr>
        <xdr:cNvPr id="0" name="image8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143000" cy="857250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143000" cy="857250"/>
    <xdr:pic>
      <xdr:nvPicPr>
        <xdr:cNvPr id="0" name="image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143000" cy="857250"/>
    <xdr:pic>
      <xdr:nvPicPr>
        <xdr:cNvPr id="0" name="image9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43000" cy="857250"/>
    <xdr:pic>
      <xdr:nvPicPr>
        <xdr:cNvPr id="0" name="image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143000" cy="857250"/>
    <xdr:pic>
      <xdr:nvPicPr>
        <xdr:cNvPr id="0" name="image1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143000" cy="85725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143000" cy="857250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43000" cy="85725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143000" cy="857250"/>
    <xdr:pic>
      <xdr:nvPicPr>
        <xdr:cNvPr id="0" name="image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43000" cy="857250"/>
    <xdr:pic>
      <xdr:nvPicPr>
        <xdr:cNvPr id="0" name="image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43000" cy="857250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43000" cy="857250"/>
    <xdr:pic>
      <xdr:nvPicPr>
        <xdr:cNvPr id="0" name="image8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143000" cy="857250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143000" cy="857250"/>
    <xdr:pic>
      <xdr:nvPicPr>
        <xdr:cNvPr id="0" name="image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143000" cy="857250"/>
    <xdr:pic>
      <xdr:nvPicPr>
        <xdr:cNvPr id="0" name="image9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43000" cy="857250"/>
    <xdr:pic>
      <xdr:nvPicPr>
        <xdr:cNvPr id="0" name="image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143000" cy="857250"/>
    <xdr:pic>
      <xdr:nvPicPr>
        <xdr:cNvPr id="0" name="image1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6" t="str">
        <f>IFERROR(__xludf.DUMMYFUNCTION("IMPORTRANGE(""https://docs.google.com/spreadsheets/d/1vsTcEcugRZXGU84Ng3dXvNCAOD3CAaUTEbnnM7tyUJg/edit?usp=sharing"",""施設概要!A2"")"),"所在地")</f>
        <v>所在地</v>
      </c>
      <c r="B2" s="9" t="s">
        <v>0</v>
      </c>
      <c r="C2" s="12" t="s">
        <v>2</v>
      </c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9" t="s">
        <v>6</v>
      </c>
      <c r="C3" s="14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9" t="s">
        <v>9</v>
      </c>
      <c r="C4" s="14"/>
    </row>
    <row r="5" ht="22.5" customHeight="1">
      <c r="A5" s="6" t="str">
        <f>IFERROR(__xludf.DUMMYFUNCTION("IMPORTRANGE(""https://docs.google.com/spreadsheets/d/1vsTcEcugRZXGU84Ng3dXvNCAOD3CAaUTEbnnM7tyUJg/edit?usp=sharing"",""施設概要!A5"")"),"FAX")</f>
        <v>FAX</v>
      </c>
      <c r="B5" s="9" t="s">
        <v>12</v>
      </c>
      <c r="C5" s="14"/>
    </row>
    <row r="6" ht="22.5" customHeight="1">
      <c r="A6" s="21" t="str">
        <f>IFERROR(__xludf.DUMMYFUNCTION("IMPORTRANGE(""https://docs.google.com/spreadsheets/d/1vsTcEcugRZXGU84Ng3dXvNCAOD3CAaUTEbnnM7tyUJg/edit?usp=sharing"",""施設概要!A6"")"),"更新日")</f>
        <v>更新日</v>
      </c>
      <c r="B6" s="26">
        <v>46211.737802592594</v>
      </c>
      <c r="C6" s="28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1" t="s">
        <v>1</v>
      </c>
      <c r="C2" s="11" t="s">
        <v>3</v>
      </c>
      <c r="D2" s="11" t="s">
        <v>4</v>
      </c>
      <c r="E2" s="11" t="s">
        <v>5</v>
      </c>
      <c r="F2" s="11"/>
      <c r="G2" s="11"/>
      <c r="H2" s="11"/>
    </row>
    <row r="3" ht="18.75" customHeight="1">
      <c r="A3" s="1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8" t="s">
        <v>8</v>
      </c>
      <c r="C3" s="18" t="s">
        <v>8</v>
      </c>
      <c r="D3" s="18" t="s">
        <v>8</v>
      </c>
      <c r="E3" s="18" t="s">
        <v>8</v>
      </c>
      <c r="F3" s="18"/>
      <c r="G3" s="18"/>
      <c r="H3" s="18"/>
    </row>
    <row r="4" ht="67.5" customHeight="1">
      <c r="A4" s="24" t="str">
        <f>IFERROR(__xludf.DUMMYFUNCTION("IMPORTRANGE(""https://docs.google.com/spreadsheets/d/1vsTcEcugRZXGU84Ng3dXvNCAOD3CAaUTEbnnM7tyUJg/edit?usp=sharing"",""おかず形態一覧表!A4"")"),"画像")</f>
        <v>画像</v>
      </c>
      <c r="B4" s="29"/>
      <c r="C4" s="29"/>
      <c r="D4" s="29"/>
      <c r="E4" s="29"/>
      <c r="F4" s="29"/>
      <c r="G4" s="29"/>
      <c r="H4" s="29"/>
    </row>
    <row r="5" ht="18.75" customHeight="1">
      <c r="A5" s="1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8" t="s">
        <v>21</v>
      </c>
      <c r="C5" s="18" t="s">
        <v>21</v>
      </c>
      <c r="D5" s="18" t="s">
        <v>21</v>
      </c>
      <c r="E5" s="18" t="s">
        <v>21</v>
      </c>
      <c r="F5" s="18"/>
      <c r="G5" s="18"/>
      <c r="H5" s="18"/>
    </row>
    <row r="6" ht="67.5" customHeight="1">
      <c r="A6" s="24" t="str">
        <f>IFERROR(__xludf.DUMMYFUNCTION("IMPORTRANGE(""https://docs.google.com/spreadsheets/d/1vsTcEcugRZXGU84Ng3dXvNCAOD3CAaUTEbnnM7tyUJg/edit?usp=sharing"",""おかず形態一覧表!A6"")"),"画像")</f>
        <v>画像</v>
      </c>
      <c r="B6" s="39"/>
      <c r="C6" s="29"/>
      <c r="D6" s="29"/>
      <c r="E6" s="29"/>
      <c r="F6" s="29"/>
      <c r="G6" s="29"/>
      <c r="H6" s="29"/>
    </row>
    <row r="7" ht="18.75" customHeight="1">
      <c r="A7" s="1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8" t="s">
        <v>30</v>
      </c>
      <c r="C7" s="18" t="s">
        <v>30</v>
      </c>
      <c r="D7" s="18" t="s">
        <v>30</v>
      </c>
      <c r="E7" s="18" t="s">
        <v>30</v>
      </c>
      <c r="F7" s="18"/>
      <c r="G7" s="18"/>
      <c r="H7" s="18"/>
    </row>
    <row r="8" ht="67.5" customHeight="1">
      <c r="A8" s="42" t="str">
        <f>IFERROR(__xludf.DUMMYFUNCTION("IMPORTRANGE(""https://docs.google.com/spreadsheets/d/1vsTcEcugRZXGU84Ng3dXvNCAOD3CAaUTEbnnM7tyUJg/edit?usp=sharing"",""おかず形態一覧表!A8"")"),"画像")</f>
        <v>画像</v>
      </c>
      <c r="B8" s="43"/>
      <c r="C8" s="44"/>
      <c r="D8" s="44"/>
      <c r="E8" s="44"/>
      <c r="F8" s="44"/>
      <c r="G8" s="44"/>
      <c r="H8" s="44"/>
    </row>
    <row r="9" ht="112.5" customHeight="1">
      <c r="A9" s="42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31</v>
      </c>
      <c r="C9" s="45" t="s">
        <v>32</v>
      </c>
      <c r="D9" s="45" t="s">
        <v>33</v>
      </c>
      <c r="E9" s="45" t="s">
        <v>34</v>
      </c>
      <c r="F9" s="45"/>
      <c r="G9" s="45"/>
      <c r="H9" s="45"/>
    </row>
    <row r="10" ht="45.0" customHeight="1">
      <c r="A10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35</v>
      </c>
      <c r="C10" s="47" t="s">
        <v>36</v>
      </c>
      <c r="D10" s="47" t="s">
        <v>37</v>
      </c>
      <c r="E10" s="47" t="s">
        <v>38</v>
      </c>
      <c r="F10" s="47"/>
      <c r="G10" s="47"/>
      <c r="H10" s="47"/>
    </row>
    <row r="11" ht="45.0" customHeight="1">
      <c r="A11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8"/>
      <c r="C11" s="47"/>
      <c r="D11" s="47" t="s">
        <v>39</v>
      </c>
      <c r="E11" s="47" t="s">
        <v>39</v>
      </c>
      <c r="F11" s="47"/>
      <c r="G11" s="47"/>
      <c r="H11" s="47"/>
    </row>
    <row r="12" ht="22.5" customHeight="1">
      <c r="A12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2"/>
      <c r="C12" s="113">
        <v>3.0</v>
      </c>
      <c r="D12" s="115">
        <v>46055.0</v>
      </c>
      <c r="E12" s="115">
        <v>46054.0</v>
      </c>
      <c r="F12" s="113"/>
      <c r="G12" s="113"/>
      <c r="H12" s="115"/>
    </row>
    <row r="13" ht="22.5" customHeight="1">
      <c r="A13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2" t="s">
        <v>43</v>
      </c>
      <c r="C13" s="52" t="s">
        <v>43</v>
      </c>
      <c r="D13" s="52" t="s">
        <v>44</v>
      </c>
      <c r="E13" s="52" t="s">
        <v>45</v>
      </c>
      <c r="F13" s="52"/>
      <c r="G13" s="52"/>
      <c r="H13" s="52"/>
    </row>
    <row r="14" ht="22.5" customHeight="1">
      <c r="A14" s="117" t="s">
        <v>61</v>
      </c>
      <c r="B14" s="119">
        <v>1400.0</v>
      </c>
      <c r="C14" s="119">
        <v>1400.0</v>
      </c>
      <c r="D14" s="119">
        <v>1300.0</v>
      </c>
      <c r="E14" s="119">
        <v>1100.0</v>
      </c>
      <c r="F14" s="119"/>
      <c r="G14" s="119"/>
      <c r="H14" s="119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6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13" t="str">
        <f>IFERROR(__xludf.DUMMYFUNCTION("IMPORTRANGE(""https://docs.google.com/spreadsheets/d/1vsTcEcugRZXGU84Ng3dXvNCAOD3CAaUTEbnnM7tyUJg/edit?usp=sharing"",""主食一覧!A2"")"),"主食名称")</f>
        <v>主食名称</v>
      </c>
      <c r="B2" s="16" t="s">
        <v>7</v>
      </c>
      <c r="C2" s="16" t="s">
        <v>10</v>
      </c>
      <c r="D2" s="16" t="s">
        <v>13</v>
      </c>
      <c r="E2" s="16" t="s">
        <v>14</v>
      </c>
      <c r="F2" s="16"/>
      <c r="G2" s="16"/>
      <c r="H2" s="23"/>
    </row>
    <row r="3" ht="67.5" customHeight="1">
      <c r="A3" s="13" t="str">
        <f>IFERROR(__xludf.DUMMYFUNCTION("IMPORTRANGE(""https://docs.google.com/spreadsheets/d/1vsTcEcugRZXGU84Ng3dXvNCAOD3CAaUTEbnnM7tyUJg/edit?usp=sharing"",""主食一覧!A3"")"),"画像")</f>
        <v>画像</v>
      </c>
      <c r="B3" s="27"/>
      <c r="C3" s="27"/>
      <c r="D3" s="27"/>
      <c r="E3" s="27"/>
      <c r="F3" s="27"/>
      <c r="G3" s="27"/>
      <c r="H3" s="27"/>
    </row>
    <row r="4" ht="45.0" customHeight="1">
      <c r="A4" s="13" t="str">
        <f>IFERROR(__xludf.DUMMYFUNCTION("IMPORTRANGE(""https://docs.google.com/spreadsheets/d/1vsTcEcugRZXGU84Ng3dXvNCAOD3CAaUTEbnnM7tyUJg/edit?usp=sharing"",""主食一覧!A4"")"),"内容")</f>
        <v>内容</v>
      </c>
      <c r="B4" s="32" t="s">
        <v>18</v>
      </c>
      <c r="C4" s="32" t="s">
        <v>20</v>
      </c>
      <c r="D4" s="32" t="s">
        <v>22</v>
      </c>
      <c r="E4" s="32" t="s">
        <v>23</v>
      </c>
      <c r="F4" s="32"/>
      <c r="G4" s="32"/>
      <c r="H4" s="34"/>
    </row>
    <row r="5" ht="22.5" customHeight="1">
      <c r="A5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7"/>
      <c r="C5" s="107" t="s">
        <v>24</v>
      </c>
      <c r="D5" s="107" t="s">
        <v>24</v>
      </c>
      <c r="E5" s="107" t="s">
        <v>26</v>
      </c>
      <c r="F5" s="107"/>
      <c r="G5" s="107"/>
      <c r="H5" s="107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10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0" t="str">
        <f>IFERROR(__xludf.DUMMYFUNCTION("IMPORTRANGE(""https://docs.google.com/spreadsheets/d/1vsTcEcugRZXGU84Ng3dXvNCAOD3CAaUTEbnnM7tyUJg/edit?usp=sharing"",""水分とろみの基準・水分ゼリー!E2"")"),"")</f>
        <v/>
      </c>
      <c r="F2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9" t="s">
        <v>11</v>
      </c>
      <c r="H2" s="111"/>
    </row>
    <row r="3" ht="22.5" customHeight="1">
      <c r="A3" s="2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2" t="s">
        <v>15</v>
      </c>
      <c r="C3" s="22" t="s">
        <v>15</v>
      </c>
      <c r="D3" s="22" t="s">
        <v>15</v>
      </c>
      <c r="E3" s="25"/>
      <c r="F3" s="2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2"/>
      <c r="H3" s="25"/>
    </row>
    <row r="4" ht="22.5" customHeight="1">
      <c r="A4" s="30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5" t="s">
        <v>16</v>
      </c>
      <c r="C4" s="35" t="s">
        <v>17</v>
      </c>
      <c r="D4" s="35" t="s">
        <v>19</v>
      </c>
      <c r="E4" s="35" t="s">
        <v>60</v>
      </c>
      <c r="F4" s="2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5"/>
      <c r="H4" s="36"/>
    </row>
    <row r="5" ht="22.5" customHeight="1">
      <c r="A5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0" t="s">
        <v>25</v>
      </c>
      <c r="C5" s="40" t="s">
        <v>27</v>
      </c>
      <c r="D5" s="40" t="s">
        <v>28</v>
      </c>
      <c r="E5" s="40" t="s">
        <v>60</v>
      </c>
      <c r="F5" s="38" t="s">
        <v>29</v>
      </c>
      <c r="G5" s="40"/>
      <c r="H5" s="41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1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2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8" t="s">
        <v>46</v>
      </c>
      <c r="C2" s="58"/>
      <c r="D2" s="58"/>
      <c r="E2" s="59"/>
      <c r="F2" s="60" t="s">
        <v>47</v>
      </c>
      <c r="G2" s="123"/>
    </row>
    <row r="3" ht="22.5" customHeight="1">
      <c r="A3" s="62"/>
      <c r="B3" s="58" t="s">
        <v>48</v>
      </c>
      <c r="C3" s="58"/>
      <c r="D3" s="58"/>
      <c r="E3" s="59"/>
      <c r="F3" s="63" t="s">
        <v>49</v>
      </c>
      <c r="G3" s="65"/>
    </row>
    <row r="4" ht="22.5" customHeight="1">
      <c r="A4" s="67"/>
      <c r="B4" s="58"/>
      <c r="C4" s="58"/>
      <c r="D4" s="68"/>
      <c r="E4" s="59"/>
      <c r="F4" s="69"/>
      <c r="G4" s="70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4"/>
      <c r="B1" s="66"/>
      <c r="C1" s="66"/>
      <c r="D1" s="66"/>
      <c r="E1" s="66"/>
      <c r="F1" s="71"/>
      <c r="G1" s="71"/>
      <c r="H1" s="71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9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1"/>
    </row>
    <row r="4" ht="22.5" customHeight="1">
      <c r="A4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6" t="s">
        <v>1</v>
      </c>
      <c r="C4" s="126" t="s">
        <v>3</v>
      </c>
      <c r="D4" s="126" t="s">
        <v>4</v>
      </c>
      <c r="E4" s="126" t="s">
        <v>5</v>
      </c>
      <c r="F4" s="126"/>
      <c r="G4" s="126"/>
      <c r="H4" s="126"/>
    </row>
    <row r="5" ht="22.5" customHeight="1">
      <c r="A5" s="8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8" t="s">
        <v>8</v>
      </c>
      <c r="C5" s="128" t="s">
        <v>8</v>
      </c>
      <c r="D5" s="128" t="s">
        <v>8</v>
      </c>
      <c r="E5" s="128" t="s">
        <v>8</v>
      </c>
      <c r="F5" s="128"/>
      <c r="G5" s="128"/>
      <c r="H5" s="128"/>
    </row>
    <row r="6" ht="67.5" customHeight="1">
      <c r="A6" s="24" t="str">
        <f>IFERROR(__xludf.DUMMYFUNCTION("IMPORTRANGE(""https://docs.google.com/spreadsheets/d/1vsTcEcugRZXGU84Ng3dXvNCAOD3CAaUTEbnnM7tyUJg/edit?usp=sharing"",""おかず形態一覧表!A4"")"),"画像")</f>
        <v>画像</v>
      </c>
      <c r="B6" s="39" t="str">
        <f>'おかず形態一覧表'!B4</f>
        <v/>
      </c>
      <c r="C6" s="39" t="str">
        <f>'おかず形態一覧表'!C4</f>
        <v/>
      </c>
      <c r="D6" s="39" t="str">
        <f>'おかず形態一覧表'!D4</f>
        <v/>
      </c>
      <c r="E6" s="39" t="str">
        <f>'おかず形態一覧表'!E4</f>
        <v/>
      </c>
      <c r="F6" s="39" t="str">
        <f>'おかず形態一覧表'!F4</f>
        <v/>
      </c>
      <c r="G6" s="39" t="str">
        <f>'おかず形態一覧表'!G4</f>
        <v/>
      </c>
      <c r="H6" s="39" t="str">
        <f>'おかず形態一覧表'!H4</f>
        <v/>
      </c>
    </row>
    <row r="7" ht="22.5" customHeight="1">
      <c r="A7" s="8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8" t="s">
        <v>21</v>
      </c>
      <c r="C7" s="128" t="s">
        <v>21</v>
      </c>
      <c r="D7" s="128" t="s">
        <v>21</v>
      </c>
      <c r="E7" s="128" t="s">
        <v>21</v>
      </c>
      <c r="F7" s="128"/>
      <c r="G7" s="128"/>
      <c r="H7" s="128"/>
    </row>
    <row r="8" ht="67.5" customHeight="1">
      <c r="A8" s="24" t="str">
        <f>IFERROR(__xludf.DUMMYFUNCTION("IMPORTRANGE(""https://docs.google.com/spreadsheets/d/1vsTcEcugRZXGU84Ng3dXvNCAOD3CAaUTEbnnM7tyUJg/edit?usp=sharing"",""おかず形態一覧表!A6"")"),"画像")</f>
        <v>画像</v>
      </c>
      <c r="B8" s="39" t="str">
        <f>'おかず形態一覧表'!B6</f>
        <v/>
      </c>
      <c r="C8" s="39" t="str">
        <f>'おかず形態一覧表'!C6</f>
        <v/>
      </c>
      <c r="D8" s="39" t="str">
        <f>'おかず形態一覧表'!D6</f>
        <v/>
      </c>
      <c r="E8" s="39" t="str">
        <f>'おかず形態一覧表'!E6</f>
        <v/>
      </c>
      <c r="F8" s="39" t="str">
        <f>'おかず形態一覧表'!F6</f>
        <v/>
      </c>
      <c r="G8" s="39" t="str">
        <f>'おかず形態一覧表'!G6</f>
        <v/>
      </c>
      <c r="H8" s="39" t="str">
        <f>'おかず形態一覧表'!H6</f>
        <v/>
      </c>
    </row>
    <row r="9" ht="22.5" customHeight="1">
      <c r="A9" s="8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8" t="s">
        <v>30</v>
      </c>
      <c r="C9" s="128" t="s">
        <v>30</v>
      </c>
      <c r="D9" s="128" t="s">
        <v>30</v>
      </c>
      <c r="E9" s="128" t="s">
        <v>30</v>
      </c>
      <c r="F9" s="128"/>
      <c r="G9" s="128"/>
      <c r="H9" s="128"/>
    </row>
    <row r="10" ht="67.5" customHeight="1">
      <c r="A10" s="42" t="str">
        <f>IFERROR(__xludf.DUMMYFUNCTION("IMPORTRANGE(""https://docs.google.com/spreadsheets/d/1vsTcEcugRZXGU84Ng3dXvNCAOD3CAaUTEbnnM7tyUJg/edit?usp=sharing"",""おかず形態一覧表!A8"")"),"画像")</f>
        <v>画像</v>
      </c>
      <c r="B10" s="43" t="str">
        <f>'おかず形態一覧表'!B8</f>
        <v/>
      </c>
      <c r="C10" s="43" t="str">
        <f>'おかず形態一覧表'!C8</f>
        <v/>
      </c>
      <c r="D10" s="43" t="str">
        <f>'おかず形態一覧表'!D8</f>
        <v/>
      </c>
      <c r="E10" s="43" t="str">
        <f>'おかず形態一覧表'!E8</f>
        <v/>
      </c>
      <c r="F10" s="43" t="str">
        <f>'おかず形態一覧表'!F8</f>
        <v/>
      </c>
      <c r="G10" s="43" t="str">
        <f>'おかず形態一覧表'!G8</f>
        <v/>
      </c>
      <c r="H10" s="43" t="str">
        <f>'おかず形態一覧表'!H8</f>
        <v/>
      </c>
    </row>
    <row r="11" ht="112.5" customHeight="1">
      <c r="A11" s="42" t="str">
        <f>IFERROR(__xludf.DUMMYFUNCTION("IMPORTRANGE(""https://docs.google.com/spreadsheets/d/1vsTcEcugRZXGU84Ng3dXvNCAOD3CAaUTEbnnM7tyUJg/edit?usp=sharing"",""おかず形態一覧表!A9"")"),"内容")</f>
        <v>内容</v>
      </c>
      <c r="B11" s="129" t="s">
        <v>31</v>
      </c>
      <c r="C11" s="129" t="s">
        <v>32</v>
      </c>
      <c r="D11" s="129" t="s">
        <v>33</v>
      </c>
      <c r="E11" s="129" t="s">
        <v>34</v>
      </c>
      <c r="F11" s="129"/>
      <c r="G11" s="129"/>
      <c r="H11" s="129"/>
    </row>
    <row r="12" ht="45.0" customHeight="1">
      <c r="A12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7" t="s">
        <v>35</v>
      </c>
      <c r="C12" s="47" t="s">
        <v>36</v>
      </c>
      <c r="D12" s="47" t="s">
        <v>37</v>
      </c>
      <c r="E12" s="47" t="s">
        <v>38</v>
      </c>
      <c r="F12" s="47"/>
      <c r="G12" s="47"/>
      <c r="H12" s="47"/>
    </row>
    <row r="13" ht="45.0" customHeight="1">
      <c r="A13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8"/>
      <c r="C13" s="47"/>
      <c r="D13" s="47" t="s">
        <v>39</v>
      </c>
      <c r="E13" s="47" t="s">
        <v>39</v>
      </c>
      <c r="F13" s="47"/>
      <c r="G13" s="47"/>
      <c r="H13" s="47"/>
    </row>
    <row r="14" ht="22.5" customHeight="1">
      <c r="A14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34"/>
      <c r="C14" s="135" t="s">
        <v>40</v>
      </c>
      <c r="D14" s="135" t="s">
        <v>41</v>
      </c>
      <c r="E14" s="135" t="s">
        <v>42</v>
      </c>
      <c r="F14" s="135"/>
      <c r="G14" s="135"/>
      <c r="H14" s="135"/>
    </row>
    <row r="15" ht="22.5" customHeight="1">
      <c r="A15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7" t="s">
        <v>43</v>
      </c>
      <c r="C15" s="137" t="s">
        <v>43</v>
      </c>
      <c r="D15" s="137" t="s">
        <v>44</v>
      </c>
      <c r="E15" s="137" t="s">
        <v>45</v>
      </c>
      <c r="F15" s="137"/>
      <c r="G15" s="137"/>
      <c r="H15" s="137"/>
    </row>
    <row r="16" ht="22.5" customHeight="1">
      <c r="A16" s="54"/>
      <c r="B16" s="119">
        <v>1400.0</v>
      </c>
      <c r="C16" s="119">
        <v>1400.0</v>
      </c>
      <c r="D16" s="119">
        <v>1300.0</v>
      </c>
      <c r="E16" s="119">
        <v>1100.0</v>
      </c>
      <c r="F16" s="119"/>
      <c r="G16" s="119"/>
      <c r="H16" s="119"/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13" t="str">
        <f>IFERROR(__xludf.DUMMYFUNCTION("IMPORTRANGE(""https://docs.google.com/spreadsheets/d/1vsTcEcugRZXGU84Ng3dXvNCAOD3CAaUTEbnnM7tyUJg/edit?usp=sharing"",""主食一覧!A2"")"),"主食名称")</f>
        <v>主食名称</v>
      </c>
      <c r="B19" s="16" t="s">
        <v>7</v>
      </c>
      <c r="C19" s="16" t="s">
        <v>10</v>
      </c>
      <c r="D19" s="16" t="s">
        <v>13</v>
      </c>
      <c r="E19" s="16" t="s">
        <v>14</v>
      </c>
      <c r="F19" s="16"/>
      <c r="G19" s="16"/>
      <c r="H19" s="23"/>
    </row>
    <row r="20" ht="67.5" customHeight="1">
      <c r="A20" s="13" t="str">
        <f>IFERROR(__xludf.DUMMYFUNCTION("IMPORTRANGE(""https://docs.google.com/spreadsheets/d/1vsTcEcugRZXGU84Ng3dXvNCAOD3CAaUTEbnnM7tyUJg/edit?usp=sharing"",""主食一覧!A3"")"),"画像")</f>
        <v>画像</v>
      </c>
      <c r="B20" s="27" t="str">
        <f>'主食一覧'!B3</f>
        <v/>
      </c>
      <c r="C20" s="27" t="str">
        <f>'主食一覧'!C3</f>
        <v/>
      </c>
      <c r="D20" s="27" t="str">
        <f>'主食一覧'!D3</f>
        <v/>
      </c>
      <c r="E20" s="27" t="str">
        <f>'主食一覧'!E3</f>
        <v/>
      </c>
      <c r="F20" s="27" t="str">
        <f>'主食一覧'!F3</f>
        <v/>
      </c>
      <c r="G20" s="27" t="str">
        <f>'主食一覧'!G3</f>
        <v/>
      </c>
      <c r="H20" s="27" t="str">
        <f>'主食一覧'!H3</f>
        <v/>
      </c>
    </row>
    <row r="21" ht="45.0" customHeight="1">
      <c r="A21" s="13" t="str">
        <f>IFERROR(__xludf.DUMMYFUNCTION("IMPORTRANGE(""https://docs.google.com/spreadsheets/d/1vsTcEcugRZXGU84Ng3dXvNCAOD3CAaUTEbnnM7tyUJg/edit?usp=sharing"",""主食一覧!A4"")"),"内容")</f>
        <v>内容</v>
      </c>
      <c r="B21" s="145" t="s">
        <v>18</v>
      </c>
      <c r="C21" s="145" t="s">
        <v>20</v>
      </c>
      <c r="D21" s="145" t="s">
        <v>22</v>
      </c>
      <c r="E21" s="145" t="s">
        <v>23</v>
      </c>
      <c r="F21" s="145"/>
      <c r="G21" s="145"/>
      <c r="H21" s="124"/>
    </row>
    <row r="22" ht="22.5" customHeight="1">
      <c r="A22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7"/>
      <c r="C22" s="107" t="s">
        <v>24</v>
      </c>
      <c r="D22" s="107" t="s">
        <v>24</v>
      </c>
      <c r="E22" s="107" t="s">
        <v>26</v>
      </c>
      <c r="F22" s="107"/>
      <c r="G22" s="107"/>
      <c r="H22" s="107"/>
    </row>
    <row r="23" ht="7.5" customHeight="1"/>
    <row r="24" ht="22.5" customHeight="1">
      <c r="A24" s="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0" t="str">
        <f>IFERROR(__xludf.DUMMYFUNCTION("IMPORTRANGE(""https://docs.google.com/spreadsheets/d/1vsTcEcugRZXGU84Ng3dXvNCAOD3CAaUTEbnnM7tyUJg/edit?usp=sharing"",""水分とろみの基準・水分ゼリー!E2"")"),"")</f>
        <v/>
      </c>
      <c r="F25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9" t="s">
        <v>11</v>
      </c>
      <c r="H25" s="111"/>
    </row>
    <row r="26" ht="22.5" customHeight="1">
      <c r="A26" s="2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2" t="s">
        <v>15</v>
      </c>
      <c r="C26" s="22" t="s">
        <v>15</v>
      </c>
      <c r="D26" s="22" t="s">
        <v>15</v>
      </c>
      <c r="E26" s="25"/>
      <c r="F26" s="30" t="s">
        <v>62</v>
      </c>
      <c r="G26" s="22"/>
      <c r="H26" s="25"/>
    </row>
    <row r="27" ht="22.5" customHeight="1">
      <c r="A27" s="30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5" t="s">
        <v>16</v>
      </c>
      <c r="C27" s="35" t="s">
        <v>17</v>
      </c>
      <c r="D27" s="35" t="s">
        <v>19</v>
      </c>
      <c r="E27" s="36"/>
      <c r="F27" s="30" t="s">
        <v>63</v>
      </c>
      <c r="G27" s="35"/>
      <c r="H27" s="36"/>
    </row>
    <row r="28" ht="22.5" customHeight="1">
      <c r="A28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4" t="s">
        <v>25</v>
      </c>
      <c r="C28" s="154" t="s">
        <v>27</v>
      </c>
      <c r="D28" s="154" t="s">
        <v>28</v>
      </c>
      <c r="E28" s="156"/>
      <c r="F28" s="38" t="s">
        <v>29</v>
      </c>
      <c r="G28" s="159"/>
      <c r="H28" s="161"/>
    </row>
    <row r="29" ht="7.5" customHeight="1"/>
    <row r="30" ht="22.5" customHeight="1">
      <c r="A30" s="13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1"/>
      <c r="F30" s="132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3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8" t="s">
        <v>46</v>
      </c>
      <c r="C31" s="58"/>
      <c r="D31" s="58"/>
      <c r="E31" s="59"/>
      <c r="F31" s="162" t="s">
        <v>47</v>
      </c>
      <c r="G31" s="163"/>
      <c r="H31" s="139"/>
    </row>
    <row r="32" ht="22.5" customHeight="1">
      <c r="A32" s="62"/>
      <c r="B32" s="58" t="s">
        <v>48</v>
      </c>
      <c r="C32" s="58"/>
      <c r="D32" s="58"/>
      <c r="E32" s="68"/>
      <c r="F32" s="63" t="s">
        <v>49</v>
      </c>
      <c r="G32" s="141"/>
      <c r="H32" s="65"/>
    </row>
    <row r="33" ht="22.5" customHeight="1">
      <c r="A33" s="67"/>
      <c r="B33" s="58"/>
      <c r="C33" s="58"/>
      <c r="D33" s="68"/>
      <c r="E33" s="68"/>
      <c r="F33" s="69"/>
      <c r="G33" s="142"/>
      <c r="H33" s="70"/>
    </row>
    <row r="34" ht="7.5" customHeight="1"/>
    <row r="35" ht="22.5" customHeight="1">
      <c r="A35" s="143" t="str">
        <f>IFERROR(__xludf.DUMMYFUNCTION("IMPORTRANGE(""https://docs.google.com/spreadsheets/d/1vsTcEcugRZXGU84Ng3dXvNCAOD3CAaUTEbnnM7tyUJg/edit?usp=sharing"",""施設概要!A1"")"),"施設概要")</f>
        <v>施設概要</v>
      </c>
      <c r="B35" s="144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99" t="s">
        <v>0</v>
      </c>
      <c r="C36" s="147"/>
      <c r="D36" s="148"/>
      <c r="E36" s="164" t="s">
        <v>2</v>
      </c>
      <c r="F36" s="150"/>
      <c r="G36" s="150"/>
      <c r="H36" s="151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99" t="s">
        <v>6</v>
      </c>
      <c r="C37" s="147"/>
      <c r="D37" s="148"/>
      <c r="E37" s="152"/>
      <c r="H37" s="153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99" t="s">
        <v>9</v>
      </c>
      <c r="C38" s="147"/>
      <c r="D38" s="148"/>
      <c r="E38" s="152"/>
      <c r="H38" s="153"/>
    </row>
    <row r="39" ht="22.5" customHeight="1">
      <c r="A39" s="100" t="str">
        <f>IFERROR(__xludf.DUMMYFUNCTION("IMPORTRANGE(""https://docs.google.com/spreadsheets/d/1vsTcEcugRZXGU84Ng3dXvNCAOD3CAaUTEbnnM7tyUJg/edit?usp=sharing"",""施設概要!A5"")"),"FAX")</f>
        <v>FAX</v>
      </c>
      <c r="B39" s="99" t="s">
        <v>12</v>
      </c>
      <c r="C39" s="147"/>
      <c r="D39" s="148"/>
      <c r="E39" s="152"/>
      <c r="H39" s="153"/>
    </row>
    <row r="40" ht="22.5" customHeight="1">
      <c r="A40" s="102" t="str">
        <f>IFERROR(__xludf.DUMMYFUNCTION("IMPORTRANGE(""https://docs.google.com/spreadsheets/d/1vsTcEcugRZXGU84Ng3dXvNCAOD3CAaUTEbnnM7tyUJg/edit?usp=sharing"",""施設概要!A6"")"),"更新日")</f>
        <v>更新日</v>
      </c>
      <c r="B40" s="165">
        <v>46211.737802592594</v>
      </c>
      <c r="C40" s="147"/>
      <c r="D40" s="148"/>
      <c r="E40" s="157"/>
      <c r="F40" s="158"/>
      <c r="G40" s="158"/>
      <c r="H40" s="16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1" t="s">
        <v>1</v>
      </c>
      <c r="C2" s="11" t="s">
        <v>3</v>
      </c>
      <c r="D2" s="11" t="s">
        <v>4</v>
      </c>
      <c r="E2" s="11" t="s">
        <v>5</v>
      </c>
      <c r="F2" s="11"/>
      <c r="G2" s="11"/>
      <c r="H2" s="11"/>
    </row>
    <row r="3" ht="18.75" customHeight="1">
      <c r="A3" s="1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8" t="s">
        <v>8</v>
      </c>
      <c r="C3" s="18" t="s">
        <v>8</v>
      </c>
      <c r="D3" s="18" t="s">
        <v>8</v>
      </c>
      <c r="E3" s="18" t="s">
        <v>8</v>
      </c>
      <c r="F3" s="18"/>
      <c r="G3" s="18"/>
      <c r="H3" s="18"/>
    </row>
    <row r="4" ht="67.5" customHeight="1">
      <c r="A4" s="24" t="str">
        <f>IFERROR(__xludf.DUMMYFUNCTION("IMPORTRANGE(""https://docs.google.com/spreadsheets/d/1vsTcEcugRZXGU84Ng3dXvNCAOD3CAaUTEbnnM7tyUJg/edit?usp=sharing"",""おかず形態一覧表!A4"")"),"画像")</f>
        <v>画像</v>
      </c>
      <c r="B4" s="29"/>
      <c r="C4" s="29"/>
      <c r="D4" s="29"/>
      <c r="E4" s="29"/>
      <c r="F4" s="29"/>
      <c r="G4" s="29"/>
      <c r="H4" s="29"/>
    </row>
    <row r="5" ht="18.75" customHeight="1">
      <c r="A5" s="1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8" t="s">
        <v>21</v>
      </c>
      <c r="C5" s="18" t="s">
        <v>21</v>
      </c>
      <c r="D5" s="18" t="s">
        <v>21</v>
      </c>
      <c r="E5" s="18" t="s">
        <v>21</v>
      </c>
      <c r="F5" s="18"/>
      <c r="G5" s="18"/>
      <c r="H5" s="18"/>
    </row>
    <row r="6" ht="67.5" customHeight="1">
      <c r="A6" s="24" t="str">
        <f>IFERROR(__xludf.DUMMYFUNCTION("IMPORTRANGE(""https://docs.google.com/spreadsheets/d/1vsTcEcugRZXGU84Ng3dXvNCAOD3CAaUTEbnnM7tyUJg/edit?usp=sharing"",""おかず形態一覧表!A6"")"),"画像")</f>
        <v>画像</v>
      </c>
      <c r="B6" s="39"/>
      <c r="C6" s="29"/>
      <c r="D6" s="29"/>
      <c r="E6" s="29"/>
      <c r="F6" s="29"/>
      <c r="G6" s="29"/>
      <c r="H6" s="29"/>
    </row>
    <row r="7" ht="18.75" customHeight="1">
      <c r="A7" s="1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8" t="s">
        <v>30</v>
      </c>
      <c r="C7" s="18" t="s">
        <v>30</v>
      </c>
      <c r="D7" s="18" t="s">
        <v>30</v>
      </c>
      <c r="E7" s="18" t="s">
        <v>30</v>
      </c>
      <c r="F7" s="18"/>
      <c r="G7" s="18"/>
      <c r="H7" s="18"/>
    </row>
    <row r="8" ht="67.5" customHeight="1">
      <c r="A8" s="42" t="str">
        <f>IFERROR(__xludf.DUMMYFUNCTION("IMPORTRANGE(""https://docs.google.com/spreadsheets/d/1vsTcEcugRZXGU84Ng3dXvNCAOD3CAaUTEbnnM7tyUJg/edit?usp=sharing"",""おかず形態一覧表!A8"")"),"画像")</f>
        <v>画像</v>
      </c>
      <c r="B8" s="43"/>
      <c r="C8" s="44"/>
      <c r="D8" s="44"/>
      <c r="E8" s="44"/>
      <c r="F8" s="44"/>
      <c r="G8" s="44"/>
      <c r="H8" s="44"/>
    </row>
    <row r="9" ht="112.5" customHeight="1">
      <c r="A9" s="42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31</v>
      </c>
      <c r="C9" s="45" t="s">
        <v>32</v>
      </c>
      <c r="D9" s="45" t="s">
        <v>33</v>
      </c>
      <c r="E9" s="45" t="s">
        <v>34</v>
      </c>
      <c r="F9" s="45"/>
      <c r="G9" s="45"/>
      <c r="H9" s="45"/>
    </row>
    <row r="10" ht="45.0" customHeight="1">
      <c r="A10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35</v>
      </c>
      <c r="C10" s="47" t="s">
        <v>36</v>
      </c>
      <c r="D10" s="47" t="s">
        <v>37</v>
      </c>
      <c r="E10" s="47" t="s">
        <v>38</v>
      </c>
      <c r="F10" s="47"/>
      <c r="G10" s="47"/>
      <c r="H10" s="47"/>
    </row>
    <row r="11" ht="45.0" customHeight="1">
      <c r="A11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8"/>
      <c r="C11" s="47"/>
      <c r="D11" s="47" t="s">
        <v>39</v>
      </c>
      <c r="E11" s="47" t="s">
        <v>39</v>
      </c>
      <c r="F11" s="47"/>
      <c r="G11" s="47"/>
      <c r="H11" s="47"/>
    </row>
    <row r="12" ht="22.5" customHeight="1">
      <c r="A12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49"/>
      <c r="C12" s="50" t="s">
        <v>40</v>
      </c>
      <c r="D12" s="50" t="s">
        <v>41</v>
      </c>
      <c r="E12" s="50" t="s">
        <v>42</v>
      </c>
      <c r="F12" s="50"/>
      <c r="G12" s="50"/>
      <c r="H12" s="50"/>
    </row>
    <row r="13" ht="22.5" customHeight="1">
      <c r="A13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2" t="s">
        <v>43</v>
      </c>
      <c r="C13" s="52" t="s">
        <v>43</v>
      </c>
      <c r="D13" s="52" t="s">
        <v>44</v>
      </c>
      <c r="E13" s="52" t="s">
        <v>45</v>
      </c>
      <c r="F13" s="52"/>
      <c r="G13" s="52"/>
      <c r="H13" s="52"/>
    </row>
    <row r="14" ht="22.5" customHeight="1">
      <c r="A14" s="54"/>
      <c r="B14" s="56">
        <v>1400.0</v>
      </c>
      <c r="C14" s="56">
        <v>1400.0</v>
      </c>
      <c r="D14" s="56">
        <v>1300.0</v>
      </c>
      <c r="E14" s="56">
        <v>1100.0</v>
      </c>
      <c r="F14" s="56"/>
      <c r="G14" s="56"/>
      <c r="H14" s="56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3" t="str">
        <f>IFERROR(__xludf.DUMMYFUNCTION("IMPORTRANGE(""https://docs.google.com/spreadsheets/d/1vsTcEcugRZXGU84Ng3dXvNCAOD3CAaUTEbnnM7tyUJg/edit?usp=sharing"",""主食一覧!A2"")"),"主食名称")</f>
        <v>主食名称</v>
      </c>
      <c r="B2" s="16" t="s">
        <v>7</v>
      </c>
      <c r="C2" s="16" t="s">
        <v>10</v>
      </c>
      <c r="D2" s="16" t="s">
        <v>13</v>
      </c>
      <c r="E2" s="16" t="s">
        <v>14</v>
      </c>
      <c r="F2" s="16"/>
      <c r="G2" s="16"/>
      <c r="H2" s="23"/>
    </row>
    <row r="3" ht="67.5" customHeight="1">
      <c r="A3" s="13" t="str">
        <f>IFERROR(__xludf.DUMMYFUNCTION("IMPORTRANGE(""https://docs.google.com/spreadsheets/d/1vsTcEcugRZXGU84Ng3dXvNCAOD3CAaUTEbnnM7tyUJg/edit?usp=sharing"",""主食一覧!A3"")"),"画像")</f>
        <v>画像</v>
      </c>
      <c r="B3" s="27"/>
      <c r="C3" s="27"/>
      <c r="D3" s="27"/>
      <c r="E3" s="27"/>
      <c r="F3" s="27"/>
      <c r="G3" s="27"/>
      <c r="H3" s="27"/>
    </row>
    <row r="4" ht="45.0" customHeight="1">
      <c r="A4" s="13" t="str">
        <f>IFERROR(__xludf.DUMMYFUNCTION("IMPORTRANGE(""https://docs.google.com/spreadsheets/d/1vsTcEcugRZXGU84Ng3dXvNCAOD3CAaUTEbnnM7tyUJg/edit?usp=sharing"",""主食一覧!A4"")"),"内容")</f>
        <v>内容</v>
      </c>
      <c r="B4" s="32" t="s">
        <v>18</v>
      </c>
      <c r="C4" s="32" t="s">
        <v>20</v>
      </c>
      <c r="D4" s="32" t="s">
        <v>22</v>
      </c>
      <c r="E4" s="32" t="s">
        <v>23</v>
      </c>
      <c r="F4" s="32"/>
      <c r="G4" s="32"/>
      <c r="H4" s="34"/>
    </row>
    <row r="5" ht="22.5" customHeight="1">
      <c r="A5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7"/>
      <c r="C5" s="37" t="s">
        <v>24</v>
      </c>
      <c r="D5" s="37" t="s">
        <v>24</v>
      </c>
      <c r="E5" s="37" t="s">
        <v>26</v>
      </c>
      <c r="F5" s="37"/>
      <c r="G5" s="37"/>
      <c r="H5" s="3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0" t="str">
        <f>IFERROR(__xludf.DUMMYFUNCTION("IMPORTRANGE(""https://docs.google.com/spreadsheets/d/1vsTcEcugRZXGU84Ng3dXvNCAOD3CAaUTEbnnM7tyUJg/edit?usp=sharing"",""水分とろみの基準・水分ゼリー!E2"")"),"")</f>
        <v/>
      </c>
      <c r="F2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9" t="s">
        <v>11</v>
      </c>
      <c r="H2" s="19"/>
    </row>
    <row r="3" ht="22.5" customHeight="1">
      <c r="A3" s="2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2" t="s">
        <v>15</v>
      </c>
      <c r="C3" s="22" t="s">
        <v>15</v>
      </c>
      <c r="D3" s="22" t="s">
        <v>15</v>
      </c>
      <c r="E3" s="25"/>
      <c r="F3" s="2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2"/>
      <c r="H3" s="25"/>
    </row>
    <row r="4" ht="22.5" customHeight="1">
      <c r="A4" s="30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1" t="s">
        <v>16</v>
      </c>
      <c r="C4" s="31" t="s">
        <v>17</v>
      </c>
      <c r="D4" s="31" t="s">
        <v>19</v>
      </c>
      <c r="E4" s="33"/>
      <c r="F4" s="2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5"/>
      <c r="H4" s="36"/>
    </row>
    <row r="5" ht="22.5" customHeight="1">
      <c r="A5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0" t="s">
        <v>25</v>
      </c>
      <c r="C5" s="40" t="s">
        <v>27</v>
      </c>
      <c r="D5" s="40" t="s">
        <v>28</v>
      </c>
      <c r="E5" s="41"/>
      <c r="F5" s="38" t="s">
        <v>29</v>
      </c>
      <c r="G5" s="40"/>
      <c r="H5" s="4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8" t="s">
        <v>46</v>
      </c>
      <c r="C2" s="58"/>
      <c r="D2" s="58"/>
      <c r="E2" s="59"/>
      <c r="F2" s="60" t="s">
        <v>47</v>
      </c>
      <c r="G2" s="61"/>
    </row>
    <row r="3" ht="22.5" customHeight="1">
      <c r="A3" s="62"/>
      <c r="B3" s="58" t="s">
        <v>48</v>
      </c>
      <c r="C3" s="58"/>
      <c r="D3" s="58"/>
      <c r="E3" s="59"/>
      <c r="F3" s="63" t="s">
        <v>49</v>
      </c>
      <c r="G3" s="65"/>
    </row>
    <row r="4" ht="22.5" customHeight="1">
      <c r="A4" s="67"/>
      <c r="B4" s="58"/>
      <c r="C4" s="58"/>
      <c r="D4" s="68"/>
      <c r="E4" s="59"/>
      <c r="F4" s="69"/>
      <c r="G4" s="70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4"/>
      <c r="B1" s="66"/>
      <c r="C1" s="66"/>
      <c r="D1" s="66"/>
      <c r="E1" s="66"/>
      <c r="F1" s="71"/>
      <c r="G1" s="71"/>
      <c r="H1" s="71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9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1"/>
    </row>
    <row r="4" ht="22.5" customHeight="1">
      <c r="A4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87" t="str">
        <f>'おかず形態一覧表'!B2</f>
        <v>普通食</v>
      </c>
      <c r="C4" s="87" t="str">
        <f>'おかず形態一覧表'!C2</f>
        <v>刻み食</v>
      </c>
      <c r="D4" s="87" t="str">
        <f>'おかず形態一覧表'!D2</f>
        <v>極刻み食</v>
      </c>
      <c r="E4" s="87" t="str">
        <f>'おかず形態一覧表'!E2</f>
        <v>ミキサー食</v>
      </c>
      <c r="F4" s="87" t="str">
        <f>'おかず形態一覧表'!F2</f>
        <v/>
      </c>
      <c r="G4" s="87" t="str">
        <f>'おかず形態一覧表'!G2</f>
        <v/>
      </c>
      <c r="H4" s="87" t="str">
        <f>'おかず形態一覧表'!H2</f>
        <v/>
      </c>
    </row>
    <row r="5" ht="22.5" customHeight="1">
      <c r="A5" s="8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90" t="str">
        <f>'おかず形態一覧表'!B3</f>
        <v>鶏肉の治部煮</v>
      </c>
      <c r="C5" s="90" t="str">
        <f>'おかず形態一覧表'!C3</f>
        <v>鶏肉の治部煮</v>
      </c>
      <c r="D5" s="90" t="str">
        <f>'おかず形態一覧表'!D3</f>
        <v>鶏肉の治部煮</v>
      </c>
      <c r="E5" s="90" t="str">
        <f>'おかず形態一覧表'!E3</f>
        <v>鶏肉の治部煮</v>
      </c>
      <c r="F5" s="90" t="str">
        <f>'おかず形態一覧表'!F3</f>
        <v/>
      </c>
      <c r="G5" s="90" t="str">
        <f>'おかず形態一覧表'!G3</f>
        <v/>
      </c>
      <c r="H5" s="90" t="str">
        <f>'おかず形態一覧表'!H3</f>
        <v/>
      </c>
    </row>
    <row r="6" ht="67.5" customHeight="1">
      <c r="A6" s="24" t="str">
        <f>IFERROR(__xludf.DUMMYFUNCTION("IMPORTRANGE(""https://docs.google.com/spreadsheets/d/1vsTcEcugRZXGU84Ng3dXvNCAOD3CAaUTEbnnM7tyUJg/edit?usp=sharing"",""おかず形態一覧表!A4"")"),"画像")</f>
        <v>画像</v>
      </c>
      <c r="B6" s="39" t="str">
        <f>'おかず形態一覧表'!B4</f>
        <v/>
      </c>
      <c r="C6" s="39" t="str">
        <f>'おかず形態一覧表'!C4</f>
        <v/>
      </c>
      <c r="D6" s="39" t="str">
        <f>'おかず形態一覧表'!D4</f>
        <v/>
      </c>
      <c r="E6" s="39" t="str">
        <f>'おかず形態一覧表'!E4</f>
        <v/>
      </c>
      <c r="F6" s="39" t="str">
        <f>'おかず形態一覧表'!F4</f>
        <v/>
      </c>
      <c r="G6" s="39" t="str">
        <f>'おかず形態一覧表'!G4</f>
        <v/>
      </c>
      <c r="H6" s="39" t="str">
        <f>'おかず形態一覧表'!H4</f>
        <v/>
      </c>
    </row>
    <row r="7" ht="22.5" customHeight="1">
      <c r="A7" s="8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90" t="str">
        <f>'おかず形態一覧表'!B5</f>
        <v>白身魚のから揚げ</v>
      </c>
      <c r="C7" s="90" t="str">
        <f>'おかず形態一覧表'!C5</f>
        <v>白身魚のから揚げ</v>
      </c>
      <c r="D7" s="90" t="str">
        <f>'おかず形態一覧表'!D5</f>
        <v>白身魚のから揚げ</v>
      </c>
      <c r="E7" s="90" t="str">
        <f>'おかず形態一覧表'!E5</f>
        <v>白身魚のから揚げ</v>
      </c>
      <c r="F7" s="90" t="str">
        <f>'おかず形態一覧表'!F5</f>
        <v/>
      </c>
      <c r="G7" s="90" t="str">
        <f>'おかず形態一覧表'!G5</f>
        <v/>
      </c>
      <c r="H7" s="90" t="str">
        <f>'おかず形態一覧表'!H5</f>
        <v/>
      </c>
    </row>
    <row r="8" ht="67.5" customHeight="1">
      <c r="A8" s="24" t="str">
        <f>IFERROR(__xludf.DUMMYFUNCTION("IMPORTRANGE(""https://docs.google.com/spreadsheets/d/1vsTcEcugRZXGU84Ng3dXvNCAOD3CAaUTEbnnM7tyUJg/edit?usp=sharing"",""おかず形態一覧表!A6"")"),"画像")</f>
        <v>画像</v>
      </c>
      <c r="B8" s="39" t="str">
        <f>'おかず形態一覧表'!B6</f>
        <v/>
      </c>
      <c r="C8" s="39" t="str">
        <f>'おかず形態一覧表'!C6</f>
        <v/>
      </c>
      <c r="D8" s="39" t="str">
        <f>'おかず形態一覧表'!D6</f>
        <v/>
      </c>
      <c r="E8" s="39" t="str">
        <f>'おかず形態一覧表'!E6</f>
        <v/>
      </c>
      <c r="F8" s="39" t="str">
        <f>'おかず形態一覧表'!F6</f>
        <v/>
      </c>
      <c r="G8" s="39" t="str">
        <f>'おかず形態一覧表'!G6</f>
        <v/>
      </c>
      <c r="H8" s="39" t="str">
        <f>'おかず形態一覧表'!H6</f>
        <v/>
      </c>
    </row>
    <row r="9" ht="22.5" customHeight="1">
      <c r="A9" s="8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90" t="str">
        <f>'おかず形態一覧表'!B7</f>
        <v>もやしの和え物</v>
      </c>
      <c r="C9" s="90" t="str">
        <f>'おかず形態一覧表'!C7</f>
        <v>もやしの和え物</v>
      </c>
      <c r="D9" s="90" t="str">
        <f>'おかず形態一覧表'!D7</f>
        <v>もやしの和え物</v>
      </c>
      <c r="E9" s="90" t="str">
        <f>'おかず形態一覧表'!E7</f>
        <v>もやしの和え物</v>
      </c>
      <c r="F9" s="90" t="str">
        <f>'おかず形態一覧表'!F7</f>
        <v/>
      </c>
      <c r="G9" s="90" t="str">
        <f>'おかず形態一覧表'!G7</f>
        <v/>
      </c>
      <c r="H9" s="90" t="str">
        <f>'おかず形態一覧表'!H7</f>
        <v/>
      </c>
    </row>
    <row r="10" ht="67.5" customHeight="1">
      <c r="A10" s="42" t="str">
        <f>IFERROR(__xludf.DUMMYFUNCTION("IMPORTRANGE(""https://docs.google.com/spreadsheets/d/1vsTcEcugRZXGU84Ng3dXvNCAOD3CAaUTEbnnM7tyUJg/edit?usp=sharing"",""おかず形態一覧表!A8"")"),"画像")</f>
        <v>画像</v>
      </c>
      <c r="B10" s="43" t="str">
        <f>'おかず形態一覧表'!B8</f>
        <v/>
      </c>
      <c r="C10" s="43" t="str">
        <f>'おかず形態一覧表'!C8</f>
        <v/>
      </c>
      <c r="D10" s="43" t="str">
        <f>'おかず形態一覧表'!D8</f>
        <v/>
      </c>
      <c r="E10" s="43" t="str">
        <f>'おかず形態一覧表'!E8</f>
        <v/>
      </c>
      <c r="F10" s="43" t="str">
        <f>'おかず形態一覧表'!F8</f>
        <v/>
      </c>
      <c r="G10" s="43" t="str">
        <f>'おかず形態一覧表'!G8</f>
        <v/>
      </c>
      <c r="H10" s="43" t="str">
        <f>'おかず形態一覧表'!H8</f>
        <v/>
      </c>
    </row>
    <row r="11" ht="112.5" customHeight="1">
      <c r="A11" s="42" t="str">
        <f>IFERROR(__xludf.DUMMYFUNCTION("IMPORTRANGE(""https://docs.google.com/spreadsheets/d/1vsTcEcugRZXGU84Ng3dXvNCAOD3CAaUTEbnnM7tyUJg/edit?usp=sharing"",""おかず形態一覧表!A9"")"),"内容")</f>
        <v>内容</v>
      </c>
      <c r="B11" s="108" t="str">
        <f>'おかず形態一覧表'!B9</f>
        <v>普通の食事</v>
      </c>
      <c r="C11" s="108" t="str">
        <f>'おかず形態一覧表'!C9</f>
        <v>咀嚼しやすいように一口で食べられるように調理したもの</v>
      </c>
      <c r="D11" s="108" t="str">
        <f>'おかず形態一覧表'!D9</f>
        <v>食材をこまかく刻み、口の中でまとまるようにとろみをつけたもの（スルーキング）</v>
      </c>
      <c r="E11" s="108" t="str">
        <f>'おかず形態一覧表'!E9</f>
        <v>普通食にミキサーパウダーMJと水を加えミキサーにかけたもの</v>
      </c>
      <c r="F11" s="108" t="str">
        <f>'おかず形態一覧表'!F9</f>
        <v/>
      </c>
      <c r="G11" s="108" t="str">
        <f>'おかず形態一覧表'!G9</f>
        <v/>
      </c>
      <c r="H11" s="108" t="str">
        <f>'おかず形態一覧表'!H9</f>
        <v/>
      </c>
    </row>
    <row r="12" ht="45.0" customHeight="1">
      <c r="A12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8" t="str">
        <f>'おかず形態一覧表'!B10</f>
        <v>通常の大きさ</v>
      </c>
      <c r="C12" s="48" t="str">
        <f>'おかず形態一覧表'!C10</f>
        <v>約１×１ｃｍ</v>
      </c>
      <c r="D12" s="48" t="str">
        <f>'おかず形態一覧表'!D10</f>
        <v>約0.2×0.2cm</v>
      </c>
      <c r="E12" s="48" t="str">
        <f>'おかず形態一覧表'!E10</f>
        <v>ムース状</v>
      </c>
      <c r="F12" s="48" t="str">
        <f>'おかず形態一覧表'!F10</f>
        <v/>
      </c>
      <c r="G12" s="48" t="str">
        <f>'おかず形態一覧表'!G10</f>
        <v/>
      </c>
      <c r="H12" s="48" t="str">
        <f>'おかず形態一覧表'!H10</f>
        <v/>
      </c>
    </row>
    <row r="13" ht="45.0" customHeight="1">
      <c r="A13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8" t="str">
        <f>'おかず形態一覧表'!B11</f>
        <v/>
      </c>
      <c r="C13" s="48" t="str">
        <f>'おかず形態一覧表'!C11</f>
        <v/>
      </c>
      <c r="D13" s="48" t="str">
        <f>'おかず形態一覧表'!D11</f>
        <v>噛まなくてよい</v>
      </c>
      <c r="E13" s="48" t="str">
        <f>'おかず形態一覧表'!E11</f>
        <v>噛まなくてよい</v>
      </c>
      <c r="F13" s="48" t="str">
        <f>'おかず形態一覧表'!F11</f>
        <v/>
      </c>
      <c r="G13" s="48" t="str">
        <f>'おかず形態一覧表'!G11</f>
        <v/>
      </c>
      <c r="H13" s="48" t="str">
        <f>'おかず形態一覧表'!H11</f>
        <v/>
      </c>
    </row>
    <row r="14" ht="22.5" customHeight="1">
      <c r="A14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49" t="str">
        <f>'おかず形態一覧表'!B12</f>
        <v/>
      </c>
      <c r="C14" s="49" t="str">
        <f>'おかず形態一覧表'!C12</f>
        <v>3</v>
      </c>
      <c r="D14" s="49" t="str">
        <f>'おかず形態一覧表'!D12</f>
        <v>2-2</v>
      </c>
      <c r="E14" s="49" t="str">
        <f>'おかず形態一覧表'!E12</f>
        <v>2-1</v>
      </c>
      <c r="F14" s="49" t="str">
        <f>'おかず形態一覧表'!F12</f>
        <v/>
      </c>
      <c r="G14" s="49" t="str">
        <f>'おかず形態一覧表'!G12</f>
        <v/>
      </c>
      <c r="H14" s="49" t="str">
        <f>'おかず形態一覧表'!H12</f>
        <v/>
      </c>
    </row>
    <row r="15" ht="22.5" customHeight="1">
      <c r="A15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4" t="str">
        <f>'おかず形態一覧表'!B13</f>
        <v>米飯150</v>
      </c>
      <c r="C15" s="114" t="str">
        <f>'おかず形態一覧表'!C13</f>
        <v>米飯150</v>
      </c>
      <c r="D15" s="114" t="str">
        <f>'おかず形態一覧表'!D13</f>
        <v>粥230</v>
      </c>
      <c r="E15" s="114" t="str">
        <f>'おかず形態一覧表'!E13</f>
        <v>ミキサー粥230</v>
      </c>
      <c r="F15" s="114" t="str">
        <f>'おかず形態一覧表'!F13</f>
        <v/>
      </c>
      <c r="G15" s="114" t="str">
        <f>'おかず形態一覧表'!G13</f>
        <v/>
      </c>
      <c r="H15" s="114" t="str">
        <f>'おかず形態一覧表'!H13</f>
        <v/>
      </c>
    </row>
    <row r="16" ht="22.5" customHeight="1">
      <c r="A16" s="54"/>
      <c r="B16" s="116">
        <f>'おかず形態一覧表'!B14</f>
        <v>1400</v>
      </c>
      <c r="C16" s="116">
        <f>'おかず形態一覧表'!C14</f>
        <v>1400</v>
      </c>
      <c r="D16" s="116">
        <f>'おかず形態一覧表'!D14</f>
        <v>1300</v>
      </c>
      <c r="E16" s="116">
        <f>'おかず形態一覧表'!E14</f>
        <v>1100</v>
      </c>
      <c r="F16" s="116" t="str">
        <f>'おかず形態一覧表'!F14</f>
        <v/>
      </c>
      <c r="G16" s="116" t="str">
        <f>'おかず形態一覧表'!G14</f>
        <v/>
      </c>
      <c r="H16" s="116" t="str">
        <f>'おかず形態一覧表'!H14</f>
        <v/>
      </c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13" t="str">
        <f>IFERROR(__xludf.DUMMYFUNCTION("IMPORTRANGE(""https://docs.google.com/spreadsheets/d/1vsTcEcugRZXGU84Ng3dXvNCAOD3CAaUTEbnnM7tyUJg/edit?usp=sharing"",""主食一覧!A2"")"),"主食名称")</f>
        <v>主食名称</v>
      </c>
      <c r="B19" s="23" t="str">
        <f>'主食一覧'!B2</f>
        <v>飯</v>
      </c>
      <c r="C19" s="23" t="str">
        <f>'主食一覧'!C2</f>
        <v>軟飯</v>
      </c>
      <c r="D19" s="23" t="str">
        <f>'主食一覧'!D2</f>
        <v>粥(全粥)</v>
      </c>
      <c r="E19" s="23" t="str">
        <f>'主食一覧'!E2</f>
        <v>ミキサー粥</v>
      </c>
      <c r="F19" s="23" t="str">
        <f>'主食一覧'!F2</f>
        <v/>
      </c>
      <c r="G19" s="23" t="str">
        <f>'主食一覧'!G2</f>
        <v/>
      </c>
      <c r="H19" s="23" t="str">
        <f>'主食一覧'!H2</f>
        <v/>
      </c>
    </row>
    <row r="20" ht="67.5" customHeight="1">
      <c r="A20" s="13" t="str">
        <f>IFERROR(__xludf.DUMMYFUNCTION("IMPORTRANGE(""https://docs.google.com/spreadsheets/d/1vsTcEcugRZXGU84Ng3dXvNCAOD3CAaUTEbnnM7tyUJg/edit?usp=sharing"",""主食一覧!A3"")"),"画像")</f>
        <v>画像</v>
      </c>
      <c r="B20" s="27" t="str">
        <f>'主食一覧'!B3</f>
        <v/>
      </c>
      <c r="C20" s="27" t="str">
        <f>'主食一覧'!C3</f>
        <v/>
      </c>
      <c r="D20" s="27" t="str">
        <f>'主食一覧'!D3</f>
        <v/>
      </c>
      <c r="E20" s="27" t="str">
        <f>'主食一覧'!E3</f>
        <v/>
      </c>
      <c r="F20" s="27" t="str">
        <f>'主食一覧'!F3</f>
        <v/>
      </c>
      <c r="G20" s="27" t="str">
        <f>'主食一覧'!G3</f>
        <v/>
      </c>
      <c r="H20" s="27" t="str">
        <f>'主食一覧'!H3</f>
        <v/>
      </c>
    </row>
    <row r="21" ht="45.0" customHeight="1">
      <c r="A21" s="13" t="str">
        <f>IFERROR(__xludf.DUMMYFUNCTION("IMPORTRANGE(""https://docs.google.com/spreadsheets/d/1vsTcEcugRZXGU84Ng3dXvNCAOD3CAaUTEbnnM7tyUJg/edit?usp=sharing"",""主食一覧!A4"")"),"内容")</f>
        <v>内容</v>
      </c>
      <c r="B21" s="124" t="str">
        <f>'主食一覧'!B4</f>
        <v>通常のごはん</v>
      </c>
      <c r="C21" s="124" t="str">
        <f>'主食一覧'!C4</f>
        <v>ご飯と粥の中間くらいのかたさ</v>
      </c>
      <c r="D21" s="124" t="str">
        <f>'主食一覧'!D4</f>
        <v>重湯が少なめの粥</v>
      </c>
      <c r="E21" s="124" t="str">
        <f>'主食一覧'!E4</f>
        <v>粥にスベラカーゼをミキサーにかけたもの</v>
      </c>
      <c r="F21" s="124" t="str">
        <f>'主食一覧'!F4</f>
        <v/>
      </c>
      <c r="G21" s="124" t="str">
        <f>'主食一覧'!G4</f>
        <v/>
      </c>
      <c r="H21" s="124" t="str">
        <f>'主食一覧'!H4</f>
        <v/>
      </c>
    </row>
    <row r="22" ht="22.5" customHeight="1">
      <c r="A22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5" t="str">
        <f>'主食一覧'!B5</f>
        <v/>
      </c>
      <c r="C22" s="125" t="str">
        <f>'主食一覧'!C5</f>
        <v>4</v>
      </c>
      <c r="D22" s="125" t="str">
        <f>'主食一覧'!D5</f>
        <v>4</v>
      </c>
      <c r="E22" s="125" t="str">
        <f>'主食一覧'!E5</f>
        <v>２-1</v>
      </c>
      <c r="F22" s="125" t="str">
        <f>'主食一覧'!F5</f>
        <v/>
      </c>
      <c r="G22" s="125" t="str">
        <f>'主食一覧'!G5</f>
        <v/>
      </c>
      <c r="H22" s="125" t="str">
        <f>'主食一覧'!H5</f>
        <v/>
      </c>
    </row>
    <row r="23" ht="7.5" customHeight="1"/>
    <row r="24" ht="22.5" customHeight="1">
      <c r="A24" s="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0" t="str">
        <f>IFERROR(__xludf.DUMMYFUNCTION("IMPORTRANGE(""https://docs.google.com/spreadsheets/d/1vsTcEcugRZXGU84Ng3dXvNCAOD3CAaUTEbnnM7tyUJg/edit?usp=sharing"",""水分とろみの基準・水分ゼリー!E2"")"),"")</f>
        <v/>
      </c>
      <c r="F25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11" t="str">
        <f>'水分とろみの基準・水分ゼリー'!G2</f>
        <v>まぜてもジュレ</v>
      </c>
      <c r="H25" s="111" t="str">
        <f>'水分とろみの基準・水分ゼリー'!H2</f>
        <v/>
      </c>
    </row>
    <row r="26" ht="22.5" customHeight="1">
      <c r="A26" s="2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5" t="str">
        <f>'水分とろみの基準・水分ゼリー'!B3</f>
        <v>トロメイクコンパクト</v>
      </c>
      <c r="C26" s="25" t="str">
        <f>'水分とろみの基準・水分ゼリー'!C3</f>
        <v>トロメイクコンパクト</v>
      </c>
      <c r="D26" s="25" t="str">
        <f>'水分とろみの基準・水分ゼリー'!D3</f>
        <v>トロメイクコンパクト</v>
      </c>
      <c r="E26" s="25" t="str">
        <f>'水分とろみの基準・水分ゼリー'!E3</f>
        <v/>
      </c>
      <c r="F26" s="2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25" t="str">
        <f>'水分とろみの基準・水分ゼリー'!G3</f>
        <v/>
      </c>
      <c r="H26" s="25" t="str">
        <f>'水分とろみの基準・水分ゼリー'!H3</f>
        <v/>
      </c>
    </row>
    <row r="27" ht="22.5" customHeight="1">
      <c r="A27" s="30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6" t="str">
        <f>'水分とろみの基準・水分ゼリー'!B4</f>
        <v>0.3ｇ</v>
      </c>
      <c r="C27" s="36" t="str">
        <f>'水分とろみの基準・水分ゼリー'!C4</f>
        <v>0.5ｇ</v>
      </c>
      <c r="D27" s="36" t="str">
        <f>'水分とろみの基準・水分ゼリー'!D4</f>
        <v>1ｇ</v>
      </c>
      <c r="E27" s="36" t="str">
        <f>'水分とろみの基準・水分ゼリー'!E4</f>
        <v/>
      </c>
      <c r="F27" s="2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6" t="str">
        <f>'水分とろみの基準・水分ゼリー'!G4</f>
        <v/>
      </c>
      <c r="H27" s="36" t="str">
        <f>'水分とろみの基準・水分ゼリー'!H4</f>
        <v/>
      </c>
    </row>
    <row r="28" ht="22.5" customHeight="1">
      <c r="A28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1" t="str">
        <f>'水分とろみの基準・水分ゼリー'!B5</f>
        <v>1/4</v>
      </c>
      <c r="C28" s="41" t="str">
        <f>'水分とろみの基準・水分ゼリー'!C5</f>
        <v>1/2</v>
      </c>
      <c r="D28" s="41" t="str">
        <f>'水分とろみの基準・水分ゼリー'!D5</f>
        <v>3/4</v>
      </c>
      <c r="E28" s="41" t="str">
        <f>'水分とろみの基準・水分ゼリー'!E5</f>
        <v/>
      </c>
      <c r="F28" s="38" t="s">
        <v>29</v>
      </c>
      <c r="G28" s="41" t="str">
        <f>'水分とろみの基準・水分ゼリー'!G5</f>
        <v/>
      </c>
      <c r="H28" s="41" t="str">
        <f>'水分とろみの基準・水分ゼリー'!H5</f>
        <v/>
      </c>
    </row>
    <row r="29" ht="7.5" customHeight="1"/>
    <row r="30" ht="22.5" customHeight="1">
      <c r="A30" s="13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1"/>
      <c r="F30" s="132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3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8" t="str">
        <f>'濃厚流動食・補助食品'!B2</f>
        <v>エンシュアＨ</v>
      </c>
      <c r="C31" s="68" t="str">
        <f>'濃厚流動食・補助食品'!C2</f>
        <v/>
      </c>
      <c r="D31" s="68" t="str">
        <f>'濃厚流動食・補助食品'!D2</f>
        <v/>
      </c>
      <c r="E31" s="59" t="str">
        <f>'濃厚流動食・補助食品'!E2</f>
        <v/>
      </c>
      <c r="F31" s="136" t="str">
        <f>'濃厚流動食・補助食品'!F2</f>
        <v>０ｊ・１ｊ対応：不可</v>
      </c>
      <c r="G31" s="138" t="str">
        <f>'濃厚流動食・補助食品'!G2</f>
        <v/>
      </c>
      <c r="H31" s="139"/>
    </row>
    <row r="32" ht="22.5" customHeight="1">
      <c r="A32" s="62"/>
      <c r="B32" s="68" t="str">
        <f>'濃厚流動食・補助食品'!B3</f>
        <v>ラクフィール</v>
      </c>
      <c r="C32" s="68" t="str">
        <f>'濃厚流動食・補助食品'!C3</f>
        <v/>
      </c>
      <c r="D32" s="68" t="str">
        <f>'濃厚流動食・補助食品'!D3</f>
        <v/>
      </c>
      <c r="E32" s="68" t="str">
        <f>'濃厚流動食・補助食品'!E3</f>
        <v/>
      </c>
      <c r="F32" s="140" t="str">
        <f>'濃厚流動食・補助食品'!F3</f>
        <v>メイバランスブリックゼリー</v>
      </c>
      <c r="G32" s="141"/>
      <c r="H32" s="65"/>
    </row>
    <row r="33" ht="22.5" customHeight="1">
      <c r="A33" s="67"/>
      <c r="B33" s="68" t="str">
        <f>'濃厚流動食・補助食品'!B4</f>
        <v/>
      </c>
      <c r="C33" s="68" t="str">
        <f>'濃厚流動食・補助食品'!C4</f>
        <v/>
      </c>
      <c r="D33" s="68" t="str">
        <f>'濃厚流動食・補助食品'!D4</f>
        <v/>
      </c>
      <c r="E33" s="68" t="str">
        <f>'濃厚流動食・補助食品'!E4</f>
        <v/>
      </c>
      <c r="F33" s="69"/>
      <c r="G33" s="142"/>
      <c r="H33" s="70"/>
    </row>
    <row r="34" ht="7.5" customHeight="1"/>
    <row r="35" ht="22.5" customHeight="1">
      <c r="A35" s="143" t="str">
        <f>IFERROR(__xludf.DUMMYFUNCTION("IMPORTRANGE(""https://docs.google.com/spreadsheets/d/1vsTcEcugRZXGU84Ng3dXvNCAOD3CAaUTEbnnM7tyUJg/edit?usp=sharing"",""施設概要!A1"")"),"施設概要")</f>
        <v>施設概要</v>
      </c>
      <c r="B35" s="144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146" t="str">
        <f>'施設概要'!B2</f>
        <v>〒959-4626 新潟権東蒲原郡阿賀町あが野南4319番地4</v>
      </c>
      <c r="C36" s="147"/>
      <c r="D36" s="148"/>
      <c r="E36" s="149" t="str">
        <f>'施設概要'!C2</f>
        <v>1999年11月に解説した「みかわ園」は、特別養護老人ホーム、デイサービス、ショートステイを併設しています。日本一の巨木、天然杉の「将軍杉」がある、自然豊かな地域です。</v>
      </c>
      <c r="F36" s="150"/>
      <c r="G36" s="150"/>
      <c r="H36" s="151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6" t="str">
        <f>'施設概要'!B3</f>
        <v>高齢福祉課</v>
      </c>
      <c r="C37" s="147"/>
      <c r="D37" s="148"/>
      <c r="E37" s="152"/>
      <c r="H37" s="153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146" t="str">
        <f>'施設概要'!B4</f>
        <v>0254-99-3730</v>
      </c>
      <c r="C38" s="147"/>
      <c r="D38" s="148"/>
      <c r="E38" s="152"/>
      <c r="H38" s="153"/>
    </row>
    <row r="39" ht="22.5" customHeight="1">
      <c r="A39" s="100" t="str">
        <f>IFERROR(__xludf.DUMMYFUNCTION("IMPORTRANGE(""https://docs.google.com/spreadsheets/d/1vsTcEcugRZXGU84Ng3dXvNCAOD3CAaUTEbnnM7tyUJg/edit?usp=sharing"",""施設概要!A5"")"),"FAX")</f>
        <v>FAX</v>
      </c>
      <c r="B39" s="146" t="str">
        <f>'施設概要'!B5</f>
        <v>0254-99-3761</v>
      </c>
      <c r="C39" s="147"/>
      <c r="D39" s="148"/>
      <c r="E39" s="152"/>
      <c r="H39" s="153"/>
    </row>
    <row r="40" ht="22.5" customHeight="1">
      <c r="A40" s="102" t="str">
        <f>IFERROR(__xludf.DUMMYFUNCTION("IMPORTRANGE(""https://docs.google.com/spreadsheets/d/1vsTcEcugRZXGU84Ng3dXvNCAOD3CAaUTEbnnM7tyUJg/edit?usp=sharing"",""施設概要!A6"")"),"更新日")</f>
        <v>更新日</v>
      </c>
      <c r="B40" s="155">
        <f>'施設概要'!B6</f>
        <v>46211.7378</v>
      </c>
      <c r="C40" s="147"/>
      <c r="D40" s="148"/>
      <c r="E40" s="157"/>
      <c r="F40" s="158"/>
      <c r="G40" s="158"/>
      <c r="H40" s="16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2" t="s">
        <v>50</v>
      </c>
      <c r="B1" s="74"/>
      <c r="C1" s="74"/>
      <c r="D1" s="74"/>
    </row>
    <row r="2">
      <c r="A2" s="75" t="s">
        <v>51</v>
      </c>
      <c r="B2" s="76"/>
      <c r="C2" s="77" t="s">
        <v>52</v>
      </c>
      <c r="D2" s="78" t="s">
        <v>53</v>
      </c>
    </row>
    <row r="3">
      <c r="A3" s="80" t="s">
        <v>54</v>
      </c>
      <c r="B3" s="82"/>
      <c r="C3" s="83" t="b">
        <v>0</v>
      </c>
      <c r="D3" s="84"/>
    </row>
    <row r="4">
      <c r="A4" s="85"/>
      <c r="B4" s="85"/>
      <c r="C4" s="85"/>
      <c r="D4" s="85"/>
    </row>
    <row r="5">
      <c r="A5" s="86" t="s">
        <v>55</v>
      </c>
      <c r="B5" s="86" t="s">
        <v>56</v>
      </c>
      <c r="C5" s="85"/>
      <c r="D5" s="85"/>
    </row>
    <row r="6">
      <c r="A6" s="88">
        <v>46211.74339177083</v>
      </c>
      <c r="B6" s="89" t="s">
        <v>57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5" t="s">
        <v>58</v>
      </c>
      <c r="B1" s="85"/>
    </row>
    <row r="2">
      <c r="A2" s="85" t="s">
        <v>55</v>
      </c>
      <c r="B2" s="85" t="s">
        <v>59</v>
      </c>
    </row>
    <row r="3">
      <c r="A3" s="91">
        <v>46203.93806853009</v>
      </c>
    </row>
    <row r="4">
      <c r="A4" s="91">
        <v>46205.71057982639</v>
      </c>
    </row>
    <row r="5">
      <c r="A5" s="91">
        <v>46205.71164149306</v>
      </c>
    </row>
    <row r="6">
      <c r="A6" s="91">
        <v>46205.71411100695</v>
      </c>
    </row>
    <row r="7">
      <c r="A7" s="91">
        <v>46210.648757013885</v>
      </c>
      <c r="B7" s="89" t="s">
        <v>57</v>
      </c>
    </row>
    <row r="8">
      <c r="A8" s="91">
        <v>46211.596612905094</v>
      </c>
      <c r="B8" s="89" t="s">
        <v>57</v>
      </c>
    </row>
    <row r="9">
      <c r="A9" s="91">
        <v>46211.732319953706</v>
      </c>
      <c r="B9" s="89" t="s">
        <v>57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94" t="str">
        <f>IFERROR(__xludf.DUMMYFUNCTION("IMPORTRANGE(""https://docs.google.com/spreadsheets/d/1vsTcEcugRZXGU84Ng3dXvNCAOD3CAaUTEbnnM7tyUJg/edit?usp=sharing"",""施設概要!A2"")"),"所在地")</f>
        <v>所在地</v>
      </c>
      <c r="B2" s="95" t="s">
        <v>0</v>
      </c>
      <c r="C2" s="96" t="s">
        <v>2</v>
      </c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97" t="s">
        <v>6</v>
      </c>
      <c r="C3" s="98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99" t="s">
        <v>9</v>
      </c>
      <c r="C4" s="98"/>
    </row>
    <row r="5" ht="22.5" customHeight="1">
      <c r="A5" s="100" t="str">
        <f>IFERROR(__xludf.DUMMYFUNCTION("IMPORTRANGE(""https://docs.google.com/spreadsheets/d/1vsTcEcugRZXGU84Ng3dXvNCAOD3CAaUTEbnnM7tyUJg/edit?usp=sharing"",""施設概要!A5"")"),"FAX")</f>
        <v>FAX</v>
      </c>
      <c r="B5" s="101" t="s">
        <v>12</v>
      </c>
      <c r="C5" s="98"/>
    </row>
    <row r="6" ht="22.5" customHeight="1">
      <c r="A6" s="102" t="str">
        <f>IFERROR(__xludf.DUMMYFUNCTION("IMPORTRANGE(""https://docs.google.com/spreadsheets/d/1vsTcEcugRZXGU84Ng3dXvNCAOD3CAaUTEbnnM7tyUJg/edit?usp=sharing"",""施設概要!A6"")"),"更新日")</f>
        <v>更新日</v>
      </c>
      <c r="B6" s="103">
        <v>46211.737802592594</v>
      </c>
      <c r="C6" s="104"/>
    </row>
  </sheetData>
  <mergeCells count="1">
    <mergeCell ref="C2:C6"/>
  </mergeCells>
  <drawing r:id="rId1"/>
</worksheet>
</file>