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<sst xmlns="http://schemas.openxmlformats.org/spreadsheetml/2006/main" count="213" uniqueCount="65">
  <si>
    <t>新潟県燕市大曲3003</t>
  </si>
  <si>
    <t>平成11年7月1日開設 (医社)小柳医院の運営する 介護老人保健施設
入所：98名、短期入所：2名（居室総数：35室）
通所リハビリ：40名居宅介護支援事業所、訪問看護事業所、グループホーム楽楽
協力医療機関：燕労災病院、本田歯科</t>
  </si>
  <si>
    <t>栄養管理部</t>
  </si>
  <si>
    <t>米版</t>
  </si>
  <si>
    <t>0256-62-2671（代）、0256-62-3248（栄養課直通）</t>
  </si>
  <si>
    <t>軟飯</t>
  </si>
  <si>
    <t>全粥</t>
  </si>
  <si>
    <t>ソフト粥</t>
  </si>
  <si>
    <t>ムース粥</t>
  </si>
  <si>
    <t>0256-62-2801</t>
  </si>
  <si>
    <t>ふつう食</t>
  </si>
  <si>
    <t>ソフト食①</t>
  </si>
  <si>
    <t>ソフト食②</t>
  </si>
  <si>
    <t>ムース食</t>
  </si>
  <si>
    <t>鶏肉の香味焼き</t>
  </si>
  <si>
    <t>お茶ゼリー</t>
  </si>
  <si>
    <t>レモンゼリー</t>
  </si>
  <si>
    <t>通常のご飯</t>
  </si>
  <si>
    <t>簡単トロメイク</t>
  </si>
  <si>
    <t>水分が多く
柔らかいご飯</t>
  </si>
  <si>
    <t>水分が多く
やわらかい</t>
  </si>
  <si>
    <t>全粥にソフティアUを加え、粒があるままゼリー状に固めたもの</t>
  </si>
  <si>
    <t>全粥をミキサーにかけソフティアUを0.6％加えて固めたもの</t>
  </si>
  <si>
    <t>ぶりの照り焼き</t>
  </si>
  <si>
    <t>イオンサポート・緑茶</t>
  </si>
  <si>
    <t>イオンサポート・レモン</t>
  </si>
  <si>
    <t>おでん煮</t>
  </si>
  <si>
    <t>一般的な食事ただし、高齢者に適したもの</t>
  </si>
  <si>
    <t>硬いもの、繊維質のもの、弾力があるものを除き、咀嚼しやすく、口の中でまとまりやすいもの
咀嚼を促すくらいの硬さやザラつきを残したもの</t>
  </si>
  <si>
    <t>ソフト食①を更に滑らかでザラつきベタつきなくしたもの
潰す力が弱くても潰せるもの</t>
  </si>
  <si>
    <t>ふつう食をミキサーにかけ再形成したもの
プリンやムース状で嚙まなくても飲み込める程度の硬さベタつきがなく、まろまっているもの</t>
  </si>
  <si>
    <t>小さじ</t>
  </si>
  <si>
    <t>通常の大きさ肉の塊は１㎝前後の幅にスライスして提供</t>
  </si>
  <si>
    <t>１㎝角程の大きさやわらかいものは通常の大きさの場合も</t>
  </si>
  <si>
    <t>ムース・ゼリー状通常の大きさ　or１㎝角程の大きさ</t>
  </si>
  <si>
    <t>容易に噛める</t>
  </si>
  <si>
    <t>歯茎でつぶせる</t>
  </si>
  <si>
    <t>舌でつぶせる</t>
  </si>
  <si>
    <t>舌でつぶせる
噛まなくてよい</t>
  </si>
  <si>
    <t>4</t>
  </si>
  <si>
    <t>3</t>
  </si>
  <si>
    <t>2-2 / 2-1</t>
  </si>
  <si>
    <t>メイバランスR</t>
  </si>
  <si>
    <t>米飯150</t>
  </si>
  <si>
    <t>０ｊ・１ｊ対応：</t>
  </si>
  <si>
    <t>全粥200</t>
  </si>
  <si>
    <t>メイバランス1.0Z</t>
  </si>
  <si>
    <t>ムース粥150</t>
  </si>
  <si>
    <t>メイバランス1.0、メイバランス2.0（液体/固形化）、メイバランスソフトゼリー、</t>
  </si>
  <si>
    <t>MAラクフィア1.0</t>
  </si>
  <si>
    <t>老人保健施設</t>
  </si>
  <si>
    <t>楽楽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</si>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</sst>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33CC"/>
        <bgColor rgb="FF0033CC"/>
      </patternFill>
    </fill>
    <fill>
      <patternFill patternType="solid">
        <fgColor rgb="FFFFE0E0"/>
        <bgColor rgb="FFFFE0E0"/>
      </patternFill>
    </fill>
    <fill>
      <patternFill patternType="solid">
        <fgColor rgb="FF00AF50"/>
        <bgColor rgb="FF00AF50"/>
      </patternFill>
    </fill>
    <fill>
      <patternFill patternType="solid">
        <fgColor rgb="FFFF3300"/>
        <bgColor rgb="FFFF330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FF3300"/>
      </left>
      <top style="thin">
        <color rgb="FFFF3300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left style="thin">
        <color rgb="FFFF3300"/>
      </left>
      <bottom style="thin">
        <color rgb="FFFF3300"/>
      </bottom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2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4" numFmtId="0" xfId="0" applyAlignment="1" applyBorder="1" applyFont="1">
      <alignment readingOrder="0" shrinkToFit="0" vertical="center" wrapText="0"/>
    </xf>
    <xf borderId="2" fillId="3" fontId="1" numFmtId="0" xfId="0" applyAlignment="1" applyBorder="1" applyFont="1">
      <alignment vertical="center"/>
    </xf>
    <xf borderId="4" fillId="0" fontId="4" numFmtId="0" xfId="0" applyAlignment="1" applyBorder="1" applyFont="1">
      <alignment readingOrder="0" shrinkToFit="0" vertical="center" wrapText="1"/>
    </xf>
    <xf borderId="5" fillId="6" fontId="1" numFmtId="0" xfId="0" applyAlignment="1" applyBorder="1" applyFill="1" applyFont="1">
      <alignment vertical="center"/>
    </xf>
    <xf borderId="3" fillId="7" fontId="3" numFmtId="0" xfId="0" applyAlignment="1" applyBorder="1" applyFill="1" applyFont="1">
      <alignment horizontal="center" vertical="center"/>
    </xf>
    <xf borderId="6" fillId="0" fontId="5" numFmtId="0" xfId="0" applyBorder="1" applyFont="1"/>
    <xf borderId="3" fillId="0" fontId="4" numFmtId="0" xfId="0" applyAlignment="1" applyBorder="1" applyFont="1">
      <alignment horizontal="center" readingOrder="0" shrinkToFit="0" vertical="center" wrapText="0"/>
    </xf>
    <xf borderId="7" fillId="8" fontId="6" numFmtId="0" xfId="0" applyAlignment="1" applyBorder="1" applyFill="1" applyFont="1">
      <alignment horizontal="center" vertical="center"/>
    </xf>
    <xf borderId="8" fillId="9" fontId="3" numFmtId="0" xfId="0" applyAlignment="1" applyBorder="1" applyFill="1" applyFont="1">
      <alignment horizontal="center" vertical="center"/>
    </xf>
    <xf borderId="7" fillId="8" fontId="4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9" fillId="0" fontId="5" numFmtId="0" xfId="0" applyBorder="1" applyFont="1"/>
    <xf borderId="8" fillId="9" fontId="7" numFmtId="0" xfId="0" applyAlignment="1" applyBorder="1" applyFont="1">
      <alignment horizontal="center" vertical="center"/>
    </xf>
    <xf borderId="7" fillId="8" fontId="3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readingOrder="0" shrinkToFit="0" vertical="center" wrapText="1"/>
    </xf>
    <xf borderId="10" fillId="9" fontId="3" numFmtId="0" xfId="0" applyAlignment="1" applyBorder="1" applyFont="1">
      <alignment horizontal="center" vertical="center"/>
    </xf>
    <xf borderId="11" fillId="8" fontId="3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3" fillId="0" fontId="8" numFmtId="0" xfId="0" applyAlignment="1" applyBorder="1" applyFont="1">
      <alignment readingOrder="0" shrinkToFit="0" vertical="center" wrapText="1"/>
    </xf>
    <xf borderId="11" fillId="0" fontId="8" numFmtId="0" xfId="0" applyAlignment="1" applyBorder="1" applyFont="1">
      <alignment horizontal="center" readingOrder="0" shrinkToFit="0" vertical="center" wrapText="0"/>
    </xf>
    <xf borderId="11" fillId="0" fontId="8" numFmtId="0" xfId="0" applyAlignment="1" applyBorder="1" applyFont="1">
      <alignment horizontal="center" shrinkToFit="0" vertical="center" wrapText="0"/>
    </xf>
    <xf borderId="3" fillId="0" fontId="8" numFmtId="0" xfId="0" applyAlignment="1" applyBorder="1" applyFont="1">
      <alignment shrinkToFit="0" vertical="center" wrapText="1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12" fillId="0" fontId="4" numFmtId="0" xfId="0" applyAlignment="1" applyBorder="1" applyFont="1">
      <alignment horizontal="center" vertical="center"/>
    </xf>
    <xf borderId="11" fillId="8" fontId="3" numFmtId="0" xfId="0" applyAlignment="1" applyBorder="1" applyFont="1">
      <alignment horizontal="center" readingOrder="0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13" fillId="9" fontId="3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7" fillId="8" fontId="3" numFmtId="0" xfId="0" applyAlignment="1" applyBorder="1" applyFont="1">
      <alignment horizontal="center" readingOrder="0" vertical="center"/>
    </xf>
    <xf borderId="7" fillId="0" fontId="4" numFmtId="166" xfId="0" applyAlignment="1" applyBorder="1" applyFont="1" applyNumberFormat="1">
      <alignment horizontal="center" readingOrder="0" shrinkToFit="0" vertical="center" wrapText="0"/>
    </xf>
    <xf borderId="7" fillId="0" fontId="4" numFmtId="166" xfId="0" applyAlignment="1" applyBorder="1" applyFont="1" applyNumberFormat="1">
      <alignment horizontal="center" shrinkToFit="0" vertical="center" wrapText="0"/>
    </xf>
    <xf borderId="5" fillId="0" fontId="8" numFmtId="0" xfId="0" applyAlignment="1" applyBorder="1" applyFont="1">
      <alignment readingOrder="0" shrinkToFit="0" vertical="center" wrapText="1"/>
    </xf>
    <xf borderId="5" fillId="9" fontId="3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readingOrder="0" shrinkToFit="0" vertical="center" wrapText="1"/>
    </xf>
    <xf borderId="15" fillId="11" fontId="10" numFmtId="0" xfId="0" applyAlignment="1" applyBorder="1" applyFill="1" applyFont="1">
      <alignment vertical="center"/>
    </xf>
    <xf borderId="8" fillId="0" fontId="9" numFmtId="49" xfId="0" applyAlignment="1" applyBorder="1" applyFont="1" applyNumberFormat="1">
      <alignment horizontal="center" shrinkToFit="0" vertical="center" wrapText="0"/>
    </xf>
    <xf borderId="16" fillId="12" fontId="1" numFmtId="0" xfId="0" applyAlignment="1" applyBorder="1" applyFill="1" applyFont="1">
      <alignment vertical="center"/>
    </xf>
    <xf borderId="8" fillId="0" fontId="9" numFmtId="49" xfId="0" applyAlignment="1" applyBorder="1" applyFont="1" applyNumberFormat="1">
      <alignment horizontal="center" readingOrder="0" shrinkToFit="0" vertical="center" wrapText="0"/>
    </xf>
    <xf borderId="17" fillId="13" fontId="4" numFmtId="0" xfId="0" applyAlignment="1" applyBorder="1" applyFill="1" applyFont="1">
      <alignment horizontal="center" vertical="center"/>
    </xf>
    <xf borderId="15" fillId="0" fontId="11" numFmtId="0" xfId="0" applyAlignment="1" applyBorder="1" applyFont="1">
      <alignment horizontal="center" readingOrder="0" shrinkToFit="0" vertical="center" wrapText="1"/>
    </xf>
    <xf borderId="18" fillId="9" fontId="3" numFmtId="0" xfId="0" applyAlignment="1" applyBorder="1" applyFont="1">
      <alignment horizontal="center" vertical="center"/>
    </xf>
    <xf borderId="19" fillId="0" fontId="11" numFmtId="0" xfId="0" applyAlignment="1" applyBorder="1" applyFont="1">
      <alignment horizontal="center" shrinkToFit="0" vertical="center" wrapText="1"/>
    </xf>
    <xf borderId="8" fillId="0" fontId="4" numFmtId="167" xfId="0" applyAlignment="1" applyBorder="1" applyFont="1" applyNumberFormat="1">
      <alignment horizontal="center" readingOrder="0" shrinkToFit="0" vertical="center" wrapText="0"/>
    </xf>
    <xf borderId="20" fillId="0" fontId="8" numFmtId="0" xfId="0" applyAlignment="1" applyBorder="1" applyFont="1">
      <alignment horizontal="center" readingOrder="0" vertical="center"/>
    </xf>
    <xf borderId="16" fillId="0" fontId="8" numFmtId="0" xfId="0" applyAlignment="1" applyBorder="1" applyFont="1">
      <alignment horizontal="left" readingOrder="0" vertical="center"/>
    </xf>
    <xf borderId="21" fillId="0" fontId="5" numFmtId="0" xfId="0" applyBorder="1" applyFont="1"/>
    <xf borderId="22" fillId="0" fontId="5" numFmtId="0" xfId="0" applyBorder="1" applyFont="1"/>
    <xf borderId="13" fillId="0" fontId="4" numFmtId="168" xfId="0" applyAlignment="1" applyBorder="1" applyFont="1" applyNumberFormat="1">
      <alignment horizontal="center" readingOrder="0" shrinkToFit="0" vertical="center" wrapText="0"/>
    </xf>
    <xf borderId="20" fillId="0" fontId="8" numFmtId="0" xfId="0" applyAlignment="1" applyBorder="1" applyFont="1">
      <alignment horizontal="left" readingOrder="0" shrinkToFit="0" vertical="center" wrapText="1"/>
    </xf>
    <xf borderId="23" fillId="0" fontId="5" numFmtId="0" xfId="0" applyBorder="1" applyFont="1"/>
    <xf borderId="24" fillId="0" fontId="5" numFmtId="0" xfId="0" applyBorder="1" applyFont="1"/>
    <xf borderId="15" fillId="0" fontId="11" numFmtId="0" xfId="0" applyAlignment="1" applyBorder="1" applyFont="1">
      <alignment horizontal="center" shrinkToFit="0" vertical="center" wrapText="1"/>
    </xf>
    <xf borderId="25" fillId="0" fontId="5" numFmtId="0" xfId="0" applyBorder="1" applyFont="1"/>
    <xf borderId="26" fillId="0" fontId="5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8" fillId="6" fontId="1" numFmtId="0" xfId="0" applyAlignment="1" applyBorder="1" applyFont="1">
      <alignment vertical="center"/>
    </xf>
    <xf borderId="29" fillId="6" fontId="4" numFmtId="0" xfId="0" applyBorder="1" applyFont="1"/>
    <xf borderId="8" fillId="0" fontId="4" numFmtId="0" xfId="0" applyAlignment="1" applyBorder="1" applyFont="1">
      <alignment horizontal="center" shrinkToFit="0" vertical="center" wrapText="0"/>
    </xf>
    <xf borderId="8" fillId="0" fontId="8" numFmtId="0" xfId="0" applyAlignment="1" applyBorder="1" applyFont="1">
      <alignment horizontal="center" shrinkToFit="0" vertical="center" wrapText="1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4" numFmtId="169" xfId="0" applyAlignment="1" applyFont="1" applyNumberFormat="1">
      <alignment readingOrder="0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4" fontId="3" numFmtId="0" xfId="0" applyAlignment="1" applyBorder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0"/>
    </xf>
    <xf borderId="8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0" fillId="0" fontId="5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4" fillId="4" fontId="3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5" fillId="4" fontId="3" numFmtId="0" xfId="0" applyAlignment="1" applyBorder="1" applyFont="1">
      <alignment horizontal="center" readingOrder="0" vertical="center"/>
    </xf>
    <xf borderId="5" fillId="0" fontId="4" numFmtId="164" xfId="0" applyAlignment="1" applyBorder="1" applyFont="1" applyNumberFormat="1">
      <alignment horizontal="left" readingOrder="0" shrinkToFit="0" vertical="center" wrapText="0"/>
    </xf>
    <xf borderId="13" fillId="0" fontId="5" numFmtId="0" xfId="0" applyBorder="1" applyFont="1"/>
    <xf borderId="5" fillId="0" fontId="8" numFmtId="0" xfId="0" applyAlignment="1" applyBorder="1" applyFont="1">
      <alignment horizontal="left" shrinkToFit="0" vertical="center" wrapText="1"/>
    </xf>
    <xf borderId="5" fillId="6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3" fillId="5" fontId="1" numFmtId="0" xfId="0" applyAlignment="1" applyBorder="1" applyFont="1">
      <alignment horizontal="center" vertical="center"/>
    </xf>
    <xf borderId="8" fillId="0" fontId="4" numFmtId="167" xfId="0" applyAlignment="1" applyBorder="1" applyFont="1" applyNumberFormat="1">
      <alignment horizontal="center" shrinkToFit="0" vertical="center" wrapText="0"/>
    </xf>
    <xf borderId="8" fillId="0" fontId="19" numFmtId="0" xfId="0" applyAlignment="1" applyBorder="1" applyFont="1">
      <alignment horizontal="center" shrinkToFit="0" vertical="center" wrapText="0"/>
    </xf>
    <xf borderId="13" fillId="0" fontId="4" numFmtId="168" xfId="0" applyAlignment="1" applyBorder="1" applyFont="1" applyNumberFormat="1">
      <alignment horizontal="center" shrinkToFit="0" vertical="center" wrapText="0"/>
    </xf>
    <xf borderId="8" fillId="0" fontId="19" numFmtId="0" xfId="0" applyAlignment="1" applyBorder="1" applyFont="1">
      <alignment horizontal="center" readingOrder="0" shrinkToFit="0" vertical="center" wrapText="0"/>
    </xf>
    <xf borderId="2" fillId="3" fontId="2" numFmtId="0" xfId="0" applyAlignment="1" applyBorder="1" applyFont="1">
      <alignment horizontal="center" shrinkToFit="0" vertical="center" wrapText="0"/>
    </xf>
    <xf borderId="8" fillId="0" fontId="19" numFmtId="170" xfId="0" applyAlignment="1" applyBorder="1" applyFont="1" applyNumberFormat="1">
      <alignment horizontal="center" readingOrder="0" shrinkToFit="0" vertical="center" wrapText="0"/>
    </xf>
    <xf borderId="2" fillId="3" fontId="1" numFmtId="0" xfId="0" applyAlignment="1" applyBorder="1" applyFont="1">
      <alignment horizontal="center" vertical="center"/>
    </xf>
    <xf borderId="22" fillId="9" fontId="3" numFmtId="0" xfId="0" applyAlignment="1" applyBorder="1" applyFont="1">
      <alignment horizontal="center" readingOrder="0" vertical="center"/>
    </xf>
    <xf borderId="36" fillId="5" fontId="1" numFmtId="0" xfId="0" applyAlignment="1" applyBorder="1" applyFont="1">
      <alignment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37" fillId="5" fontId="4" numFmtId="0" xfId="0" applyBorder="1" applyFont="1"/>
    <xf borderId="3" fillId="0" fontId="20" numFmtId="49" xfId="0" applyAlignment="1" applyBorder="1" applyFont="1" applyNumberFormat="1">
      <alignment horizontal="center" readingOrder="0" shrinkToFit="0" vertical="center" wrapText="0"/>
    </xf>
    <xf borderId="3" fillId="0" fontId="8" numFmtId="0" xfId="0" applyAlignment="1" applyBorder="1" applyFont="1">
      <alignment horizontal="left" shrinkToFit="0" vertical="center" wrapText="1"/>
    </xf>
    <xf borderId="3" fillId="0" fontId="9" numFmtId="49" xfId="0" applyAlignment="1" applyBorder="1" applyFont="1" applyNumberFormat="1">
      <alignment horizontal="center" shrinkToFit="0" vertical="center" wrapText="0"/>
    </xf>
    <xf borderId="38" fillId="3" fontId="4" numFmtId="0" xfId="0" applyBorder="1" applyFont="1"/>
    <xf borderId="7" fillId="0" fontId="8" numFmtId="0" xfId="0" applyAlignment="1" applyBorder="1" applyFont="1">
      <alignment horizontal="center" shrinkToFit="0" vertical="center" wrapText="1"/>
    </xf>
    <xf borderId="15" fillId="11" fontId="10" numFmtId="0" xfId="0" applyAlignment="1" applyBorder="1" applyFont="1">
      <alignment horizontal="center" vertical="center"/>
    </xf>
    <xf borderId="16" fillId="12" fontId="1" numFmtId="0" xfId="0" applyAlignment="1" applyBorder="1" applyFont="1">
      <alignment horizontal="center" vertical="center"/>
    </xf>
    <xf borderId="39" fillId="0" fontId="8" numFmtId="0" xfId="0" applyAlignment="1" applyBorder="1" applyFont="1">
      <alignment horizontal="left" readingOrder="0" shrinkToFit="0" vertical="center" wrapText="1"/>
    </xf>
    <xf borderId="19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16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5" numFmtId="0" xfId="0" applyBorder="1" applyFont="1"/>
    <xf borderId="8" fillId="0" fontId="4" numFmtId="0" xfId="0" applyAlignment="1" applyBorder="1" applyFont="1">
      <alignment horizontal="center" readingOrder="0" shrinkToFit="0" vertical="center" wrapText="0"/>
    </xf>
    <xf borderId="20" fillId="0" fontId="8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8" fillId="0" fontId="8" numFmtId="0" xfId="0" applyAlignment="1" applyBorder="1" applyFont="1">
      <alignment horizontal="center" readingOrder="0" shrinkToFit="0" vertical="center" wrapText="1"/>
    </xf>
    <xf borderId="34" fillId="2" fontId="1" numFmtId="0" xfId="0" applyAlignment="1" applyBorder="1" applyFont="1">
      <alignment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5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5" fillId="0" fontId="8" numFmtId="0" xfId="0" applyAlignment="1" applyBorder="1" applyFont="1">
      <alignment horizontal="left" readingOrder="0" shrinkToFit="0" vertical="center" wrapText="1"/>
    </xf>
    <xf borderId="8" fillId="0" fontId="19" numFmtId="49" xfId="0" applyAlignment="1" applyBorder="1" applyFont="1" applyNumberFormat="1">
      <alignment horizontal="center" shrinkToFit="0" vertical="center" wrapText="0"/>
    </xf>
    <xf borderId="8" fillId="0" fontId="19" numFmtId="49" xfId="0" applyAlignment="1" applyBorder="1" applyFont="1" applyNumberFormat="1">
      <alignment horizontal="center" readingOrder="0" shrinkToFit="0" vertical="center" wrapText="0"/>
    </xf>
    <xf borderId="8" fillId="0" fontId="4" numFmtId="171" xfId="0" applyAlignment="1" applyBorder="1" applyFont="1" applyNumberFormat="1">
      <alignment horizontal="center" readingOrder="0" shrinkToFit="0" vertical="center" wrapText="0"/>
    </xf>
    <xf borderId="3" fillId="0" fontId="8" numFmtId="0" xfId="0" applyAlignment="1" applyBorder="1" applyFont="1">
      <alignment horizontal="left" readingOrder="0" shrinkToFit="0" vertical="center" wrapText="1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16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7.jpg"/><Relationship Id="rId3" Type="http://schemas.openxmlformats.org/officeDocument/2006/relationships/image" Target="../media/image6.jpg"/><Relationship Id="rId4" Type="http://schemas.openxmlformats.org/officeDocument/2006/relationships/image" Target="../media/image2.jpg"/><Relationship Id="rId11" Type="http://schemas.openxmlformats.org/officeDocument/2006/relationships/image" Target="../media/image3.jpg"/><Relationship Id="rId10" Type="http://schemas.openxmlformats.org/officeDocument/2006/relationships/image" Target="../media/image1.jpg"/><Relationship Id="rId12" Type="http://schemas.openxmlformats.org/officeDocument/2006/relationships/image" Target="../media/image5.jpg"/><Relationship Id="rId9" Type="http://schemas.openxmlformats.org/officeDocument/2006/relationships/image" Target="../media/image11.jpg"/><Relationship Id="rId5" Type="http://schemas.openxmlformats.org/officeDocument/2006/relationships/image" Target="../media/image12.jpg"/><Relationship Id="rId6" Type="http://schemas.openxmlformats.org/officeDocument/2006/relationships/image" Target="../media/image9.jpg"/><Relationship Id="rId7" Type="http://schemas.openxmlformats.org/officeDocument/2006/relationships/image" Target="../media/image10.jpg"/><Relationship Id="rId8" Type="http://schemas.openxmlformats.org/officeDocument/2006/relationships/image" Target="../media/image8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7.jpg"/><Relationship Id="rId3" Type="http://schemas.openxmlformats.org/officeDocument/2006/relationships/image" Target="../media/image6.jpg"/><Relationship Id="rId4" Type="http://schemas.openxmlformats.org/officeDocument/2006/relationships/image" Target="../media/image2.jpg"/><Relationship Id="rId11" Type="http://schemas.openxmlformats.org/officeDocument/2006/relationships/image" Target="../media/image3.jpg"/><Relationship Id="rId10" Type="http://schemas.openxmlformats.org/officeDocument/2006/relationships/image" Target="../media/image1.jpg"/><Relationship Id="rId12" Type="http://schemas.openxmlformats.org/officeDocument/2006/relationships/image" Target="../media/image5.jpg"/><Relationship Id="rId9" Type="http://schemas.openxmlformats.org/officeDocument/2006/relationships/image" Target="../media/image11.jpg"/><Relationship Id="rId5" Type="http://schemas.openxmlformats.org/officeDocument/2006/relationships/image" Target="../media/image12.jpg"/><Relationship Id="rId6" Type="http://schemas.openxmlformats.org/officeDocument/2006/relationships/image" Target="../media/image9.jpg"/><Relationship Id="rId7" Type="http://schemas.openxmlformats.org/officeDocument/2006/relationships/image" Target="../media/image10.jpg"/><Relationship Id="rId8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790575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790575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5" t="s">
        <v>0</v>
      </c>
      <c r="C2" s="7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5" t="s">
        <v>2</v>
      </c>
      <c r="C3" s="10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5" t="s">
        <v>4</v>
      </c>
      <c r="C4" s="10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5" t="s">
        <v>9</v>
      </c>
      <c r="C5" s="10"/>
    </row>
    <row r="6" ht="22.5" customHeight="1">
      <c r="A6" s="15" t="str">
        <f>IFERROR(__xludf.DUMMYFUNCTION("IMPORTRANGE(""https://docs.google.com/spreadsheets/d/1vsTcEcugRZXGU84Ng3dXvNCAOD3CAaUTEbnnM7tyUJg/edit?usp=sharing"",""施設概要!A6"")"),"更新日")</f>
        <v>更新日</v>
      </c>
      <c r="B6" s="18">
        <v>45781.36771126157</v>
      </c>
      <c r="C6" s="19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1"/>
      <c r="C1" s="91"/>
      <c r="D1" s="91"/>
      <c r="E1" s="91"/>
      <c r="F1" s="91"/>
      <c r="G1" s="91"/>
      <c r="H1" s="91"/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10</v>
      </c>
      <c r="C2" s="16" t="s">
        <v>11</v>
      </c>
      <c r="D2" s="16" t="s">
        <v>12</v>
      </c>
      <c r="E2" s="16" t="s">
        <v>13</v>
      </c>
      <c r="F2" s="16"/>
      <c r="G2" s="16"/>
      <c r="H2" s="16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2" t="s">
        <v>14</v>
      </c>
      <c r="C3" s="22" t="s">
        <v>14</v>
      </c>
      <c r="D3" s="22" t="s">
        <v>14</v>
      </c>
      <c r="E3" s="22" t="s">
        <v>14</v>
      </c>
      <c r="F3" s="22"/>
      <c r="G3" s="22"/>
      <c r="H3" s="22"/>
    </row>
    <row r="4" ht="67.5" customHeight="1">
      <c r="A4" s="25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2" t="s">
        <v>23</v>
      </c>
      <c r="C5" s="22" t="s">
        <v>23</v>
      </c>
      <c r="D5" s="22" t="s">
        <v>23</v>
      </c>
      <c r="E5" s="22" t="s">
        <v>23</v>
      </c>
      <c r="F5" s="22"/>
      <c r="G5" s="22"/>
      <c r="H5" s="22"/>
    </row>
    <row r="6" ht="67.5" customHeight="1">
      <c r="A6" s="25" t="str">
        <f>IFERROR(__xludf.DUMMYFUNCTION("IMPORTRANGE(""https://docs.google.com/spreadsheets/d/1vsTcEcugRZXGU84Ng3dXvNCAOD3CAaUTEbnnM7tyUJg/edit?usp=sharing"",""おかず形態一覧表!A6"")"),"画像")</f>
        <v>画像</v>
      </c>
      <c r="B6" s="33"/>
      <c r="C6" s="27"/>
      <c r="D6" s="27"/>
      <c r="E6" s="27"/>
      <c r="F6" s="27"/>
      <c r="G6" s="27"/>
      <c r="H6" s="27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2" t="s">
        <v>26</v>
      </c>
      <c r="C7" s="22" t="s">
        <v>26</v>
      </c>
      <c r="D7" s="22" t="s">
        <v>26</v>
      </c>
      <c r="E7" s="22" t="s">
        <v>26</v>
      </c>
      <c r="F7" s="22"/>
      <c r="G7" s="22"/>
      <c r="H7" s="22"/>
    </row>
    <row r="8" ht="67.5" customHeight="1">
      <c r="A8" s="37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1"/>
      <c r="D8" s="41"/>
      <c r="E8" s="41"/>
      <c r="F8" s="41"/>
      <c r="G8" s="41"/>
      <c r="H8" s="41"/>
    </row>
    <row r="9" ht="112.5" customHeight="1">
      <c r="A9" s="37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27</v>
      </c>
      <c r="C9" s="45" t="s">
        <v>28</v>
      </c>
      <c r="D9" s="45" t="s">
        <v>29</v>
      </c>
      <c r="E9" s="45" t="s">
        <v>30</v>
      </c>
      <c r="F9" s="45"/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32</v>
      </c>
      <c r="C10" s="47" t="s">
        <v>33</v>
      </c>
      <c r="D10" s="47" t="s">
        <v>33</v>
      </c>
      <c r="E10" s="47" t="s">
        <v>34</v>
      </c>
      <c r="F10" s="47"/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7" t="s">
        <v>35</v>
      </c>
      <c r="C11" s="47" t="s">
        <v>36</v>
      </c>
      <c r="D11" s="47" t="s">
        <v>37</v>
      </c>
      <c r="E11" s="47" t="s">
        <v>38</v>
      </c>
      <c r="F11" s="47"/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8"/>
      <c r="C12" s="110">
        <v>4.0</v>
      </c>
      <c r="D12" s="110">
        <v>3.0</v>
      </c>
      <c r="E12" s="110" t="s">
        <v>41</v>
      </c>
      <c r="F12" s="110"/>
      <c r="G12" s="110"/>
      <c r="H12" s="112"/>
    </row>
    <row r="13" ht="22.5" customHeight="1">
      <c r="A13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6" t="s">
        <v>43</v>
      </c>
      <c r="C13" s="56" t="s">
        <v>45</v>
      </c>
      <c r="D13" s="56" t="s">
        <v>45</v>
      </c>
      <c r="E13" s="56" t="s">
        <v>47</v>
      </c>
      <c r="F13" s="56"/>
      <c r="G13" s="56"/>
      <c r="H13" s="56"/>
    </row>
    <row r="14" ht="22.5" customHeight="1">
      <c r="A14" s="114" t="s">
        <v>61</v>
      </c>
      <c r="B14" s="116">
        <v>1500.0</v>
      </c>
      <c r="C14" s="116">
        <v>1300.0</v>
      </c>
      <c r="D14" s="116">
        <v>1300.0</v>
      </c>
      <c r="E14" s="116">
        <v>1200.0</v>
      </c>
      <c r="F14" s="116"/>
      <c r="G14" s="116"/>
      <c r="H14" s="1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IFERROR(__xludf.DUMMYFUNCTION("IMPORTRANGE(""https://docs.google.com/spreadsheets/d/1vsTcEcugRZXGU84Ng3dXvNCAOD3CAaUTEbnnM7tyUJg/edit?usp=sharing"",""主食一覧!A1"")"),"2. 主食一覧")</f>
        <v>2. 主食一覧</v>
      </c>
      <c r="B1" s="91"/>
      <c r="C1" s="91"/>
      <c r="D1" s="91"/>
      <c r="E1" s="91"/>
      <c r="F1" s="91"/>
      <c r="G1" s="91"/>
      <c r="H1" s="91"/>
    </row>
    <row r="2" ht="22.5" customHeight="1">
      <c r="A2" s="9" t="str">
        <f>IFERROR(__xludf.DUMMYFUNCTION("IMPORTRANGE(""https://docs.google.com/spreadsheets/d/1vsTcEcugRZXGU84Ng3dXvNCAOD3CAaUTEbnnM7tyUJg/edit?usp=sharing"",""主食一覧!A2"")"),"主食名称")</f>
        <v>主食名称</v>
      </c>
      <c r="B2" s="11" t="s">
        <v>3</v>
      </c>
      <c r="C2" s="11" t="s">
        <v>5</v>
      </c>
      <c r="D2" s="11" t="s">
        <v>6</v>
      </c>
      <c r="E2" s="11" t="s">
        <v>7</v>
      </c>
      <c r="F2" s="11" t="s">
        <v>8</v>
      </c>
      <c r="G2" s="11"/>
      <c r="H2" s="17"/>
    </row>
    <row r="3" ht="67.5" customHeight="1">
      <c r="A3" s="9" t="str">
        <f>IFERROR(__xludf.DUMMYFUNCTION("IMPORTRANGE(""https://docs.google.com/spreadsheets/d/1vsTcEcugRZXGU84Ng3dXvNCAOD3CAaUTEbnnM7tyUJg/edit?usp=sharing"",""主食一覧!A3"")"),"画像")</f>
        <v>画像</v>
      </c>
      <c r="B3" s="23"/>
      <c r="C3" s="23"/>
      <c r="D3" s="23"/>
      <c r="E3" s="23"/>
      <c r="F3" s="23"/>
      <c r="G3" s="23"/>
      <c r="H3" s="23"/>
    </row>
    <row r="4" ht="45.0" customHeight="1">
      <c r="A4" s="9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17</v>
      </c>
      <c r="C4" s="28" t="s">
        <v>19</v>
      </c>
      <c r="D4" s="28" t="s">
        <v>20</v>
      </c>
      <c r="E4" s="28" t="s">
        <v>21</v>
      </c>
      <c r="F4" s="28" t="s">
        <v>22</v>
      </c>
      <c r="G4" s="28"/>
      <c r="H4" s="31"/>
    </row>
    <row r="5" ht="22.5" customHeight="1">
      <c r="A5" s="9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8"/>
      <c r="C5" s="118"/>
      <c r="D5" s="118"/>
      <c r="E5" s="118"/>
      <c r="F5" s="118"/>
      <c r="G5" s="118"/>
      <c r="H5" s="11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1"/>
      <c r="C1" s="91"/>
      <c r="D1" s="91"/>
      <c r="E1" s="91"/>
      <c r="F1" s="1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1"/>
      <c r="H1" s="91"/>
    </row>
    <row r="2" ht="30.0" customHeight="1">
      <c r="A2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4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4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4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4" t="str">
        <f>IFERROR(__xludf.DUMMYFUNCTION("IMPORTRANGE(""https://docs.google.com/spreadsheets/d/1vsTcEcugRZXGU84Ng3dXvNCAOD3CAaUTEbnnM7tyUJg/edit?usp=sharing"",""水分とろみの基準・水分ゼリー!E2"")"),"")</f>
        <v/>
      </c>
      <c r="F2" s="21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4" t="s">
        <v>15</v>
      </c>
      <c r="H2" s="24" t="s">
        <v>16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9" t="s">
        <v>18</v>
      </c>
      <c r="C3" s="29" t="s">
        <v>18</v>
      </c>
      <c r="D3" s="29" t="s">
        <v>18</v>
      </c>
      <c r="E3" s="30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9" t="s">
        <v>24</v>
      </c>
      <c r="H3" s="29" t="s">
        <v>25</v>
      </c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8" t="s">
        <v>62</v>
      </c>
      <c r="C4" s="38" t="s">
        <v>62</v>
      </c>
      <c r="D4" s="38" t="s">
        <v>62</v>
      </c>
      <c r="E4" s="38" t="s">
        <v>62</v>
      </c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2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3" t="s">
        <v>62</v>
      </c>
      <c r="C5" s="43" t="s">
        <v>62</v>
      </c>
      <c r="D5" s="43" t="s">
        <v>62</v>
      </c>
      <c r="E5" s="43" t="s">
        <v>62</v>
      </c>
      <c r="F5" s="42" t="s">
        <v>31</v>
      </c>
      <c r="G5" s="43"/>
      <c r="H5" s="44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1"/>
      <c r="C1" s="91"/>
      <c r="D1" s="91"/>
      <c r="E1" s="91"/>
      <c r="F1" s="12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1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42</v>
      </c>
      <c r="C2" s="53"/>
      <c r="D2" s="53"/>
      <c r="E2" s="55"/>
      <c r="F2" s="57" t="s">
        <v>44</v>
      </c>
      <c r="G2" s="125"/>
    </row>
    <row r="3" ht="22.5" customHeight="1">
      <c r="A3" s="59"/>
      <c r="B3" s="53" t="s">
        <v>46</v>
      </c>
      <c r="C3" s="53"/>
      <c r="D3" s="53"/>
      <c r="E3" s="55"/>
      <c r="F3" s="62" t="s">
        <v>48</v>
      </c>
      <c r="G3" s="63"/>
    </row>
    <row r="4" ht="22.5" customHeight="1">
      <c r="A4" s="64"/>
      <c r="B4" s="53" t="s">
        <v>49</v>
      </c>
      <c r="C4" s="53"/>
      <c r="D4" s="65"/>
      <c r="E4" s="55"/>
      <c r="F4" s="66"/>
      <c r="G4" s="67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8" t="s">
        <v>50</v>
      </c>
      <c r="B1" s="69"/>
      <c r="C1" s="69" t="s">
        <v>51</v>
      </c>
      <c r="D1" s="69"/>
      <c r="E1" s="69"/>
      <c r="F1" s="70"/>
      <c r="G1" s="70"/>
      <c r="H1" s="70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ht="7.5" customHeight="1"/>
    <row r="3" ht="22.5" customHeight="1">
      <c r="A3" s="7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3" t="s">
        <v>10</v>
      </c>
      <c r="C4" s="133" t="s">
        <v>11</v>
      </c>
      <c r="D4" s="133" t="s">
        <v>12</v>
      </c>
      <c r="E4" s="133" t="s">
        <v>13</v>
      </c>
      <c r="F4" s="133"/>
      <c r="G4" s="133"/>
      <c r="H4" s="133"/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7" t="s">
        <v>14</v>
      </c>
      <c r="C5" s="137" t="s">
        <v>14</v>
      </c>
      <c r="D5" s="137" t="s">
        <v>14</v>
      </c>
      <c r="E5" s="137" t="s">
        <v>14</v>
      </c>
      <c r="F5" s="137"/>
      <c r="G5" s="137"/>
      <c r="H5" s="137"/>
    </row>
    <row r="6" ht="67.5" customHeight="1">
      <c r="A6" s="25" t="str">
        <f>IFERROR(__xludf.DUMMYFUNCTION("IMPORTRANGE(""https://docs.google.com/spreadsheets/d/1vsTcEcugRZXGU84Ng3dXvNCAOD3CAaUTEbnnM7tyUJg/edit?usp=sharing"",""おかず形態一覧表!A4"")"),"画像")</f>
        <v>画像</v>
      </c>
      <c r="B6" s="33" t="str">
        <f>'おかず形態一覧表'!B4</f>
        <v/>
      </c>
      <c r="C6" s="33" t="str">
        <f>'おかず形態一覧表'!C4</f>
        <v/>
      </c>
      <c r="D6" s="33" t="str">
        <f>'おかず形態一覧表'!D4</f>
        <v/>
      </c>
      <c r="E6" s="33" t="str">
        <f>'おかず形態一覧表'!E4</f>
        <v/>
      </c>
      <c r="F6" s="33" t="str">
        <f>'おかず形態一覧表'!F4</f>
        <v/>
      </c>
      <c r="G6" s="33" t="str">
        <f>'おかず形態一覧表'!G4</f>
        <v/>
      </c>
      <c r="H6" s="33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7" t="s">
        <v>23</v>
      </c>
      <c r="C7" s="137" t="s">
        <v>23</v>
      </c>
      <c r="D7" s="137" t="s">
        <v>23</v>
      </c>
      <c r="E7" s="137" t="s">
        <v>23</v>
      </c>
      <c r="F7" s="137"/>
      <c r="G7" s="137"/>
      <c r="H7" s="137"/>
    </row>
    <row r="8" ht="67.5" customHeight="1">
      <c r="A8" s="25" t="str">
        <f>IFERROR(__xludf.DUMMYFUNCTION("IMPORTRANGE(""https://docs.google.com/spreadsheets/d/1vsTcEcugRZXGU84Ng3dXvNCAOD3CAaUTEbnnM7tyUJg/edit?usp=sharing"",""おかず形態一覧表!A6"")"),"画像")</f>
        <v>画像</v>
      </c>
      <c r="B8" s="33" t="str">
        <f>'おかず形態一覧表'!B6</f>
        <v/>
      </c>
      <c r="C8" s="33" t="str">
        <f>'おかず形態一覧表'!C6</f>
        <v/>
      </c>
      <c r="D8" s="33" t="str">
        <f>'おかず形態一覧表'!D6</f>
        <v/>
      </c>
      <c r="E8" s="33" t="str">
        <f>'おかず形態一覧表'!E6</f>
        <v/>
      </c>
      <c r="F8" s="33" t="str">
        <f>'おかず形態一覧表'!F6</f>
        <v/>
      </c>
      <c r="G8" s="33" t="str">
        <f>'おかず形態一覧表'!G6</f>
        <v/>
      </c>
      <c r="H8" s="33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7" t="s">
        <v>26</v>
      </c>
      <c r="C9" s="137" t="s">
        <v>26</v>
      </c>
      <c r="D9" s="137" t="s">
        <v>26</v>
      </c>
      <c r="E9" s="137" t="s">
        <v>26</v>
      </c>
      <c r="F9" s="137"/>
      <c r="G9" s="137"/>
      <c r="H9" s="137"/>
    </row>
    <row r="10" ht="67.5" customHeight="1">
      <c r="A10" s="37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7" t="str">
        <f>IFERROR(__xludf.DUMMYFUNCTION("IMPORTRANGE(""https://docs.google.com/spreadsheets/d/1vsTcEcugRZXGU84Ng3dXvNCAOD3CAaUTEbnnM7tyUJg/edit?usp=sharing"",""おかず形態一覧表!A9"")"),"内容")</f>
        <v>内容</v>
      </c>
      <c r="B11" s="152" t="s">
        <v>27</v>
      </c>
      <c r="C11" s="152" t="s">
        <v>28</v>
      </c>
      <c r="D11" s="152" t="s">
        <v>29</v>
      </c>
      <c r="E11" s="152" t="s">
        <v>30</v>
      </c>
      <c r="F11" s="152"/>
      <c r="G11" s="152"/>
      <c r="H11" s="152"/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">
        <v>32</v>
      </c>
      <c r="C12" s="47" t="s">
        <v>33</v>
      </c>
      <c r="D12" s="47" t="s">
        <v>33</v>
      </c>
      <c r="E12" s="47" t="s">
        <v>34</v>
      </c>
      <c r="F12" s="47"/>
      <c r="G12" s="47"/>
      <c r="H12" s="47"/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7" t="s">
        <v>35</v>
      </c>
      <c r="C13" s="47" t="s">
        <v>36</v>
      </c>
      <c r="D13" s="47" t="s">
        <v>37</v>
      </c>
      <c r="E13" s="47" t="s">
        <v>38</v>
      </c>
      <c r="F13" s="47"/>
      <c r="G13" s="47"/>
      <c r="H13" s="47"/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3"/>
      <c r="C14" s="154" t="s">
        <v>39</v>
      </c>
      <c r="D14" s="154" t="s">
        <v>40</v>
      </c>
      <c r="E14" s="154" t="s">
        <v>41</v>
      </c>
      <c r="F14" s="154"/>
      <c r="G14" s="154"/>
      <c r="H14" s="154"/>
    </row>
    <row r="15" ht="22.5" customHeight="1">
      <c r="A15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5" t="s">
        <v>43</v>
      </c>
      <c r="C15" s="155" t="s">
        <v>45</v>
      </c>
      <c r="D15" s="155" t="s">
        <v>45</v>
      </c>
      <c r="E15" s="155" t="s">
        <v>47</v>
      </c>
      <c r="F15" s="155"/>
      <c r="G15" s="155"/>
      <c r="H15" s="155"/>
    </row>
    <row r="16" ht="22.5" customHeight="1">
      <c r="A16" s="60"/>
      <c r="B16" s="116">
        <v>1500.0</v>
      </c>
      <c r="C16" s="116">
        <v>1300.0</v>
      </c>
      <c r="D16" s="116">
        <v>1300.0</v>
      </c>
      <c r="E16" s="116">
        <v>1200.0</v>
      </c>
      <c r="F16" s="116"/>
      <c r="G16" s="116"/>
      <c r="H16" s="116"/>
    </row>
    <row r="17" ht="7.5" customHeight="1"/>
    <row r="18" ht="22.5" customHeight="1">
      <c r="A18" s="115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7"/>
    </row>
    <row r="19" ht="22.5" customHeight="1">
      <c r="A19" s="9" t="str">
        <f>IFERROR(__xludf.DUMMYFUNCTION("IMPORTRANGE(""https://docs.google.com/spreadsheets/d/1vsTcEcugRZXGU84Ng3dXvNCAOD3CAaUTEbnnM7tyUJg/edit?usp=sharing"",""主食一覧!A2"")"),"主食名称")</f>
        <v>主食名称</v>
      </c>
      <c r="B19" s="11" t="s">
        <v>3</v>
      </c>
      <c r="C19" s="11" t="s">
        <v>5</v>
      </c>
      <c r="D19" s="11" t="s">
        <v>6</v>
      </c>
      <c r="E19" s="11" t="s">
        <v>7</v>
      </c>
      <c r="F19" s="11" t="s">
        <v>8</v>
      </c>
      <c r="G19" s="11"/>
      <c r="H19" s="17"/>
    </row>
    <row r="20" ht="67.5" customHeight="1">
      <c r="A20" s="9" t="str">
        <f>IFERROR(__xludf.DUMMYFUNCTION("IMPORTRANGE(""https://docs.google.com/spreadsheets/d/1vsTcEcugRZXGU84Ng3dXvNCAOD3CAaUTEbnnM7tyUJg/edit?usp=sharing"",""主食一覧!A3"")"),"画像")</f>
        <v>画像</v>
      </c>
      <c r="B20" s="23" t="str">
        <f>'主食一覧'!B3</f>
        <v/>
      </c>
      <c r="C20" s="23" t="str">
        <f>'主食一覧'!C3</f>
        <v/>
      </c>
      <c r="D20" s="23" t="str">
        <f>'主食一覧'!D3</f>
        <v/>
      </c>
      <c r="E20" s="23" t="str">
        <f>'主食一覧'!E3</f>
        <v/>
      </c>
      <c r="F20" s="23" t="str">
        <f>'主食一覧'!F3</f>
        <v/>
      </c>
      <c r="G20" s="23" t="str">
        <f>'主食一覧'!G3</f>
        <v/>
      </c>
      <c r="H20" s="23" t="str">
        <f>'主食一覧'!H3</f>
        <v/>
      </c>
    </row>
    <row r="21" ht="45.0" customHeight="1">
      <c r="A21" s="9" t="str">
        <f>IFERROR(__xludf.DUMMYFUNCTION("IMPORTRANGE(""https://docs.google.com/spreadsheets/d/1vsTcEcugRZXGU84Ng3dXvNCAOD3CAaUTEbnnM7tyUJg/edit?usp=sharing"",""主食一覧!A4"")"),"内容")</f>
        <v>内容</v>
      </c>
      <c r="B21" s="156" t="s">
        <v>17</v>
      </c>
      <c r="C21" s="156" t="s">
        <v>19</v>
      </c>
      <c r="D21" s="156" t="s">
        <v>20</v>
      </c>
      <c r="E21" s="156" t="s">
        <v>21</v>
      </c>
      <c r="F21" s="156" t="s">
        <v>22</v>
      </c>
      <c r="G21" s="156"/>
      <c r="H21" s="119"/>
    </row>
    <row r="22" ht="22.5" customHeight="1">
      <c r="A22" s="9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8"/>
      <c r="C22" s="118"/>
      <c r="D22" s="118"/>
      <c r="E22" s="118"/>
      <c r="F22" s="118"/>
      <c r="G22" s="118"/>
      <c r="H22" s="118"/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4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4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4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4" t="str">
        <f>IFERROR(__xludf.DUMMYFUNCTION("IMPORTRANGE(""https://docs.google.com/spreadsheets/d/1vsTcEcugRZXGU84Ng3dXvNCAOD3CAaUTEbnnM7tyUJg/edit?usp=sharing"",""水分とろみの基準・水分ゼリー!E2"")"),"")</f>
        <v/>
      </c>
      <c r="F25" s="21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4" t="s">
        <v>15</v>
      </c>
      <c r="H25" s="24" t="s">
        <v>16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9" t="s">
        <v>18</v>
      </c>
      <c r="C26" s="29" t="s">
        <v>18</v>
      </c>
      <c r="D26" s="29" t="s">
        <v>18</v>
      </c>
      <c r="E26" s="30"/>
      <c r="F26" s="34" t="s">
        <v>63</v>
      </c>
      <c r="G26" s="29" t="s">
        <v>24</v>
      </c>
      <c r="H26" s="29" t="s">
        <v>25</v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/>
      <c r="C27" s="39"/>
      <c r="D27" s="38"/>
      <c r="E27" s="39"/>
      <c r="F27" s="34" t="s">
        <v>64</v>
      </c>
      <c r="G27" s="38"/>
      <c r="H27" s="39"/>
    </row>
    <row r="28" ht="22.5" customHeight="1">
      <c r="A28" s="42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42" t="s">
        <v>31</v>
      </c>
      <c r="G28" s="159"/>
      <c r="H28" s="160"/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3" t="s">
        <v>42</v>
      </c>
      <c r="C31" s="53"/>
      <c r="D31" s="53"/>
      <c r="E31" s="55"/>
      <c r="F31" s="161" t="s">
        <v>44</v>
      </c>
      <c r="G31" s="162"/>
      <c r="H31" s="132"/>
    </row>
    <row r="32" ht="22.5" customHeight="1">
      <c r="A32" s="59"/>
      <c r="B32" s="53" t="s">
        <v>46</v>
      </c>
      <c r="C32" s="53"/>
      <c r="D32" s="53"/>
      <c r="E32" s="65"/>
      <c r="F32" s="62" t="s">
        <v>48</v>
      </c>
      <c r="G32" s="135"/>
      <c r="H32" s="63"/>
    </row>
    <row r="33" ht="22.5" customHeight="1">
      <c r="A33" s="64"/>
      <c r="B33" s="53" t="s">
        <v>49</v>
      </c>
      <c r="C33" s="53"/>
      <c r="D33" s="65"/>
      <c r="E33" s="65"/>
      <c r="F33" s="66"/>
      <c r="G33" s="136"/>
      <c r="H33" s="67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97" t="s">
        <v>0</v>
      </c>
      <c r="C36" s="141"/>
      <c r="D36" s="142"/>
      <c r="E36" s="163" t="s">
        <v>1</v>
      </c>
      <c r="F36" s="144"/>
      <c r="G36" s="144"/>
      <c r="H36" s="145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97" t="s">
        <v>2</v>
      </c>
      <c r="C37" s="141"/>
      <c r="D37" s="142"/>
      <c r="E37" s="146"/>
      <c r="H37" s="147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97" t="s">
        <v>4</v>
      </c>
      <c r="C38" s="141"/>
      <c r="D38" s="142"/>
      <c r="E38" s="146"/>
      <c r="H38" s="147"/>
    </row>
    <row r="39" ht="22.5" customHeight="1">
      <c r="A39" s="98" t="str">
        <f>IFERROR(__xludf.DUMMYFUNCTION("IMPORTRANGE(""https://docs.google.com/spreadsheets/d/1vsTcEcugRZXGU84Ng3dXvNCAOD3CAaUTEbnnM7tyUJg/edit?usp=sharing"",""施設概要!A5"")"),"FAX")</f>
        <v>FAX</v>
      </c>
      <c r="B39" s="97" t="s">
        <v>9</v>
      </c>
      <c r="C39" s="141"/>
      <c r="D39" s="142"/>
      <c r="E39" s="146"/>
      <c r="H39" s="147"/>
    </row>
    <row r="40" ht="22.5" customHeight="1">
      <c r="A40" s="100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45781.36745280093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10</v>
      </c>
      <c r="C2" s="16" t="s">
        <v>11</v>
      </c>
      <c r="D2" s="16" t="s">
        <v>12</v>
      </c>
      <c r="E2" s="16" t="s">
        <v>13</v>
      </c>
      <c r="F2" s="16"/>
      <c r="G2" s="16"/>
      <c r="H2" s="16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2" t="s">
        <v>14</v>
      </c>
      <c r="C3" s="22" t="s">
        <v>14</v>
      </c>
      <c r="D3" s="22" t="s">
        <v>14</v>
      </c>
      <c r="E3" s="22" t="s">
        <v>14</v>
      </c>
      <c r="F3" s="22"/>
      <c r="G3" s="22"/>
      <c r="H3" s="22"/>
    </row>
    <row r="4" ht="67.5" customHeight="1">
      <c r="A4" s="25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2" t="s">
        <v>23</v>
      </c>
      <c r="C5" s="22" t="s">
        <v>23</v>
      </c>
      <c r="D5" s="22" t="s">
        <v>23</v>
      </c>
      <c r="E5" s="22" t="s">
        <v>23</v>
      </c>
      <c r="F5" s="22"/>
      <c r="G5" s="22"/>
      <c r="H5" s="22"/>
    </row>
    <row r="6" ht="67.5" customHeight="1">
      <c r="A6" s="25" t="str">
        <f>IFERROR(__xludf.DUMMYFUNCTION("IMPORTRANGE(""https://docs.google.com/spreadsheets/d/1vsTcEcugRZXGU84Ng3dXvNCAOD3CAaUTEbnnM7tyUJg/edit?usp=sharing"",""おかず形態一覧表!A6"")"),"画像")</f>
        <v>画像</v>
      </c>
      <c r="B6" s="33"/>
      <c r="C6" s="27"/>
      <c r="D6" s="27"/>
      <c r="E6" s="27"/>
      <c r="F6" s="27"/>
      <c r="G6" s="27"/>
      <c r="H6" s="27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2" t="s">
        <v>26</v>
      </c>
      <c r="C7" s="22" t="s">
        <v>26</v>
      </c>
      <c r="D7" s="22" t="s">
        <v>26</v>
      </c>
      <c r="E7" s="22" t="s">
        <v>26</v>
      </c>
      <c r="F7" s="22"/>
      <c r="G7" s="22"/>
      <c r="H7" s="22"/>
    </row>
    <row r="8" ht="67.5" customHeight="1">
      <c r="A8" s="37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1"/>
      <c r="D8" s="41"/>
      <c r="E8" s="41"/>
      <c r="F8" s="41"/>
      <c r="G8" s="41"/>
      <c r="H8" s="41"/>
    </row>
    <row r="9" ht="112.5" customHeight="1">
      <c r="A9" s="37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27</v>
      </c>
      <c r="C9" s="45" t="s">
        <v>28</v>
      </c>
      <c r="D9" s="45" t="s">
        <v>29</v>
      </c>
      <c r="E9" s="45" t="s">
        <v>30</v>
      </c>
      <c r="F9" s="45"/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32</v>
      </c>
      <c r="C10" s="47" t="s">
        <v>33</v>
      </c>
      <c r="D10" s="47" t="s">
        <v>33</v>
      </c>
      <c r="E10" s="47" t="s">
        <v>34</v>
      </c>
      <c r="F10" s="47"/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7" t="s">
        <v>35</v>
      </c>
      <c r="C11" s="47" t="s">
        <v>36</v>
      </c>
      <c r="D11" s="47" t="s">
        <v>37</v>
      </c>
      <c r="E11" s="47" t="s">
        <v>38</v>
      </c>
      <c r="F11" s="47"/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9"/>
      <c r="C12" s="51" t="s">
        <v>39</v>
      </c>
      <c r="D12" s="51" t="s">
        <v>40</v>
      </c>
      <c r="E12" s="51" t="s">
        <v>41</v>
      </c>
      <c r="F12" s="51"/>
      <c r="G12" s="51"/>
      <c r="H12" s="51"/>
    </row>
    <row r="13" ht="22.5" customHeight="1">
      <c r="A13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6" t="s">
        <v>43</v>
      </c>
      <c r="C13" s="56" t="s">
        <v>45</v>
      </c>
      <c r="D13" s="56" t="s">
        <v>45</v>
      </c>
      <c r="E13" s="56" t="s">
        <v>47</v>
      </c>
      <c r="F13" s="56"/>
      <c r="G13" s="56"/>
      <c r="H13" s="56"/>
    </row>
    <row r="14" ht="22.5" customHeight="1">
      <c r="A14" s="60"/>
      <c r="B14" s="61">
        <v>1500.0</v>
      </c>
      <c r="C14" s="61">
        <v>1300.0</v>
      </c>
      <c r="D14" s="61">
        <v>1300.0</v>
      </c>
      <c r="E14" s="61">
        <v>1200.0</v>
      </c>
      <c r="F14" s="61"/>
      <c r="G14" s="61"/>
      <c r="H14" s="61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9" t="str">
        <f>IFERROR(__xludf.DUMMYFUNCTION("IMPORTRANGE(""https://docs.google.com/spreadsheets/d/1vsTcEcugRZXGU84Ng3dXvNCAOD3CAaUTEbnnM7tyUJg/edit?usp=sharing"",""主食一覧!A2"")"),"主食名称")</f>
        <v>主食名称</v>
      </c>
      <c r="B2" s="11" t="s">
        <v>3</v>
      </c>
      <c r="C2" s="11" t="s">
        <v>5</v>
      </c>
      <c r="D2" s="11" t="s">
        <v>6</v>
      </c>
      <c r="E2" s="11" t="s">
        <v>7</v>
      </c>
      <c r="F2" s="11" t="s">
        <v>8</v>
      </c>
      <c r="G2" s="11"/>
      <c r="H2" s="17"/>
    </row>
    <row r="3" ht="67.5" customHeight="1">
      <c r="A3" s="9" t="str">
        <f>IFERROR(__xludf.DUMMYFUNCTION("IMPORTRANGE(""https://docs.google.com/spreadsheets/d/1vsTcEcugRZXGU84Ng3dXvNCAOD3CAaUTEbnnM7tyUJg/edit?usp=sharing"",""主食一覧!A3"")"),"画像")</f>
        <v>画像</v>
      </c>
      <c r="B3" s="23"/>
      <c r="C3" s="23"/>
      <c r="D3" s="23"/>
      <c r="E3" s="23"/>
      <c r="F3" s="23"/>
      <c r="G3" s="23"/>
      <c r="H3" s="23"/>
    </row>
    <row r="4" ht="45.0" customHeight="1">
      <c r="A4" s="9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17</v>
      </c>
      <c r="C4" s="28" t="s">
        <v>19</v>
      </c>
      <c r="D4" s="28" t="s">
        <v>20</v>
      </c>
      <c r="E4" s="28" t="s">
        <v>21</v>
      </c>
      <c r="F4" s="28" t="s">
        <v>22</v>
      </c>
      <c r="G4" s="28"/>
      <c r="H4" s="31"/>
    </row>
    <row r="5" ht="22.5" customHeight="1">
      <c r="A5" s="9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2"/>
      <c r="C5" s="32"/>
      <c r="D5" s="32"/>
      <c r="E5" s="32"/>
      <c r="F5" s="32"/>
      <c r="G5" s="32"/>
      <c r="H5" s="3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4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4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4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4" t="str">
        <f>IFERROR(__xludf.DUMMYFUNCTION("IMPORTRANGE(""https://docs.google.com/spreadsheets/d/1vsTcEcugRZXGU84Ng3dXvNCAOD3CAaUTEbnnM7tyUJg/edit?usp=sharing"",""水分とろみの基準・水分ゼリー!E2"")"),"")</f>
        <v/>
      </c>
      <c r="F2" s="21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4" t="s">
        <v>15</v>
      </c>
      <c r="H2" s="24" t="s">
        <v>16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9" t="s">
        <v>18</v>
      </c>
      <c r="C3" s="29" t="s">
        <v>18</v>
      </c>
      <c r="D3" s="29" t="s">
        <v>18</v>
      </c>
      <c r="E3" s="30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9" t="s">
        <v>24</v>
      </c>
      <c r="H3" s="29" t="s">
        <v>25</v>
      </c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/>
      <c r="D4" s="35"/>
      <c r="E4" s="36"/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2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3"/>
      <c r="C5" s="44"/>
      <c r="D5" s="43"/>
      <c r="E5" s="44"/>
      <c r="F5" s="42" t="s">
        <v>31</v>
      </c>
      <c r="G5" s="43"/>
      <c r="H5" s="4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42</v>
      </c>
      <c r="C2" s="53"/>
      <c r="D2" s="53"/>
      <c r="E2" s="55"/>
      <c r="F2" s="57" t="s">
        <v>44</v>
      </c>
      <c r="G2" s="58"/>
    </row>
    <row r="3" ht="22.5" customHeight="1">
      <c r="A3" s="59"/>
      <c r="B3" s="53" t="s">
        <v>46</v>
      </c>
      <c r="C3" s="53"/>
      <c r="D3" s="53"/>
      <c r="E3" s="55"/>
      <c r="F3" s="62" t="s">
        <v>48</v>
      </c>
      <c r="G3" s="63"/>
    </row>
    <row r="4" ht="22.5" customHeight="1">
      <c r="A4" s="64"/>
      <c r="B4" s="53" t="s">
        <v>49</v>
      </c>
      <c r="C4" s="53"/>
      <c r="D4" s="65"/>
      <c r="E4" s="55"/>
      <c r="F4" s="66"/>
      <c r="G4" s="67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8" t="s">
        <v>50</v>
      </c>
      <c r="B1" s="69"/>
      <c r="C1" s="69" t="s">
        <v>51</v>
      </c>
      <c r="D1" s="69"/>
      <c r="E1" s="69"/>
      <c r="F1" s="70"/>
      <c r="G1" s="70"/>
      <c r="H1" s="70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ht="7.5" customHeight="1"/>
    <row r="3" ht="22.5" customHeight="1">
      <c r="A3" s="7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4" t="str">
        <f>'おかず形態一覧表'!B2</f>
        <v>ふつう食</v>
      </c>
      <c r="C4" s="74" t="str">
        <f>'おかず形態一覧表'!C2</f>
        <v>ソフト食①</v>
      </c>
      <c r="D4" s="74" t="str">
        <f>'おかず形態一覧表'!D2</f>
        <v>ソフト食②</v>
      </c>
      <c r="E4" s="74" t="str">
        <f>'おかず形態一覧表'!E2</f>
        <v>ムース食</v>
      </c>
      <c r="F4" s="74" t="str">
        <f>'おかず形態一覧表'!F2</f>
        <v/>
      </c>
      <c r="G4" s="74" t="str">
        <f>'おかず形態一覧表'!G2</f>
        <v/>
      </c>
      <c r="H4" s="74" t="str">
        <f>'おかず形態一覧表'!H2</f>
        <v/>
      </c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5" t="str">
        <f>'おかず形態一覧表'!B3</f>
        <v>鶏肉の香味焼き</v>
      </c>
      <c r="C5" s="75" t="str">
        <f>'おかず形態一覧表'!C3</f>
        <v>鶏肉の香味焼き</v>
      </c>
      <c r="D5" s="75" t="str">
        <f>'おかず形態一覧表'!D3</f>
        <v>鶏肉の香味焼き</v>
      </c>
      <c r="E5" s="75" t="str">
        <f>'おかず形態一覧表'!E3</f>
        <v>鶏肉の香味焼き</v>
      </c>
      <c r="F5" s="75" t="str">
        <f>'おかず形態一覧表'!F3</f>
        <v/>
      </c>
      <c r="G5" s="75" t="str">
        <f>'おかず形態一覧表'!G3</f>
        <v/>
      </c>
      <c r="H5" s="75" t="str">
        <f>'おかず形態一覧表'!H3</f>
        <v/>
      </c>
    </row>
    <row r="6" ht="67.5" customHeight="1">
      <c r="A6" s="25" t="str">
        <f>IFERROR(__xludf.DUMMYFUNCTION("IMPORTRANGE(""https://docs.google.com/spreadsheets/d/1vsTcEcugRZXGU84Ng3dXvNCAOD3CAaUTEbnnM7tyUJg/edit?usp=sharing"",""おかず形態一覧表!A4"")"),"画像")</f>
        <v>画像</v>
      </c>
      <c r="B6" s="33" t="str">
        <f>'おかず形態一覧表'!B4</f>
        <v/>
      </c>
      <c r="C6" s="33" t="str">
        <f>'おかず形態一覧表'!C4</f>
        <v/>
      </c>
      <c r="D6" s="33" t="str">
        <f>'おかず形態一覧表'!D4</f>
        <v/>
      </c>
      <c r="E6" s="33" t="str">
        <f>'おかず形態一覧表'!E4</f>
        <v/>
      </c>
      <c r="F6" s="33" t="str">
        <f>'おかず形態一覧表'!F4</f>
        <v/>
      </c>
      <c r="G6" s="33" t="str">
        <f>'おかず形態一覧表'!G4</f>
        <v/>
      </c>
      <c r="H6" s="33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5" t="str">
        <f>'おかず形態一覧表'!B5</f>
        <v>ぶりの照り焼き</v>
      </c>
      <c r="C7" s="75" t="str">
        <f>'おかず形態一覧表'!C5</f>
        <v>ぶりの照り焼き</v>
      </c>
      <c r="D7" s="75" t="str">
        <f>'おかず形態一覧表'!D5</f>
        <v>ぶりの照り焼き</v>
      </c>
      <c r="E7" s="75" t="str">
        <f>'おかず形態一覧表'!E5</f>
        <v>ぶりの照り焼き</v>
      </c>
      <c r="F7" s="75" t="str">
        <f>'おかず形態一覧表'!F5</f>
        <v/>
      </c>
      <c r="G7" s="75" t="str">
        <f>'おかず形態一覧表'!G5</f>
        <v/>
      </c>
      <c r="H7" s="75" t="str">
        <f>'おかず形態一覧表'!H5</f>
        <v/>
      </c>
    </row>
    <row r="8" ht="67.5" customHeight="1">
      <c r="A8" s="25" t="str">
        <f>IFERROR(__xludf.DUMMYFUNCTION("IMPORTRANGE(""https://docs.google.com/spreadsheets/d/1vsTcEcugRZXGU84Ng3dXvNCAOD3CAaUTEbnnM7tyUJg/edit?usp=sharing"",""おかず形態一覧表!A6"")"),"画像")</f>
        <v>画像</v>
      </c>
      <c r="B8" s="33" t="str">
        <f>'おかず形態一覧表'!B6</f>
        <v/>
      </c>
      <c r="C8" s="33" t="str">
        <f>'おかず形態一覧表'!C6</f>
        <v/>
      </c>
      <c r="D8" s="33" t="str">
        <f>'おかず形態一覧表'!D6</f>
        <v/>
      </c>
      <c r="E8" s="33" t="str">
        <f>'おかず形態一覧表'!E6</f>
        <v/>
      </c>
      <c r="F8" s="33" t="str">
        <f>'おかず形態一覧表'!F6</f>
        <v/>
      </c>
      <c r="G8" s="33" t="str">
        <f>'おかず形態一覧表'!G6</f>
        <v/>
      </c>
      <c r="H8" s="33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5" t="str">
        <f>'おかず形態一覧表'!B7</f>
        <v>おでん煮</v>
      </c>
      <c r="C9" s="75" t="str">
        <f>'おかず形態一覧表'!C7</f>
        <v>おでん煮</v>
      </c>
      <c r="D9" s="75" t="str">
        <f>'おかず形態一覧表'!D7</f>
        <v>おでん煮</v>
      </c>
      <c r="E9" s="75" t="str">
        <f>'おかず形態一覧表'!E7</f>
        <v>おでん煮</v>
      </c>
      <c r="F9" s="75" t="str">
        <f>'おかず形態一覧表'!F7</f>
        <v/>
      </c>
      <c r="G9" s="75" t="str">
        <f>'おかず形態一覧表'!G7</f>
        <v/>
      </c>
      <c r="H9" s="75" t="str">
        <f>'おかず形態一覧表'!H7</f>
        <v/>
      </c>
    </row>
    <row r="10" ht="67.5" customHeight="1">
      <c r="A10" s="37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7" t="str">
        <f>IFERROR(__xludf.DUMMYFUNCTION("IMPORTRANGE(""https://docs.google.com/spreadsheets/d/1vsTcEcugRZXGU84Ng3dXvNCAOD3CAaUTEbnnM7tyUJg/edit?usp=sharing"",""おかず形態一覧表!A9"")"),"内容")</f>
        <v>内容</v>
      </c>
      <c r="B11" s="103" t="str">
        <f>'おかず形態一覧表'!B9</f>
        <v>一般的な食事ただし、高齢者に適したもの</v>
      </c>
      <c r="C11" s="103" t="str">
        <f>'おかず形態一覧表'!C9</f>
        <v>硬いもの、繊維質のもの、弾力があるものを除き、咀嚼しやすく、口の中でまとまりやすいもの
咀嚼を促すくらいの硬さやザラつきを残したもの</v>
      </c>
      <c r="D11" s="103" t="str">
        <f>'おかず形態一覧表'!D9</f>
        <v>ソフト食①を更に滑らかでザラつきベタつきなくしたもの
潰す力が弱くても潰せるもの</v>
      </c>
      <c r="E11" s="103" t="str">
        <f>'おかず形態一覧表'!E9</f>
        <v>ふつう食をミキサーにかけ再形成したもの
プリンやムース状で嚙まなくても飲み込める程度の硬さベタつきがなく、まろまっているもの</v>
      </c>
      <c r="F11" s="103" t="str">
        <f>'おかず形態一覧表'!F9</f>
        <v/>
      </c>
      <c r="G11" s="103" t="str">
        <f>'おかず形態一覧表'!G9</f>
        <v/>
      </c>
      <c r="H11" s="103" t="str">
        <f>'おかず形態一覧表'!H9</f>
        <v/>
      </c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105" t="str">
        <f>'おかず形態一覧表'!B10</f>
        <v>通常の大きさ肉の塊は１㎝前後の幅にスライスして提供</v>
      </c>
      <c r="C12" s="105" t="str">
        <f>'おかず形態一覧表'!C10</f>
        <v>１㎝角程の大きさやわらかいものは通常の大きさの場合も</v>
      </c>
      <c r="D12" s="105" t="str">
        <f>'おかず形態一覧表'!D10</f>
        <v>１㎝角程の大きさやわらかいものは通常の大きさの場合も</v>
      </c>
      <c r="E12" s="105" t="str">
        <f>'おかず形態一覧表'!E10</f>
        <v>ムース・ゼリー状通常の大きさ　or１㎝角程の大きさ</v>
      </c>
      <c r="F12" s="105" t="str">
        <f>'おかず形態一覧表'!F10</f>
        <v/>
      </c>
      <c r="G12" s="105" t="str">
        <f>'おかず形態一覧表'!G10</f>
        <v/>
      </c>
      <c r="H12" s="105" t="str">
        <f>'おかず形態一覧表'!H10</f>
        <v/>
      </c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105" t="str">
        <f>'おかず形態一覧表'!B11</f>
        <v>容易に噛める</v>
      </c>
      <c r="C13" s="105" t="str">
        <f>'おかず形態一覧表'!C11</f>
        <v>歯茎でつぶせる</v>
      </c>
      <c r="D13" s="105" t="str">
        <f>'おかず形態一覧表'!D11</f>
        <v>舌でつぶせる</v>
      </c>
      <c r="E13" s="105" t="str">
        <f>'おかず形態一覧表'!E11</f>
        <v>舌でつぶせる
噛まなくてよい</v>
      </c>
      <c r="F13" s="105" t="str">
        <f>'おかず形態一覧表'!F11</f>
        <v/>
      </c>
      <c r="G13" s="105" t="str">
        <f>'おかず形態一覧表'!G11</f>
        <v/>
      </c>
      <c r="H13" s="105" t="str">
        <f>'おかず形態一覧表'!H11</f>
        <v/>
      </c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9" t="str">
        <f>'おかず形態一覧表'!B12</f>
        <v/>
      </c>
      <c r="C14" s="49" t="str">
        <f>'おかず形態一覧表'!C12</f>
        <v>4</v>
      </c>
      <c r="D14" s="49" t="str">
        <f>'おかず形態一覧表'!D12</f>
        <v>3</v>
      </c>
      <c r="E14" s="49" t="str">
        <f>'おかず形態一覧表'!E12</f>
        <v>2-2 / 2-1</v>
      </c>
      <c r="F14" s="49" t="str">
        <f>'おかず形態一覧表'!F12</f>
        <v/>
      </c>
      <c r="G14" s="49" t="str">
        <f>'おかず形態一覧表'!G12</f>
        <v/>
      </c>
      <c r="H14" s="49" t="str">
        <f>'おかず形態一覧表'!H12</f>
        <v/>
      </c>
    </row>
    <row r="15" ht="22.5" customHeight="1">
      <c r="A15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7" t="str">
        <f>'おかず形態一覧表'!B13</f>
        <v>米飯150</v>
      </c>
      <c r="C15" s="107" t="str">
        <f>'おかず形態一覧表'!C13</f>
        <v>全粥200</v>
      </c>
      <c r="D15" s="107" t="str">
        <f>'おかず形態一覧表'!D13</f>
        <v>全粥200</v>
      </c>
      <c r="E15" s="107" t="str">
        <f>'おかず形態一覧表'!E13</f>
        <v>ムース粥150</v>
      </c>
      <c r="F15" s="107" t="str">
        <f>'おかず形態一覧表'!F13</f>
        <v/>
      </c>
      <c r="G15" s="107" t="str">
        <f>'おかず形態一覧表'!G13</f>
        <v/>
      </c>
      <c r="H15" s="107" t="str">
        <f>'おかず形態一覧表'!H13</f>
        <v/>
      </c>
    </row>
    <row r="16" ht="22.5" customHeight="1">
      <c r="A16" s="60"/>
      <c r="B16" s="109">
        <f>'おかず形態一覧表'!B14</f>
        <v>1500</v>
      </c>
      <c r="C16" s="109">
        <f>'おかず形態一覧表'!C14</f>
        <v>1300</v>
      </c>
      <c r="D16" s="109">
        <f>'おかず形態一覧表'!D14</f>
        <v>1300</v>
      </c>
      <c r="E16" s="109">
        <f>'おかず形態一覧表'!E14</f>
        <v>1200</v>
      </c>
      <c r="F16" s="109" t="str">
        <f>'おかず形態一覧表'!F14</f>
        <v/>
      </c>
      <c r="G16" s="109" t="str">
        <f>'おかず形態一覧表'!G14</f>
        <v/>
      </c>
      <c r="H16" s="109" t="str">
        <f>'おかず形態一覧表'!H14</f>
        <v/>
      </c>
    </row>
    <row r="17" ht="7.5" customHeight="1"/>
    <row r="18" ht="22.5" customHeight="1">
      <c r="A18" s="115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7"/>
    </row>
    <row r="19" ht="22.5" customHeight="1">
      <c r="A19" s="9" t="str">
        <f>IFERROR(__xludf.DUMMYFUNCTION("IMPORTRANGE(""https://docs.google.com/spreadsheets/d/1vsTcEcugRZXGU84Ng3dXvNCAOD3CAaUTEbnnM7tyUJg/edit?usp=sharing"",""主食一覧!A2"")"),"主食名称")</f>
        <v>主食名称</v>
      </c>
      <c r="B19" s="17" t="str">
        <f>'主食一覧'!B2</f>
        <v>米版</v>
      </c>
      <c r="C19" s="17" t="str">
        <f>'主食一覧'!C2</f>
        <v>軟飯</v>
      </c>
      <c r="D19" s="17" t="str">
        <f>'主食一覧'!D2</f>
        <v>全粥</v>
      </c>
      <c r="E19" s="17" t="str">
        <f>'主食一覧'!E2</f>
        <v>ソフト粥</v>
      </c>
      <c r="F19" s="17" t="str">
        <f>'主食一覧'!F2</f>
        <v>ムース粥</v>
      </c>
      <c r="G19" s="17" t="str">
        <f>'主食一覧'!G2</f>
        <v/>
      </c>
      <c r="H19" s="17" t="str">
        <f>'主食一覧'!H2</f>
        <v/>
      </c>
    </row>
    <row r="20" ht="67.5" customHeight="1">
      <c r="A20" s="9" t="str">
        <f>IFERROR(__xludf.DUMMYFUNCTION("IMPORTRANGE(""https://docs.google.com/spreadsheets/d/1vsTcEcugRZXGU84Ng3dXvNCAOD3CAaUTEbnnM7tyUJg/edit?usp=sharing"",""主食一覧!A3"")"),"画像")</f>
        <v>画像</v>
      </c>
      <c r="B20" s="23" t="str">
        <f>'主食一覧'!B3</f>
        <v/>
      </c>
      <c r="C20" s="23" t="str">
        <f>'主食一覧'!C3</f>
        <v/>
      </c>
      <c r="D20" s="23" t="str">
        <f>'主食一覧'!D3</f>
        <v/>
      </c>
      <c r="E20" s="23" t="str">
        <f>'主食一覧'!E3</f>
        <v/>
      </c>
      <c r="F20" s="23" t="str">
        <f>'主食一覧'!F3</f>
        <v/>
      </c>
      <c r="G20" s="23" t="str">
        <f>'主食一覧'!G3</f>
        <v/>
      </c>
      <c r="H20" s="23" t="str">
        <f>'主食一覧'!H3</f>
        <v/>
      </c>
    </row>
    <row r="21" ht="45.0" customHeight="1">
      <c r="A21" s="9" t="str">
        <f>IFERROR(__xludf.DUMMYFUNCTION("IMPORTRANGE(""https://docs.google.com/spreadsheets/d/1vsTcEcugRZXGU84Ng3dXvNCAOD3CAaUTEbnnM7tyUJg/edit?usp=sharing"",""主食一覧!A4"")"),"内容")</f>
        <v>内容</v>
      </c>
      <c r="B21" s="119" t="str">
        <f>'主食一覧'!B4</f>
        <v>通常のご飯</v>
      </c>
      <c r="C21" s="119" t="str">
        <f>'主食一覧'!C4</f>
        <v>水分が多く
柔らかいご飯</v>
      </c>
      <c r="D21" s="119" t="str">
        <f>'主食一覧'!D4</f>
        <v>水分が多く
やわらかい</v>
      </c>
      <c r="E21" s="119" t="str">
        <f>'主食一覧'!E4</f>
        <v>全粥にソフティアUを加え、粒があるままゼリー状に固めたもの</v>
      </c>
      <c r="F21" s="119" t="str">
        <f>'主食一覧'!F4</f>
        <v>全粥をミキサーにかけソフティアUを0.6％加えて固めたもの</v>
      </c>
      <c r="G21" s="119" t="str">
        <f>'主食一覧'!G4</f>
        <v/>
      </c>
      <c r="H21" s="119" t="str">
        <f>'主食一覧'!H4</f>
        <v/>
      </c>
    </row>
    <row r="22" ht="22.5" customHeight="1">
      <c r="A22" s="9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0" t="str">
        <f>'主食一覧'!B5</f>
        <v/>
      </c>
      <c r="C22" s="120" t="str">
        <f>'主食一覧'!C5</f>
        <v/>
      </c>
      <c r="D22" s="120" t="str">
        <f>'主食一覧'!D5</f>
        <v/>
      </c>
      <c r="E22" s="120" t="str">
        <f>'主食一覧'!E5</f>
        <v/>
      </c>
      <c r="F22" s="120" t="str">
        <f>'主食一覧'!F5</f>
        <v/>
      </c>
      <c r="G22" s="120" t="str">
        <f>'主食一覧'!G5</f>
        <v/>
      </c>
      <c r="H22" s="120" t="str">
        <f>'主食一覧'!H5</f>
        <v/>
      </c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4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4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4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4" t="str">
        <f>IFERROR(__xludf.DUMMYFUNCTION("IMPORTRANGE(""https://docs.google.com/spreadsheets/d/1vsTcEcugRZXGU84Ng3dXvNCAOD3CAaUTEbnnM7tyUJg/edit?usp=sharing"",""水分とろみの基準・水分ゼリー!E2"")"),"")</f>
        <v/>
      </c>
      <c r="F25" s="21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2" t="str">
        <f>'水分とろみの基準・水分ゼリー'!G2</f>
        <v>お茶ゼリー</v>
      </c>
      <c r="H25" s="122" t="str">
        <f>'水分とろみの基準・水分ゼリー'!H2</f>
        <v>レモンゼリー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 t="str">
        <f>'水分とろみの基準・水分ゼリー'!B3</f>
        <v>簡単トロメイク</v>
      </c>
      <c r="C26" s="30" t="str">
        <f>'水分とろみの基準・水分ゼリー'!C3</f>
        <v>簡単トロメイク</v>
      </c>
      <c r="D26" s="30" t="str">
        <f>'水分とろみの基準・水分ゼリー'!D3</f>
        <v>簡単トロメイク</v>
      </c>
      <c r="E26" s="30" t="str">
        <f>'水分とろみの基準・水分ゼリー'!E3</f>
        <v/>
      </c>
      <c r="F26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0" t="str">
        <f>'水分とろみの基準・水分ゼリー'!G3</f>
        <v>イオンサポート・緑茶</v>
      </c>
      <c r="H26" s="30" t="str">
        <f>'水分とろみの基準・水分ゼリー'!H3</f>
        <v>イオンサポート・レモン</v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9" t="str">
        <f>'水分とろみの基準・水分ゼリー'!B4</f>
        <v/>
      </c>
      <c r="C27" s="39" t="str">
        <f>'水分とろみの基準・水分ゼリー'!C4</f>
        <v/>
      </c>
      <c r="D27" s="39" t="str">
        <f>'水分とろみの基準・水分ゼリー'!D4</f>
        <v/>
      </c>
      <c r="E27" s="39" t="str">
        <f>'水分とろみの基準・水分ゼリー'!E4</f>
        <v/>
      </c>
      <c r="F27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9" t="str">
        <f>'水分とろみの基準・水分ゼリー'!G4</f>
        <v/>
      </c>
      <c r="H27" s="39" t="str">
        <f>'水分とろみの基準・水分ゼリー'!H4</f>
        <v/>
      </c>
    </row>
    <row r="28" ht="22.5" customHeight="1">
      <c r="A28" s="42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4" t="str">
        <f>'水分とろみの基準・水分ゼリー'!B5</f>
        <v/>
      </c>
      <c r="C28" s="44" t="str">
        <f>'水分とろみの基準・水分ゼリー'!C5</f>
        <v/>
      </c>
      <c r="D28" s="44" t="str">
        <f>'水分とろみの基準・水分ゼリー'!D5</f>
        <v/>
      </c>
      <c r="E28" s="44" t="str">
        <f>'水分とろみの基準・水分ゼリー'!E5</f>
        <v/>
      </c>
      <c r="F28" s="42" t="s">
        <v>31</v>
      </c>
      <c r="G28" s="44" t="str">
        <f>'水分とろみの基準・水分ゼリー'!G5</f>
        <v/>
      </c>
      <c r="H28" s="44" t="str">
        <f>'水分とろみの基準・水分ゼリー'!H5</f>
        <v/>
      </c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5" t="str">
        <f>'濃厚流動食・補助食品'!B2</f>
        <v>メイバランスR</v>
      </c>
      <c r="C31" s="65" t="str">
        <f>'濃厚流動食・補助食品'!C2</f>
        <v/>
      </c>
      <c r="D31" s="65" t="str">
        <f>'濃厚流動食・補助食品'!D2</f>
        <v/>
      </c>
      <c r="E31" s="55" t="str">
        <f>'濃厚流動食・補助食品'!E2</f>
        <v/>
      </c>
      <c r="F31" s="130" t="str">
        <f>'濃厚流動食・補助食品'!F2</f>
        <v>０ｊ・１ｊ対応：</v>
      </c>
      <c r="G31" s="131" t="str">
        <f>'濃厚流動食・補助食品'!G2</f>
        <v/>
      </c>
      <c r="H31" s="132"/>
    </row>
    <row r="32" ht="22.5" customHeight="1">
      <c r="A32" s="59"/>
      <c r="B32" s="65" t="str">
        <f>'濃厚流動食・補助食品'!B3</f>
        <v>メイバランス1.0Z</v>
      </c>
      <c r="C32" s="65" t="str">
        <f>'濃厚流動食・補助食品'!C3</f>
        <v/>
      </c>
      <c r="D32" s="65" t="str">
        <f>'濃厚流動食・補助食品'!D3</f>
        <v/>
      </c>
      <c r="E32" s="65" t="str">
        <f>'濃厚流動食・補助食品'!E3</f>
        <v/>
      </c>
      <c r="F32" s="134" t="str">
        <f>'濃厚流動食・補助食品'!F3</f>
        <v>メイバランス1.0、メイバランス2.0（液体/固形化）、メイバランスソフトゼリー、</v>
      </c>
      <c r="G32" s="135"/>
      <c r="H32" s="63"/>
    </row>
    <row r="33" ht="22.5" customHeight="1">
      <c r="A33" s="64"/>
      <c r="B33" s="65" t="str">
        <f>'濃厚流動食・補助食品'!B4</f>
        <v>MAラクフィア1.0</v>
      </c>
      <c r="C33" s="65" t="str">
        <f>'濃厚流動食・補助食品'!C4</f>
        <v/>
      </c>
      <c r="D33" s="65" t="str">
        <f>'濃厚流動食・補助食品'!D4</f>
        <v/>
      </c>
      <c r="E33" s="65" t="str">
        <f>'濃厚流動食・補助食品'!E4</f>
        <v/>
      </c>
      <c r="F33" s="66"/>
      <c r="G33" s="136"/>
      <c r="H33" s="67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0" t="str">
        <f>'施設概要'!B2</f>
        <v>新潟県燕市大曲3003</v>
      </c>
      <c r="C36" s="141"/>
      <c r="D36" s="142"/>
      <c r="E36" s="143" t="str">
        <f>'施設概要'!C2</f>
        <v>平成11年7月1日開設 (医社)小柳医院の運営する 介護老人保健施設
入所：98名、短期入所：2名（居室総数：35室）
通所リハビリ：40名居宅介護支援事業所、訪問看護事業所、グループホーム楽楽
協力医療機関：燕労災病院、本田歯科</v>
      </c>
      <c r="F36" s="144"/>
      <c r="G36" s="144"/>
      <c r="H36" s="145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0" t="str">
        <f>'施設概要'!B3</f>
        <v>栄養管理部</v>
      </c>
      <c r="C37" s="141"/>
      <c r="D37" s="142"/>
      <c r="E37" s="146"/>
      <c r="H37" s="147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0" t="str">
        <f>'施設概要'!B4</f>
        <v>0256-62-2671（代）、0256-62-3248（栄養課直通）</v>
      </c>
      <c r="C38" s="141"/>
      <c r="D38" s="142"/>
      <c r="E38" s="146"/>
      <c r="H38" s="147"/>
    </row>
    <row r="39" ht="22.5" customHeight="1">
      <c r="A39" s="98" t="str">
        <f>IFERROR(__xludf.DUMMYFUNCTION("IMPORTRANGE(""https://docs.google.com/spreadsheets/d/1vsTcEcugRZXGU84Ng3dXvNCAOD3CAaUTEbnnM7tyUJg/edit?usp=sharing"",""施設概要!A5"")"),"FAX")</f>
        <v>FAX</v>
      </c>
      <c r="B39" s="140" t="str">
        <f>'施設概要'!B5</f>
        <v>0256-62-2801</v>
      </c>
      <c r="C39" s="141"/>
      <c r="D39" s="142"/>
      <c r="E39" s="146"/>
      <c r="H39" s="147"/>
    </row>
    <row r="40" ht="22.5" customHeight="1">
      <c r="A40" s="100" t="str">
        <f>IFERROR(__xludf.DUMMYFUNCTION("IMPORTRANGE(""https://docs.google.com/spreadsheets/d/1vsTcEcugRZXGU84Ng3dXvNCAOD3CAaUTEbnnM7tyUJg/edit?usp=sharing"",""施設概要!A6"")"),"更新日")</f>
        <v>更新日</v>
      </c>
      <c r="B40" s="148">
        <f>'施設概要'!B6</f>
        <v>45781.36771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6" t="s">
        <v>52</v>
      </c>
      <c r="B1" s="77"/>
      <c r="C1" s="77"/>
      <c r="D1" s="77"/>
    </row>
    <row r="2">
      <c r="A2" s="78" t="s">
        <v>53</v>
      </c>
      <c r="B2" s="79"/>
      <c r="C2" s="80" t="s">
        <v>54</v>
      </c>
      <c r="D2" s="81" t="s">
        <v>55</v>
      </c>
    </row>
    <row r="3">
      <c r="A3" s="82" t="s">
        <v>56</v>
      </c>
      <c r="B3" s="83"/>
      <c r="C3" s="85" t="b">
        <v>0</v>
      </c>
      <c r="D3" s="86"/>
    </row>
    <row r="4">
      <c r="A4" s="84"/>
      <c r="B4" s="84"/>
      <c r="C4" s="84"/>
      <c r="D4" s="84"/>
    </row>
    <row r="5">
      <c r="A5" s="88" t="s">
        <v>58</v>
      </c>
      <c r="B5" s="88" t="s">
        <v>60</v>
      </c>
      <c r="C5" s="84"/>
      <c r="D5" s="84"/>
    </row>
    <row r="6">
      <c r="A6" s="8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4" t="s">
        <v>57</v>
      </c>
      <c r="B1" s="84"/>
    </row>
    <row r="2">
      <c r="A2" s="84" t="s">
        <v>58</v>
      </c>
      <c r="B2" s="84" t="s">
        <v>59</v>
      </c>
    </row>
    <row r="3">
      <c r="A3" s="87">
        <v>46111.93789428241</v>
      </c>
    </row>
    <row r="4">
      <c r="A4" s="8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0" t="str">
        <f>IFERROR(__xludf.DUMMYFUNCTION("IMPORTRANGE(""https://docs.google.com/spreadsheets/d/1vsTcEcugRZXGU84Ng3dXvNCAOD3CAaUTEbnnM7tyUJg/edit?usp=sharing"",""施設概要!A1"")"),"施設概要")</f>
        <v>施設概要</v>
      </c>
      <c r="B1" s="91"/>
      <c r="C1" s="91"/>
    </row>
    <row r="2" ht="22.5" customHeight="1">
      <c r="A2" s="92" t="str">
        <f>IFERROR(__xludf.DUMMYFUNCTION("IMPORTRANGE(""https://docs.google.com/spreadsheets/d/1vsTcEcugRZXGU84Ng3dXvNCAOD3CAaUTEbnnM7tyUJg/edit?usp=sharing"",""施設概要!A2"")"),"所在地")</f>
        <v>所在地</v>
      </c>
      <c r="B2" s="93" t="s">
        <v>0</v>
      </c>
      <c r="C2" s="94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5" t="s">
        <v>2</v>
      </c>
      <c r="C3" s="96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97" t="s">
        <v>4</v>
      </c>
      <c r="C4" s="96"/>
    </row>
    <row r="5" ht="22.5" customHeight="1">
      <c r="A5" s="98" t="str">
        <f>IFERROR(__xludf.DUMMYFUNCTION("IMPORTRANGE(""https://docs.google.com/spreadsheets/d/1vsTcEcugRZXGU84Ng3dXvNCAOD3CAaUTEbnnM7tyUJg/edit?usp=sharing"",""施設概要!A5"")"),"FAX")</f>
        <v>FAX</v>
      </c>
      <c r="B5" s="99" t="s">
        <v>9</v>
      </c>
      <c r="C5" s="96"/>
    </row>
    <row r="6" ht="22.5" customHeight="1">
      <c r="A6" s="100" t="str">
        <f>IFERROR(__xludf.DUMMYFUNCTION("IMPORTRANGE(""https://docs.google.com/spreadsheets/d/1vsTcEcugRZXGU84Ng3dXvNCAOD3CAaUTEbnnM7tyUJg/edit?usp=sharing"",""施設概要!A6"")"),"更新日")</f>
        <v>更新日</v>
      </c>
      <c r="B6" s="101">
        <v>45781.36745280093</v>
      </c>
      <c r="C6" s="102"/>
    </row>
  </sheetData>
  <mergeCells count="1">
    <mergeCell ref="C2:C6"/>
  </mergeCells>
  <drawing r:id="rId1"/>
</worksheet>
</file>