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<sst xmlns="http://schemas.openxmlformats.org/spreadsheetml/2006/main" count="107" uniqueCount="69">
  <si>
    <t>〒949-4132 柏崎市西山町長峰1726番地1</t>
  </si>
  <si>
    <t>普通</t>
  </si>
  <si>
    <t>平成7年に開所した特別養護老人ホームに通所介護を併設した施設です。特徴は①自立支援介護、②栄養ケア、③地域との関わりの3つを主な柱とし、ご利用者の安心、安全の為、スタッフ間はもちろんご家族、関係機関と密に連携し日々の支援を行っております。食事は時間栄養学を取り入れたシン食事サービスで提供しております。</t>
  </si>
  <si>
    <t>ひと口大</t>
  </si>
  <si>
    <t>きざみ</t>
  </si>
  <si>
    <t>ミキサー</t>
  </si>
  <si>
    <t>ごはん</t>
  </si>
  <si>
    <t>やわらかごはん</t>
  </si>
  <si>
    <t>おかゆ</t>
  </si>
  <si>
    <t>ミキサー粥</t>
  </si>
  <si>
    <t>管理係</t>
  </si>
  <si>
    <t>鶏つくね</t>
  </si>
  <si>
    <t>0257-48-3600</t>
  </si>
  <si>
    <t>0257-48-3602</t>
  </si>
  <si>
    <t>銀鮭の塩焼き</t>
  </si>
  <si>
    <t>きんぴらごぼう</t>
  </si>
  <si>
    <t>一般的な常食。</t>
  </si>
  <si>
    <t>普通食をひと口大(1.5㎝～2.0㎝）にカットしたもの。容易に噛める硬さ。</t>
  </si>
  <si>
    <t>シン食事用に柔らかく調理されたものを細かく(0.5㎜以下）にカットしたもの又は普通食を細かく（0.5㎜以下）にカットしとろみ調整剤等でまとめたもの。</t>
  </si>
  <si>
    <t>料理をミキサーにかけゼリー状にまとめたもの。スプーンで混ぜるとペースト状になりややざらつきを残した形態も含む。</t>
  </si>
  <si>
    <t>通常の大きさ</t>
  </si>
  <si>
    <t>重量比＝米1：水1.5</t>
  </si>
  <si>
    <t>1.5㎝～2.0㎝</t>
  </si>
  <si>
    <t>0.5㎜以下</t>
  </si>
  <si>
    <t>ゼリー・ペースト状</t>
  </si>
  <si>
    <t>イオンサポート</t>
  </si>
  <si>
    <t>イオンゼリー</t>
  </si>
  <si>
    <t>重量比＝米1：水2.3</t>
  </si>
  <si>
    <t>重量比＝米1：水6.0</t>
  </si>
  <si>
    <t>全粥にスベラカーゼを1％加えミキサーにかけゼリーにする</t>
  </si>
  <si>
    <t>容易に噛める</t>
  </si>
  <si>
    <t>舌でつぶせる</t>
  </si>
  <si>
    <t>噛まなくてよい</t>
  </si>
  <si>
    <t>トロミナールプラス</t>
  </si>
  <si>
    <t>4</t>
  </si>
  <si>
    <t>3</t>
  </si>
  <si>
    <t>2-1、2-2</t>
  </si>
  <si>
    <t>スルーパートナー</t>
  </si>
  <si>
    <t>ごはん130</t>
  </si>
  <si>
    <t>おかゆ260</t>
  </si>
  <si>
    <t>ミキサー粥260</t>
  </si>
  <si>
    <t>0.5％</t>
  </si>
  <si>
    <t>1500Kcal</t>
  </si>
  <si>
    <t>1.0％</t>
  </si>
  <si>
    <t>2.0％</t>
  </si>
  <si>
    <t>1350Kcal</t>
  </si>
  <si>
    <t>1300Kcal</t>
  </si>
  <si>
    <t>0.8％</t>
  </si>
  <si>
    <t>小さじ</t>
  </si>
  <si>
    <t>ﾗｸﾌｨｰﾙ</t>
  </si>
  <si>
    <t>0j・1j対応：可</t>
  </si>
  <si>
    <t>ﾒｲﾊﾞﾗﾝｽｿﾌﾄｾﾞﾘｰ、ﾒｲﾊﾞﾗﾝｽぎゅっとｿﾌﾄｾﾞﾘｰ、MCTゼリー、ﾒｲﾊﾞﾗﾝｽぎゅっとミニ、クリミール、すっきりクリミールｼﾞｭﾚ、ｴﾝｼﾞｮｲｾﾞﾘｰﾌﾟﾗｽ、ｴﾝｼﾞｮｲｱﾙｷﾞｰﾅ</t>
  </si>
  <si>
    <t>特別養護老人ホーム</t>
  </si>
  <si>
    <t>にしかりの里</t>
  </si>
  <si>
    <t>更新記録シート</t>
  </si>
  <si>
    <t>同意の確認</t>
  </si>
  <si>
    <t>チェック</t>
  </si>
  <si>
    <t>↓ 氏名を入力 ↓</t>
  </si>
  <si>
    <t>作業記録</t>
  </si>
  <si>
    <t>更新内容について施設長の同意を得ました</t>
  </si>
  <si>
    <t>日時</t>
  </si>
  <si>
    <t>名前</t>
  </si>
  <si>
    <t>太田こずえ</t>
  </si>
  <si>
    <t>五十嵐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</si>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</sst>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@ g"/>
    <numFmt numFmtId="166" formatCode="0.0 &quot;g&quot;"/>
    <numFmt numFmtId="167" formatCode="#,##0 &quot;kcal&quot;"/>
    <numFmt numFmtId="168" formatCode="@ 杯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/>
    <font>
      <sz val="9.0"/>
      <color theme="1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00AF50"/>
        <bgColor rgb="FF00AF50"/>
      </patternFill>
    </fill>
    <fill>
      <patternFill patternType="solid">
        <fgColor rgb="FFFFE0E0"/>
        <bgColor rgb="FFFFE0E0"/>
      </patternFill>
    </fill>
    <fill>
      <patternFill patternType="solid">
        <fgColor rgb="FFFFCCA6"/>
        <bgColor rgb="FFFFCCA6"/>
      </patternFill>
    </fill>
    <fill>
      <patternFill patternType="solid">
        <fgColor rgb="FFDBF7B8"/>
        <bgColor rgb="FFDBF7B8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shrinkToFit="0" vertical="center" wrapText="0"/>
    </xf>
    <xf borderId="1" fillId="6" fontId="3" numFmtId="0" xfId="0" applyAlignment="1" applyBorder="1" applyFill="1" applyFont="1">
      <alignment horizontal="center" vertical="center"/>
    </xf>
    <xf borderId="4" fillId="5" fontId="1" numFmtId="0" xfId="0" applyAlignment="1" applyBorder="1" applyFill="1" applyFont="1">
      <alignment vertical="center"/>
    </xf>
    <xf borderId="5" fillId="7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3" fillId="4" fontId="1" numFmtId="0" xfId="0" applyAlignment="1" applyBorder="1" applyFill="1" applyFont="1">
      <alignment vertical="center"/>
    </xf>
    <xf borderId="4" fillId="8" fontId="3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readingOrder="0" shrinkToFit="0" vertical="center" wrapText="1"/>
    </xf>
    <xf borderId="7" fillId="9" fontId="5" numFmtId="0" xfId="0" applyAlignment="1" applyBorder="1" applyFill="1" applyFont="1">
      <alignment horizontal="center" vertical="center"/>
    </xf>
    <xf borderId="5" fillId="7" fontId="6" numFmtId="0" xfId="0" applyAlignment="1" applyBorder="1" applyFill="1" applyFont="1">
      <alignment horizontal="center" vertical="center"/>
    </xf>
    <xf borderId="8" fillId="0" fontId="7" numFmtId="0" xfId="0" applyBorder="1" applyFont="1"/>
    <xf borderId="5" fillId="0" fontId="8" numFmtId="0" xfId="0" applyAlignment="1" applyBorder="1" applyFont="1">
      <alignment horizontal="center" readingOrder="0" shrinkToFit="0" vertical="center" wrapText="0"/>
    </xf>
    <xf borderId="7" fillId="9" fontId="4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shrinkToFit="0" vertical="center" wrapText="0"/>
    </xf>
    <xf borderId="9" fillId="7" fontId="3" numFmtId="0" xfId="0" applyAlignment="1" applyBorder="1" applyFill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1" fillId="6" fontId="3" numFmtId="0" xfId="0" applyAlignment="1" applyBorder="1" applyFill="1" applyFont="1">
      <alignment horizontal="center" readingOrder="0" vertical="center"/>
    </xf>
    <xf borderId="1" fillId="10" fontId="4" numFmtId="164" xfId="0" applyAlignment="1" applyBorder="1" applyFill="1" applyFont="1" applyNumberFormat="1">
      <alignment horizontal="left" readingOrder="0" shrinkToFit="0" vertical="center" wrapText="0"/>
    </xf>
    <xf borderId="10" fillId="0" fontId="7" numFmtId="0" xfId="0" applyBorder="1" applyFont="1"/>
    <xf borderId="11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12" fillId="7" fontId="3" numFmtId="0" xfId="0" applyAlignment="1" applyBorder="1" applyFill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center"/>
    </xf>
    <xf borderId="2" fillId="0" fontId="8" numFmtId="0" xfId="0" applyAlignment="1" applyBorder="1" applyFont="1">
      <alignment readingOrder="0" shrinkToFit="0" vertical="center" wrapText="1"/>
    </xf>
    <xf borderId="2" fillId="7" fontId="3" numFmtId="0" xfId="0" applyAlignment="1" applyBorder="1" applyFill="1" applyFont="1">
      <alignment horizontal="center" vertical="center"/>
    </xf>
    <xf borderId="7" fillId="9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7" fillId="0" fontId="8" numFmtId="0" xfId="0" applyAlignment="1" applyBorder="1" applyFont="1">
      <alignment horizontal="center" readingOrder="0" shrinkToFit="0" vertical="center" wrapText="1"/>
    </xf>
    <xf borderId="4" fillId="0" fontId="8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shrinkToFit="0" vertical="center" wrapText="1"/>
    </xf>
    <xf borderId="14" fillId="9" fontId="3" numFmtId="0" xfId="0" applyAlignment="1" applyBorder="1" applyFill="1" applyFont="1">
      <alignment horizontal="center" vertical="center"/>
    </xf>
    <xf borderId="5" fillId="0" fontId="9" numFmtId="49" xfId="0" applyAlignment="1" applyBorder="1" applyFont="1" applyNumberFormat="1">
      <alignment horizontal="center" shrinkToFit="0" vertical="center" wrapText="0"/>
    </xf>
    <xf borderId="14" fillId="0" fontId="8" numFmtId="0" xfId="0" applyAlignment="1" applyBorder="1" applyFont="1">
      <alignment horizontal="center" readingOrder="0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4" fillId="0" fontId="8" numFmtId="0" xfId="0" applyAlignment="1" applyBorder="1" applyFon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5" fillId="7" fontId="3" numFmtId="0" xfId="0" applyAlignment="1" applyBorder="1" applyFill="1" applyFont="1">
      <alignment horizontal="center" vertical="center"/>
    </xf>
    <xf borderId="5" fillId="0" fontId="4" numFmtId="165" xfId="0" applyAlignment="1" applyBorder="1" applyFont="1" applyNumberFormat="1">
      <alignment horizontal="center" readingOrder="0" shrinkToFit="0" vertical="center" wrapText="0"/>
    </xf>
    <xf borderId="14" fillId="9" fontId="3" numFmtId="0" xfId="0" applyAlignment="1" applyBorder="1" applyFill="1" applyFont="1">
      <alignment horizontal="center" readingOrder="0" vertical="center"/>
    </xf>
    <xf borderId="16" fillId="0" fontId="7" numFmtId="0" xfId="0" applyBorder="1" applyFont="1"/>
    <xf borderId="14" fillId="0" fontId="4" numFmtId="166" xfId="0" applyAlignment="1" applyBorder="1" applyFont="1" applyNumberFormat="1">
      <alignment horizontal="center" readingOrder="0" shrinkToFit="0" vertical="center" wrapText="0"/>
    </xf>
    <xf borderId="12" fillId="0" fontId="4" numFmtId="167" xfId="0" applyAlignment="1" applyBorder="1" applyFont="1" applyNumberFormat="1">
      <alignment horizontal="center" readingOrder="0" shrinkToFit="0" vertical="center" wrapText="0"/>
    </xf>
    <xf borderId="14" fillId="0" fontId="4" numFmtId="166" xfId="0" applyAlignment="1" applyBorder="1" applyFont="1" applyNumberFormat="1">
      <alignment horizontal="center" shrinkToFit="0" vertical="center" wrapText="0"/>
    </xf>
    <xf borderId="14" fillId="0" fontId="4" numFmtId="166" xfId="0" applyAlignment="1" applyBorder="1" applyFont="1" applyNumberFormat="1">
      <alignment horizontal="center" readingOrder="0" shrinkToFit="0" vertical="center" wrapText="0"/>
    </xf>
    <xf borderId="7" fillId="9" fontId="3" numFmtId="0" xfId="0" applyAlignment="1" applyBorder="1" applyFill="1" applyFont="1">
      <alignment horizontal="center" readingOrder="0" vertical="center"/>
    </xf>
    <xf borderId="7" fillId="0" fontId="4" numFmtId="168" xfId="0" applyAlignment="1" applyBorder="1" applyFont="1" applyNumberFormat="1">
      <alignment horizontal="center" readingOrder="0" shrinkToFit="0" vertical="center" wrapText="0"/>
    </xf>
    <xf borderId="7" fillId="0" fontId="4" numFmtId="168" xfId="0" applyAlignment="1" applyBorder="1" applyFont="1" applyNumberFormat="1">
      <alignment horizontal="center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readingOrder="0" vertical="center"/>
    </xf>
    <xf borderId="18" fillId="0" fontId="8" numFmtId="0" xfId="0" applyAlignment="1" applyBorder="1" applyFont="1">
      <alignment horizontal="left" readingOrder="0" vertical="center"/>
    </xf>
    <xf borderId="22" fillId="0" fontId="7" numFmtId="0" xfId="0" applyBorder="1" applyFont="1"/>
    <xf borderId="21" fillId="0" fontId="8" numFmtId="0" xfId="0" applyAlignment="1" applyBorder="1" applyFont="1">
      <alignment horizontal="left" readingOrder="0" shrinkToFit="0" vertical="center" wrapText="1"/>
    </xf>
    <xf borderId="23" fillId="0" fontId="7" numFmtId="0" xfId="0" applyBorder="1" applyFont="1"/>
    <xf borderId="24" fillId="0" fontId="7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7" numFmtId="0" xfId="0" applyBorder="1" applyFont="1"/>
    <xf borderId="26" fillId="0" fontId="7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3" fontId="1" numFmtId="0" xfId="0" applyAlignment="1" applyBorder="1" applyFill="1" applyFont="1">
      <alignment vertical="center"/>
    </xf>
    <xf borderId="29" fillId="3" fontId="4" numFmtId="0" xfId="0" applyBorder="1" applyFill="1" applyFont="1"/>
    <xf borderId="5" fillId="0" fontId="4" numFmtId="0" xfId="0" applyAlignment="1" applyBorder="1" applyFont="1">
      <alignment horizontal="center" shrinkToFit="0" vertical="center" wrapText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32" fillId="0" fontId="16" numFmtId="0" xfId="0" applyAlignment="1" applyBorder="1" applyFont="1">
      <alignment vertical="bottom"/>
    </xf>
    <xf borderId="0" fillId="0" fontId="4" numFmtId="169" xfId="0" applyAlignment="1" applyFont="1" applyNumberFormat="1">
      <alignment readingOrder="0"/>
    </xf>
    <xf borderId="0" fillId="0" fontId="4" numFmtId="0" xfId="0" applyAlignment="1" applyFont="1">
      <alignment readingOrder="0"/>
    </xf>
    <xf borderId="32" fillId="0" fontId="16" numFmtId="0" xfId="0" applyAlignment="1" applyBorder="1" applyFont="1">
      <alignment horizontal="center" readingOrder="0"/>
    </xf>
    <xf borderId="5" fillId="0" fontId="8" numFmtId="0" xfId="0" applyAlignment="1" applyBorder="1" applyFont="1">
      <alignment horizontal="center" shrinkToFit="0" vertical="center" wrapText="1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6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9" fillId="0" fontId="7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6" fillId="6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2" fillId="6" fontId="3" numFmtId="0" xfId="0" applyAlignment="1" applyBorder="1" applyFill="1" applyFont="1">
      <alignment horizontal="center" readingOrder="0" vertical="center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12" fillId="0" fontId="7" numFmtId="0" xfId="0" applyBorder="1" applyFont="1"/>
    <xf borderId="2" fillId="0" fontId="8" numFmtId="0" xfId="0" applyAlignment="1" applyBorder="1" applyFont="1">
      <alignment horizontal="left" shrinkToFit="0" vertical="center" wrapText="1"/>
    </xf>
    <xf borderId="2" fillId="3" fontId="1" numFmtId="0" xfId="0" applyAlignment="1" applyBorder="1" applyFill="1" applyFont="1">
      <alignment horizontal="center" vertical="center"/>
    </xf>
    <xf borderId="5" fillId="0" fontId="19" numFmtId="0" xfId="0" applyAlignment="1" applyBorder="1" applyFont="1">
      <alignment horizontal="center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5" fillId="0" fontId="19" numFmtId="170" xfId="0" applyAlignment="1" applyBorder="1" applyFont="1" applyNumberFormat="1">
      <alignment horizontal="center" readingOrder="0" shrinkToFit="0" vertical="center" wrapText="0"/>
    </xf>
    <xf borderId="16" fillId="7" fontId="3" numFmtId="0" xfId="0" applyAlignment="1" applyBorder="1" applyFill="1" applyFont="1">
      <alignment horizontal="center" readingOrder="0" vertical="center"/>
    </xf>
    <xf borderId="12" fillId="0" fontId="4" numFmtId="167" xfId="0" applyAlignment="1" applyBorder="1" applyFont="1" applyNumberFormat="1">
      <alignment horizontal="center" readingOrder="0" shrinkToFit="0" vertical="center" wrapText="0"/>
    </xf>
    <xf borderId="4" fillId="5" fontId="1" numFmtId="0" xfId="0" applyAlignment="1" applyBorder="1" applyFill="1" applyFont="1">
      <alignment horizontal="center" vertical="center"/>
    </xf>
    <xf borderId="4" fillId="0" fontId="20" numFmtId="49" xfId="0" applyAlignment="1" applyBorder="1" applyFont="1" applyNumberFormat="1">
      <alignment horizontal="center" readingOrder="0" shrinkToFit="0" vertical="center" wrapText="0"/>
    </xf>
    <xf borderId="5" fillId="0" fontId="4" numFmtId="165" xfId="0" applyAlignment="1" applyBorder="1" applyFont="1" applyNumberFormat="1">
      <alignment horizontal="center" shrinkToFit="0" vertical="center" wrapText="0"/>
    </xf>
    <xf borderId="12" fillId="0" fontId="4" numFmtId="167" xfId="0" applyAlignment="1" applyBorder="1" applyFont="1" applyNumberFormat="1">
      <alignment horizontal="center" shrinkToFit="0" vertical="center" wrapText="0"/>
    </xf>
    <xf borderId="36" fillId="5" fontId="1" numFmtId="0" xfId="0" applyAlignment="1" applyBorder="1" applyFill="1" applyFont="1">
      <alignment vertical="center"/>
    </xf>
    <xf borderId="37" fillId="5" fontId="4" numFmtId="0" xfId="0" applyBorder="1" applyFill="1" applyFont="1"/>
    <xf borderId="3" fillId="4" fontId="2" numFmtId="0" xfId="0" applyAlignment="1" applyBorder="1" applyFill="1" applyFont="1">
      <alignment horizontal="center" shrinkToFit="0" vertical="center" wrapText="0"/>
    </xf>
    <xf borderId="3" fillId="4" fontId="1" numFmtId="0" xfId="0" applyAlignment="1" applyBorder="1" applyFill="1" applyFont="1">
      <alignment horizontal="center" vertical="center"/>
    </xf>
    <xf borderId="7" fillId="0" fontId="8" numFmtId="0" xfId="0" applyAlignment="1" applyBorder="1" applyFont="1">
      <alignment horizontal="center" shrinkToFit="0" vertical="center" wrapText="1"/>
    </xf>
    <xf borderId="14" fillId="0" fontId="4" numFmtId="166" xfId="0" applyAlignment="1" applyBorder="1" applyFont="1" applyNumberFormat="1">
      <alignment horizontal="center" shrinkToFit="0" vertical="center" wrapText="0"/>
    </xf>
    <xf borderId="4" fillId="0" fontId="8" numFmtId="0" xfId="0" applyAlignment="1" applyBorder="1" applyFont="1">
      <alignment horizontal="left" shrinkToFit="0" vertical="center" wrapText="1"/>
    </xf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38" fillId="0" fontId="8" numFmtId="0" xfId="0" applyAlignment="1" applyBorder="1" applyFont="1">
      <alignment horizontal="left" readingOrder="0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39" fillId="4" fontId="4" numFmtId="0" xfId="0" applyBorder="1" applyFill="1" applyFont="1"/>
    <xf borderId="5" fillId="0" fontId="4" numFmtId="0" xfId="0" applyAlignment="1" applyBorder="1" applyFont="1">
      <alignment horizontal="center" readingOrder="0" shrinkToFit="0" vertical="center" wrapText="0"/>
    </xf>
    <xf borderId="5" fillId="0" fontId="8" numFmtId="0" xfId="0" applyAlignment="1" applyBorder="1" applyFont="1">
      <alignment horizontal="center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8" fillId="0" fontId="8" numFmtId="0" xfId="0" applyAlignment="1" applyBorder="1" applyFont="1">
      <alignment horizontal="center" vertical="center"/>
    </xf>
    <xf borderId="41" fillId="0" fontId="8" numFmtId="0" xfId="0" applyAlignment="1" applyBorder="1" applyFont="1">
      <alignment horizontal="left" vertical="center"/>
    </xf>
    <xf borderId="42" fillId="0" fontId="7" numFmtId="0" xfId="0" applyBorder="1" applyFont="1"/>
    <xf borderId="21" fillId="0" fontId="8" numFmtId="0" xfId="0" applyAlignment="1" applyBorder="1" applyFont="1">
      <alignment horizontal="left" shrinkToFit="0" vertical="center" wrapText="1"/>
    </xf>
    <xf borderId="43" fillId="0" fontId="7" numFmtId="0" xfId="0" applyBorder="1" applyFont="1"/>
    <xf borderId="44" fillId="0" fontId="7" numFmtId="0" xfId="0" applyBorder="1" applyFont="1"/>
    <xf borderId="34" fillId="2" fontId="1" numFmtId="0" xfId="0" applyAlignment="1" applyBorder="1" applyFill="1" applyFont="1">
      <alignment vertical="center"/>
    </xf>
    <xf borderId="2" fillId="0" fontId="8" numFmtId="0" xfId="0" applyAlignment="1" applyBorder="1" applyFont="1">
      <alignment horizontal="left" readingOrder="0" shrinkToFit="0" vertical="center" wrapText="1"/>
    </xf>
    <xf borderId="45" fillId="2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7" numFmtId="0" xfId="0" applyBorder="1" applyFont="1"/>
    <xf borderId="45" fillId="0" fontId="7" numFmtId="0" xfId="0" applyBorder="1" applyFont="1"/>
    <xf borderId="5" fillId="0" fontId="19" numFmtId="49" xfId="0" applyAlignment="1" applyBorder="1" applyFont="1" applyNumberFormat="1">
      <alignment horizontal="center" shrinkToFit="0" vertical="center" wrapText="0"/>
    </xf>
    <xf borderId="35" fillId="0" fontId="4" numFmtId="0" xfId="0" applyAlignment="1" applyBorder="1" applyFont="1">
      <alignment shrinkToFit="0" vertical="center" wrapText="1"/>
    </xf>
    <xf borderId="5" fillId="0" fontId="19" numFmtId="49" xfId="0" applyAlignment="1" applyBorder="1" applyFont="1" applyNumberFormat="1">
      <alignment horizontal="center" readingOrder="0" shrinkToFit="0" vertical="center" wrapText="0"/>
    </xf>
    <xf borderId="47" fillId="0" fontId="7" numFmtId="0" xfId="0" applyBorder="1" applyFont="1"/>
    <xf borderId="48" fillId="0" fontId="7" numFmtId="0" xfId="0" applyBorder="1" applyFont="1"/>
    <xf borderId="5" fillId="0" fontId="4" numFmtId="171" xfId="0" applyAlignment="1" applyBorder="1" applyFont="1" applyNumberFormat="1">
      <alignment horizontal="center" readingOrder="0" shrinkToFit="0" vertical="center" wrapText="0"/>
    </xf>
    <xf borderId="49" fillId="0" fontId="7" numFmtId="0" xfId="0" applyBorder="1" applyFont="1"/>
    <xf borderId="50" fillId="0" fontId="7" numFmtId="0" xfId="0" applyBorder="1" applyFont="1"/>
    <xf borderId="34" fillId="0" fontId="4" numFmtId="164" xfId="0" applyAlignment="1" applyBorder="1" applyFont="1" applyNumberFormat="1">
      <alignment horizontal="left" shrinkToFit="0" vertical="center" wrapText="0"/>
    </xf>
    <xf borderId="33" fillId="0" fontId="7" numFmtId="0" xfId="0" applyBorder="1" applyFont="1"/>
    <xf borderId="51" fillId="0" fontId="7" numFmtId="0" xfId="0" applyBorder="1" applyFont="1"/>
    <xf borderId="52" fillId="0" fontId="7" numFmtId="0" xfId="0" applyBorder="1" applyFont="1"/>
    <xf borderId="4" fillId="0" fontId="8" numFmtId="0" xfId="0" applyAlignment="1" applyBorder="1" applyFont="1">
      <alignment horizontal="left" readingOrder="0" shrinkToFit="0" vertical="center" wrapText="1"/>
    </xf>
    <xf borderId="7" fillId="0" fontId="4" numFmtId="172" xfId="0" applyAlignment="1" applyBorder="1" applyFont="1" applyNumberFormat="1">
      <alignment horizontal="center" readingOrder="0" shrinkToFit="0" vertical="center" wrapText="0"/>
    </xf>
    <xf borderId="7" fillId="0" fontId="4" numFmtId="172" xfId="0" applyAlignment="1" applyBorder="1" applyFont="1" applyNumberFormat="1">
      <alignment horizontal="center" shrinkToFit="0" vertical="center" wrapText="0"/>
    </xf>
    <xf borderId="7" fillId="0" fontId="4" numFmtId="172" xfId="0" applyAlignment="1" applyBorder="1" applyFont="1" applyNumberFormat="1">
      <alignment horizontal="center" readingOrder="0" shrinkToFit="0" vertical="center" wrapText="0"/>
    </xf>
    <xf borderId="7" fillId="0" fontId="4" numFmtId="172" xfId="0" applyAlignment="1" applyBorder="1" applyFont="1" applyNumberFormat="1">
      <alignment horizontal="center" shrinkToFit="0" vertical="center" wrapText="0"/>
    </xf>
    <xf borderId="18" fillId="0" fontId="8" numFmtId="0" xfId="0" applyAlignment="1" applyBorder="1" applyFont="1">
      <alignment horizontal="center" readingOrder="0" vertical="center"/>
    </xf>
    <xf borderId="41" fillId="0" fontId="8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Relationship Id="rId3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1238250</xdr:colOff>
      <xdr:row>2</xdr:row>
      <xdr:rowOff>171450</xdr:rowOff>
    </xdr:from>
    <xdr:ext cx="1257300" cy="3114675"/>
    <xdr:pic>
      <xdr:nvPicPr>
        <xdr:cNvPr id="0" name="image3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1247775</xdr:colOff>
      <xdr:row>2</xdr:row>
      <xdr:rowOff>171450</xdr:rowOff>
    </xdr:from>
    <xdr:ext cx="1257300" cy="3114675"/>
    <xdr:pic>
      <xdr:nvPicPr>
        <xdr:cNvPr id="0" name="image2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2</xdr:row>
      <xdr:rowOff>171450</xdr:rowOff>
    </xdr:from>
    <xdr:ext cx="1209675" cy="3114675"/>
    <xdr:pic>
      <xdr:nvPicPr>
        <xdr:cNvPr id="0" name="image1.png" title="画像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2</xdr:row>
      <xdr:rowOff>171450</xdr:rowOff>
    </xdr:from>
    <xdr:ext cx="1209675" cy="3114675"/>
    <xdr:pic>
      <xdr:nvPicPr>
        <xdr:cNvPr id="0" name="image4.png" title="画像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4" t="str">
        <f>IFERROR(__xludf.DUMMYFUNCTION("IMPORTRANGE(""https://docs.google.com/spreadsheets/d/1vsTcEcugRZXGU84Ng3dXvNCAOD3CAaUTEbnnM7tyUJg/edit?usp=sharing"",""施設概要!A2"")"),"所在地")</f>
        <v>所在地</v>
      </c>
      <c r="B2" s="7" t="s">
        <v>0</v>
      </c>
      <c r="C2" s="12" t="s">
        <v>2</v>
      </c>
    </row>
    <row r="3" ht="22.5" customHeight="1">
      <c r="A3" s="4" t="str">
        <f>IFERROR(__xludf.DUMMYFUNCTION("IMPORTRANGE(""https://docs.google.com/spreadsheets/d/1vsTcEcugRZXGU84Ng3dXvNCAOD3CAaUTEbnnM7tyUJg/edit?usp=sharing"",""施設概要!A3"")"),"給食部門名")</f>
        <v>給食部門名</v>
      </c>
      <c r="B3" s="7" t="s">
        <v>10</v>
      </c>
      <c r="C3" s="15"/>
    </row>
    <row r="4" ht="22.5" customHeight="1">
      <c r="A4" s="4" t="str">
        <f>IFERROR(__xludf.DUMMYFUNCTION("IMPORTRANGE(""https://docs.google.com/spreadsheets/d/1vsTcEcugRZXGU84Ng3dXvNCAOD3CAaUTEbnnM7tyUJg/edit?usp=sharing"",""施設概要!A4"")"),"電話")</f>
        <v>電話</v>
      </c>
      <c r="B4" s="7" t="s">
        <v>12</v>
      </c>
      <c r="C4" s="15"/>
    </row>
    <row r="5" ht="22.5" customHeight="1">
      <c r="A5" s="4" t="str">
        <f>IFERROR(__xludf.DUMMYFUNCTION("IMPORTRANGE(""https://docs.google.com/spreadsheets/d/1vsTcEcugRZXGU84Ng3dXvNCAOD3CAaUTEbnnM7tyUJg/edit?usp=sharing"",""施設概要!A5"")"),"FAX")</f>
        <v>FAX</v>
      </c>
      <c r="B5" s="7" t="s">
        <v>13</v>
      </c>
      <c r="C5" s="15"/>
    </row>
    <row r="6" ht="22.5" customHeight="1">
      <c r="A6" s="21" t="str">
        <f>IFERROR(__xludf.DUMMYFUNCTION("IMPORTRANGE(""https://docs.google.com/spreadsheets/d/1vsTcEcugRZXGU84Ng3dXvNCAOD3CAaUTEbnnM7tyUJg/edit?usp=sharing"",""施設概要!A6"")"),"更新日")</f>
        <v>更新日</v>
      </c>
      <c r="B6" s="22">
        <v>46275.64767896991</v>
      </c>
      <c r="C6" s="23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8" t="s">
        <v>1</v>
      </c>
      <c r="C2" s="8" t="s">
        <v>3</v>
      </c>
      <c r="D2" s="8" t="s">
        <v>4</v>
      </c>
      <c r="E2" s="8" t="s">
        <v>5</v>
      </c>
      <c r="F2" s="8"/>
      <c r="G2" s="8"/>
      <c r="H2" s="8"/>
    </row>
    <row r="3" ht="18.75" customHeight="1">
      <c r="A3" s="1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11</v>
      </c>
      <c r="C3" s="16" t="s">
        <v>11</v>
      </c>
      <c r="D3" s="16" t="s">
        <v>11</v>
      </c>
      <c r="E3" s="16" t="s">
        <v>11</v>
      </c>
      <c r="F3" s="16"/>
      <c r="G3" s="16"/>
      <c r="H3" s="16"/>
    </row>
    <row r="4" ht="67.5" customHeight="1">
      <c r="A4" s="19" t="str">
        <f>IFERROR(__xludf.DUMMYFUNCTION("IMPORTRANGE(""https://docs.google.com/spreadsheets/d/1vsTcEcugRZXGU84Ng3dXvNCAOD3CAaUTEbnnM7tyUJg/edit?usp=sharing"",""おかず形態一覧表!A4"")"),"画像")</f>
        <v>画像</v>
      </c>
      <c r="B4" s="20"/>
      <c r="C4" s="20"/>
      <c r="D4" s="20"/>
      <c r="E4" s="20"/>
      <c r="F4" s="20"/>
      <c r="G4" s="20"/>
      <c r="H4" s="20"/>
    </row>
    <row r="5" ht="18.75" customHeight="1">
      <c r="A5" s="1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14</v>
      </c>
      <c r="C5" s="16" t="s">
        <v>14</v>
      </c>
      <c r="D5" s="16" t="s">
        <v>14</v>
      </c>
      <c r="E5" s="16" t="s">
        <v>14</v>
      </c>
      <c r="F5" s="16"/>
      <c r="G5" s="16"/>
      <c r="H5" s="16"/>
    </row>
    <row r="6" ht="67.5" customHeight="1">
      <c r="A6" s="19" t="str">
        <f>IFERROR(__xludf.DUMMYFUNCTION("IMPORTRANGE(""https://docs.google.com/spreadsheets/d/1vsTcEcugRZXGU84Ng3dXvNCAOD3CAaUTEbnnM7tyUJg/edit?usp=sharing"",""おかず形態一覧表!A6"")"),"画像")</f>
        <v>画像</v>
      </c>
      <c r="B6" s="24"/>
      <c r="C6" s="20"/>
      <c r="D6" s="20"/>
      <c r="E6" s="20"/>
      <c r="F6" s="20"/>
      <c r="G6" s="20"/>
      <c r="H6" s="20"/>
    </row>
    <row r="7" ht="18.75" customHeight="1">
      <c r="A7" s="1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15</v>
      </c>
      <c r="C7" s="16" t="s">
        <v>15</v>
      </c>
      <c r="D7" s="16" t="s">
        <v>15</v>
      </c>
      <c r="E7" s="16" t="s">
        <v>15</v>
      </c>
      <c r="F7" s="16"/>
      <c r="G7" s="16"/>
      <c r="H7" s="16"/>
    </row>
    <row r="8" ht="67.5" customHeight="1">
      <c r="A8" s="26" t="str">
        <f>IFERROR(__xludf.DUMMYFUNCTION("IMPORTRANGE(""https://docs.google.com/spreadsheets/d/1vsTcEcugRZXGU84Ng3dXvNCAOD3CAaUTEbnnM7tyUJg/edit?usp=sharing"",""おかず形態一覧表!A8"")"),"画像")</f>
        <v>画像</v>
      </c>
      <c r="B8" s="27"/>
      <c r="C8" s="28"/>
      <c r="D8" s="28"/>
      <c r="E8" s="28"/>
      <c r="F8" s="28"/>
      <c r="G8" s="28"/>
      <c r="H8" s="28"/>
    </row>
    <row r="9" ht="112.5" customHeight="1">
      <c r="A9" s="26" t="str">
        <f>IFERROR(__xludf.DUMMYFUNCTION("IMPORTRANGE(""https://docs.google.com/spreadsheets/d/1vsTcEcugRZXGU84Ng3dXvNCAOD3CAaUTEbnnM7tyUJg/edit?usp=sharing"",""おかず形態一覧表!A9"")"),"内容")</f>
        <v>内容</v>
      </c>
      <c r="B9" s="29" t="s">
        <v>16</v>
      </c>
      <c r="C9" s="29" t="s">
        <v>17</v>
      </c>
      <c r="D9" s="29" t="s">
        <v>18</v>
      </c>
      <c r="E9" s="29" t="s">
        <v>19</v>
      </c>
      <c r="F9" s="29"/>
      <c r="G9" s="29"/>
      <c r="H9" s="29"/>
    </row>
    <row r="10" ht="45.0" customHeight="1">
      <c r="A10" s="30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32" t="s">
        <v>20</v>
      </c>
      <c r="C10" s="32" t="s">
        <v>22</v>
      </c>
      <c r="D10" s="32" t="s">
        <v>23</v>
      </c>
      <c r="E10" s="32" t="s">
        <v>24</v>
      </c>
      <c r="F10" s="32"/>
      <c r="G10" s="32"/>
      <c r="H10" s="32"/>
    </row>
    <row r="11" ht="45.0" customHeight="1">
      <c r="A11" s="30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35"/>
      <c r="C11" s="32" t="s">
        <v>30</v>
      </c>
      <c r="D11" s="32" t="s">
        <v>31</v>
      </c>
      <c r="E11" s="32" t="s">
        <v>32</v>
      </c>
      <c r="F11" s="32"/>
      <c r="G11" s="32"/>
      <c r="H11" s="32"/>
    </row>
    <row r="12" ht="22.5" customHeight="1">
      <c r="A12" s="30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38"/>
      <c r="C12" s="40" t="s">
        <v>34</v>
      </c>
      <c r="D12" s="40" t="s">
        <v>35</v>
      </c>
      <c r="E12" s="40" t="s">
        <v>36</v>
      </c>
      <c r="F12" s="40"/>
      <c r="G12" s="40"/>
      <c r="H12" s="40"/>
    </row>
    <row r="13" ht="22.5" customHeight="1">
      <c r="A13" s="4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4" t="s">
        <v>38</v>
      </c>
      <c r="C13" s="44" t="s">
        <v>38</v>
      </c>
      <c r="D13" s="44" t="s">
        <v>39</v>
      </c>
      <c r="E13" s="44" t="s">
        <v>40</v>
      </c>
      <c r="F13" s="44"/>
      <c r="G13" s="44"/>
      <c r="H13" s="44"/>
    </row>
    <row r="14" ht="22.5" customHeight="1">
      <c r="A14" s="46"/>
      <c r="B14" s="48" t="s">
        <v>42</v>
      </c>
      <c r="C14" s="48" t="s">
        <v>42</v>
      </c>
      <c r="D14" s="48" t="s">
        <v>45</v>
      </c>
      <c r="E14" s="48" t="s">
        <v>46</v>
      </c>
      <c r="F14" s="48"/>
      <c r="G14" s="48"/>
      <c r="H14" s="48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5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0" t="str">
        <f>IFERROR(__xludf.DUMMYFUNCTION("IMPORTRANGE(""https://docs.google.com/spreadsheets/d/1vsTcEcugRZXGU84Ng3dXvNCAOD3CAaUTEbnnM7tyUJg/edit?usp=sharing"",""主食一覧!A2"")"),"主食名称")</f>
        <v>主食名称</v>
      </c>
      <c r="B2" s="11" t="s">
        <v>6</v>
      </c>
      <c r="C2" s="11" t="s">
        <v>7</v>
      </c>
      <c r="D2" s="11" t="s">
        <v>8</v>
      </c>
      <c r="E2" s="11" t="s">
        <v>9</v>
      </c>
      <c r="F2" s="11"/>
      <c r="G2" s="11"/>
      <c r="H2" s="18"/>
    </row>
    <row r="3" ht="67.5" customHeight="1">
      <c r="A3" s="10" t="str">
        <f>IFERROR(__xludf.DUMMYFUNCTION("IMPORTRANGE(""https://docs.google.com/spreadsheets/d/1vsTcEcugRZXGU84Ng3dXvNCAOD3CAaUTEbnnM7tyUJg/edit?usp=sharing"",""主食一覧!A3"")"),"画像")</f>
        <v>画像</v>
      </c>
      <c r="B3" s="25"/>
      <c r="C3" s="25"/>
      <c r="D3" s="25"/>
      <c r="E3" s="25"/>
      <c r="F3" s="25"/>
      <c r="G3" s="25"/>
      <c r="H3" s="25"/>
    </row>
    <row r="4" ht="45.0" customHeight="1">
      <c r="A4" s="10" t="str">
        <f>IFERROR(__xludf.DUMMYFUNCTION("IMPORTRANGE(""https://docs.google.com/spreadsheets/d/1vsTcEcugRZXGU84Ng3dXvNCAOD3CAaUTEbnnM7tyUJg/edit?usp=sharing"",""主食一覧!A4"")"),"内容")</f>
        <v>内容</v>
      </c>
      <c r="B4" s="34" t="s">
        <v>21</v>
      </c>
      <c r="C4" s="34" t="s">
        <v>27</v>
      </c>
      <c r="D4" s="34" t="s">
        <v>28</v>
      </c>
      <c r="E4" s="34" t="s">
        <v>29</v>
      </c>
      <c r="F4" s="34"/>
      <c r="G4" s="34"/>
      <c r="H4" s="36"/>
    </row>
    <row r="5" ht="22.5" customHeight="1">
      <c r="A5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5" s="42"/>
      <c r="C5" s="42"/>
      <c r="D5" s="42"/>
      <c r="E5" s="42"/>
      <c r="F5" s="42"/>
      <c r="G5" s="42"/>
      <c r="H5" s="4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7" t="str">
        <f>IFERROR(__xludf.DUMMYFUNCTION("IMPORTRANGE(""https://docs.google.com/spreadsheets/d/1vsTcEcugRZXGU84Ng3dXvNCAOD3CAaUTEbnnM7tyUJg/edit?usp=sharing"",""水分とろみの基準・水分ゼリー!E2"")"),"")</f>
        <v/>
      </c>
      <c r="F2" s="3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33" t="s">
        <v>25</v>
      </c>
      <c r="H2" s="33" t="s">
        <v>26</v>
      </c>
    </row>
    <row r="3" ht="22.5" customHeight="1">
      <c r="A3" s="3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9" t="s">
        <v>33</v>
      </c>
      <c r="C3" s="39" t="s">
        <v>33</v>
      </c>
      <c r="D3" s="39" t="s">
        <v>33</v>
      </c>
      <c r="E3" s="41"/>
      <c r="F3" s="3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9" t="s">
        <v>25</v>
      </c>
      <c r="H3" s="39" t="s">
        <v>37</v>
      </c>
    </row>
    <row r="4" ht="22.5" customHeight="1">
      <c r="A4" s="4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7" t="s">
        <v>41</v>
      </c>
      <c r="C4" s="47" t="s">
        <v>43</v>
      </c>
      <c r="D4" s="47" t="s">
        <v>44</v>
      </c>
      <c r="E4" s="49"/>
      <c r="F4" s="3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50" t="s">
        <v>43</v>
      </c>
      <c r="H4" s="50" t="s">
        <v>47</v>
      </c>
    </row>
    <row r="5" ht="22.5" customHeight="1">
      <c r="A5" s="5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2"/>
      <c r="C5" s="53"/>
      <c r="D5" s="52"/>
      <c r="E5" s="53"/>
      <c r="F5" s="51" t="s">
        <v>48</v>
      </c>
      <c r="G5" s="52"/>
      <c r="H5" s="5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7" t="s">
        <v>49</v>
      </c>
      <c r="C2" s="57"/>
      <c r="D2" s="57"/>
      <c r="E2" s="58"/>
      <c r="F2" s="59" t="s">
        <v>50</v>
      </c>
      <c r="G2" s="60"/>
    </row>
    <row r="3" ht="22.5" customHeight="1">
      <c r="A3" s="61"/>
      <c r="B3" s="57"/>
      <c r="C3" s="57"/>
      <c r="D3" s="57"/>
      <c r="E3" s="58"/>
      <c r="F3" s="62" t="s">
        <v>51</v>
      </c>
      <c r="G3" s="63"/>
    </row>
    <row r="4" ht="22.5" customHeight="1">
      <c r="A4" s="64"/>
      <c r="B4" s="57"/>
      <c r="C4" s="57"/>
      <c r="D4" s="65"/>
      <c r="E4" s="58"/>
      <c r="F4" s="66"/>
      <c r="G4" s="67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8" t="s">
        <v>52</v>
      </c>
      <c r="B1" s="69"/>
      <c r="C1" s="69" t="s">
        <v>53</v>
      </c>
      <c r="D1" s="69"/>
      <c r="E1" s="69"/>
      <c r="F1" s="70"/>
      <c r="G1" s="70"/>
      <c r="H1" s="70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7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3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4" t="str">
        <f>'おかず形態一覧表'!B2</f>
        <v>普通</v>
      </c>
      <c r="C4" s="74" t="str">
        <f>'おかず形態一覧表'!C2</f>
        <v>ひと口大</v>
      </c>
      <c r="D4" s="74" t="str">
        <f>'おかず形態一覧表'!D2</f>
        <v>きざみ</v>
      </c>
      <c r="E4" s="74" t="str">
        <f>'おかず形態一覧表'!E2</f>
        <v>ミキサー</v>
      </c>
      <c r="F4" s="74" t="str">
        <f>'おかず形態一覧表'!F2</f>
        <v/>
      </c>
      <c r="G4" s="74" t="str">
        <f>'おかず形態一覧表'!G2</f>
        <v/>
      </c>
      <c r="H4" s="74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87" t="str">
        <f>'おかず形態一覧表'!B3</f>
        <v>鶏つくね</v>
      </c>
      <c r="C5" s="87" t="str">
        <f>'おかず形態一覧表'!C3</f>
        <v>鶏つくね</v>
      </c>
      <c r="D5" s="87" t="str">
        <f>'おかず形態一覧表'!D3</f>
        <v>鶏つくね</v>
      </c>
      <c r="E5" s="87" t="str">
        <f>'おかず形態一覧表'!E3</f>
        <v>鶏つくね</v>
      </c>
      <c r="F5" s="87" t="str">
        <f>'おかず形態一覧表'!F3</f>
        <v/>
      </c>
      <c r="G5" s="87" t="str">
        <f>'おかず形態一覧表'!G3</f>
        <v/>
      </c>
      <c r="H5" s="87" t="str">
        <f>'おかず形態一覧表'!H3</f>
        <v/>
      </c>
    </row>
    <row r="6" ht="67.5" customHeight="1">
      <c r="A6" s="19" t="str">
        <f>IFERROR(__xludf.DUMMYFUNCTION("IMPORTRANGE(""https://docs.google.com/spreadsheets/d/1vsTcEcugRZXGU84Ng3dXvNCAOD3CAaUTEbnnM7tyUJg/edit?usp=sharing"",""おかず形態一覧表!A4"")"),"画像")</f>
        <v>画像</v>
      </c>
      <c r="B6" s="24" t="str">
        <f>'おかず形態一覧表'!B4</f>
        <v/>
      </c>
      <c r="C6" s="24" t="str">
        <f>'おかず形態一覧表'!C4</f>
        <v/>
      </c>
      <c r="D6" s="24" t="str">
        <f>'おかず形態一覧表'!D4</f>
        <v/>
      </c>
      <c r="E6" s="24" t="str">
        <f>'おかず形態一覧表'!E4</f>
        <v/>
      </c>
      <c r="F6" s="24" t="str">
        <f>'おかず形態一覧表'!F4</f>
        <v/>
      </c>
      <c r="G6" s="24" t="str">
        <f>'おかず形態一覧表'!G4</f>
        <v/>
      </c>
      <c r="H6" s="24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87" t="str">
        <f>'おかず形態一覧表'!B5</f>
        <v>銀鮭の塩焼き</v>
      </c>
      <c r="C7" s="87" t="str">
        <f>'おかず形態一覧表'!C5</f>
        <v>銀鮭の塩焼き</v>
      </c>
      <c r="D7" s="87" t="str">
        <f>'おかず形態一覧表'!D5</f>
        <v>銀鮭の塩焼き</v>
      </c>
      <c r="E7" s="87" t="str">
        <f>'おかず形態一覧表'!E5</f>
        <v>銀鮭の塩焼き</v>
      </c>
      <c r="F7" s="87" t="str">
        <f>'おかず形態一覧表'!F5</f>
        <v/>
      </c>
      <c r="G7" s="87" t="str">
        <f>'おかず形態一覧表'!G5</f>
        <v/>
      </c>
      <c r="H7" s="87" t="str">
        <f>'おかず形態一覧表'!H5</f>
        <v/>
      </c>
    </row>
    <row r="8" ht="67.5" customHeight="1">
      <c r="A8" s="19" t="str">
        <f>IFERROR(__xludf.DUMMYFUNCTION("IMPORTRANGE(""https://docs.google.com/spreadsheets/d/1vsTcEcugRZXGU84Ng3dXvNCAOD3CAaUTEbnnM7tyUJg/edit?usp=sharing"",""おかず形態一覧表!A6"")"),"画像")</f>
        <v>画像</v>
      </c>
      <c r="B8" s="24" t="str">
        <f>'おかず形態一覧表'!B6</f>
        <v/>
      </c>
      <c r="C8" s="24" t="str">
        <f>'おかず形態一覧表'!C6</f>
        <v/>
      </c>
      <c r="D8" s="24" t="str">
        <f>'おかず形態一覧表'!D6</f>
        <v/>
      </c>
      <c r="E8" s="24" t="str">
        <f>'おかず形態一覧表'!E6</f>
        <v/>
      </c>
      <c r="F8" s="24" t="str">
        <f>'おかず形態一覧表'!F6</f>
        <v/>
      </c>
      <c r="G8" s="24" t="str">
        <f>'おかず形態一覧表'!G6</f>
        <v/>
      </c>
      <c r="H8" s="24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87" t="str">
        <f>'おかず形態一覧表'!B7</f>
        <v>きんぴらごぼう</v>
      </c>
      <c r="C9" s="87" t="str">
        <f>'おかず形態一覧表'!C7</f>
        <v>きんぴらごぼう</v>
      </c>
      <c r="D9" s="87" t="str">
        <f>'おかず形態一覧表'!D7</f>
        <v>きんぴらごぼう</v>
      </c>
      <c r="E9" s="87" t="str">
        <f>'おかず形態一覧表'!E7</f>
        <v>きんぴらごぼう</v>
      </c>
      <c r="F9" s="87" t="str">
        <f>'おかず形態一覧表'!F7</f>
        <v/>
      </c>
      <c r="G9" s="87" t="str">
        <f>'おかず形態一覧表'!G7</f>
        <v/>
      </c>
      <c r="H9" s="87" t="str">
        <f>'おかず形態一覧表'!H7</f>
        <v/>
      </c>
    </row>
    <row r="10" ht="67.5" customHeight="1">
      <c r="A10" s="26" t="str">
        <f>IFERROR(__xludf.DUMMYFUNCTION("IMPORTRANGE(""https://docs.google.com/spreadsheets/d/1vsTcEcugRZXGU84Ng3dXvNCAOD3CAaUTEbnnM7tyUJg/edit?usp=sharing"",""おかず形態一覧表!A8"")"),"画像")</f>
        <v>画像</v>
      </c>
      <c r="B10" s="27" t="str">
        <f>'おかず形態一覧表'!B8</f>
        <v/>
      </c>
      <c r="C10" s="27" t="str">
        <f>'おかず形態一覧表'!C8</f>
        <v/>
      </c>
      <c r="D10" s="27" t="str">
        <f>'おかず形態一覧表'!D8</f>
        <v/>
      </c>
      <c r="E10" s="27" t="str">
        <f>'おかず形態一覧表'!E8</f>
        <v/>
      </c>
      <c r="F10" s="27" t="str">
        <f>'おかず形態一覧表'!F8</f>
        <v/>
      </c>
      <c r="G10" s="27" t="str">
        <f>'おかず形態一覧表'!G8</f>
        <v/>
      </c>
      <c r="H10" s="27" t="str">
        <f>'おかず形態一覧表'!H8</f>
        <v/>
      </c>
    </row>
    <row r="11" ht="112.5" customHeight="1">
      <c r="A11" s="26" t="str">
        <f>IFERROR(__xludf.DUMMYFUNCTION("IMPORTRANGE(""https://docs.google.com/spreadsheets/d/1vsTcEcugRZXGU84Ng3dXvNCAOD3CAaUTEbnnM7tyUJg/edit?usp=sharing"",""おかず形態一覧表!A9"")"),"内容")</f>
        <v>内容</v>
      </c>
      <c r="B11" s="104" t="str">
        <f>'おかず形態一覧表'!B9</f>
        <v>一般的な常食。</v>
      </c>
      <c r="C11" s="104" t="str">
        <f>'おかず形態一覧表'!C9</f>
        <v>普通食をひと口大(1.5㎝～2.0㎝）にカットしたもの。容易に噛める硬さ。</v>
      </c>
      <c r="D11" s="104" t="str">
        <f>'おかず形態一覧表'!D9</f>
        <v>シン食事用に柔らかく調理されたものを細かく(0.5㎜以下）にカットしたもの又は普通食を細かく（0.5㎜以下）にカットしとろみ調整剤等でまとめたもの。</v>
      </c>
      <c r="E11" s="104" t="str">
        <f>'おかず形態一覧表'!E9</f>
        <v>料理をミキサーにかけゼリー状にまとめたもの。スプーンで混ぜるとペースト状になりややざらつきを残した形態も含む。</v>
      </c>
      <c r="F11" s="104" t="str">
        <f>'おかず形態一覧表'!F9</f>
        <v/>
      </c>
      <c r="G11" s="104" t="str">
        <f>'おかず形態一覧表'!G9</f>
        <v/>
      </c>
      <c r="H11" s="104" t="str">
        <f>'おかず形態一覧表'!H9</f>
        <v/>
      </c>
    </row>
    <row r="12" ht="45.0" customHeight="1">
      <c r="A12" s="30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35" t="str">
        <f>'おかず形態一覧表'!B10</f>
        <v>通常の大きさ</v>
      </c>
      <c r="C12" s="35" t="str">
        <f>'おかず形態一覧表'!C10</f>
        <v>1.5㎝～2.0㎝</v>
      </c>
      <c r="D12" s="35" t="str">
        <f>'おかず形態一覧表'!D10</f>
        <v>0.5㎜以下</v>
      </c>
      <c r="E12" s="35" t="str">
        <f>'おかず形態一覧表'!E10</f>
        <v>ゼリー・ペースト状</v>
      </c>
      <c r="F12" s="35" t="str">
        <f>'おかず形態一覧表'!F10</f>
        <v/>
      </c>
      <c r="G12" s="35" t="str">
        <f>'おかず形態一覧表'!G10</f>
        <v/>
      </c>
      <c r="H12" s="35" t="str">
        <f>'おかず形態一覧表'!H10</f>
        <v/>
      </c>
    </row>
    <row r="13" ht="45.0" customHeight="1">
      <c r="A13" s="30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35" t="str">
        <f>'おかず形態一覧表'!B11</f>
        <v/>
      </c>
      <c r="C13" s="35" t="str">
        <f>'おかず形態一覧表'!C11</f>
        <v>容易に噛める</v>
      </c>
      <c r="D13" s="35" t="str">
        <f>'おかず形態一覧表'!D11</f>
        <v>舌でつぶせる</v>
      </c>
      <c r="E13" s="35" t="str">
        <f>'おかず形態一覧表'!E11</f>
        <v>噛まなくてよい</v>
      </c>
      <c r="F13" s="35" t="str">
        <f>'おかず形態一覧表'!F11</f>
        <v/>
      </c>
      <c r="G13" s="35" t="str">
        <f>'おかず形態一覧表'!G11</f>
        <v/>
      </c>
      <c r="H13" s="35" t="str">
        <f>'おかず形態一覧表'!H11</f>
        <v/>
      </c>
    </row>
    <row r="14" ht="22.5" customHeight="1">
      <c r="A14" s="30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38" t="str">
        <f>'おかず形態一覧表'!B12</f>
        <v/>
      </c>
      <c r="C14" s="38" t="str">
        <f>'おかず形態一覧表'!C12</f>
        <v>4</v>
      </c>
      <c r="D14" s="38" t="str">
        <f>'おかず形態一覧表'!D12</f>
        <v>3</v>
      </c>
      <c r="E14" s="38" t="str">
        <f>'おかず形態一覧表'!E12</f>
        <v>2-1、2-2</v>
      </c>
      <c r="F14" s="38" t="str">
        <f>'おかず形態一覧表'!F12</f>
        <v/>
      </c>
      <c r="G14" s="38" t="str">
        <f>'おかず形態一覧表'!G12</f>
        <v/>
      </c>
      <c r="H14" s="38" t="str">
        <f>'おかず形態一覧表'!H12</f>
        <v/>
      </c>
    </row>
    <row r="15" ht="22.5" customHeight="1">
      <c r="A15" s="4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3" t="str">
        <f>'おかず形態一覧表'!B13</f>
        <v>ごはん130</v>
      </c>
      <c r="C15" s="113" t="str">
        <f>'おかず形態一覧表'!C13</f>
        <v>ごはん130</v>
      </c>
      <c r="D15" s="113" t="str">
        <f>'おかず形態一覧表'!D13</f>
        <v>おかゆ260</v>
      </c>
      <c r="E15" s="113" t="str">
        <f>'おかず形態一覧表'!E13</f>
        <v>ミキサー粥260</v>
      </c>
      <c r="F15" s="113" t="str">
        <f>'おかず形態一覧表'!F13</f>
        <v/>
      </c>
      <c r="G15" s="113" t="str">
        <f>'おかず形態一覧表'!G13</f>
        <v/>
      </c>
      <c r="H15" s="113" t="str">
        <f>'おかず形態一覧表'!H13</f>
        <v/>
      </c>
    </row>
    <row r="16" ht="22.5" customHeight="1">
      <c r="A16" s="46"/>
      <c r="B16" s="114" t="str">
        <f>'おかず形態一覧表'!B14</f>
        <v>1500Kcal</v>
      </c>
      <c r="C16" s="114" t="str">
        <f>'おかず形態一覧表'!C14</f>
        <v>1500Kcal</v>
      </c>
      <c r="D16" s="114" t="str">
        <f>'おかず形態一覧表'!D14</f>
        <v>1350Kcal</v>
      </c>
      <c r="E16" s="114" t="str">
        <f>'おかず形態一覧表'!E14</f>
        <v>1300Kcal</v>
      </c>
      <c r="F16" s="114" t="str">
        <f>'おかず形態一覧表'!F14</f>
        <v/>
      </c>
      <c r="G16" s="114" t="str">
        <f>'おかず形態一覧表'!G14</f>
        <v/>
      </c>
      <c r="H16" s="114" t="str">
        <f>'おかず形態一覧表'!H14</f>
        <v/>
      </c>
    </row>
    <row r="17" ht="7.5" customHeight="1"/>
    <row r="18" ht="22.5" customHeight="1">
      <c r="A18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6"/>
    </row>
    <row r="19" ht="22.5" customHeight="1">
      <c r="A19" s="10" t="str">
        <f>IFERROR(__xludf.DUMMYFUNCTION("IMPORTRANGE(""https://docs.google.com/spreadsheets/d/1vsTcEcugRZXGU84Ng3dXvNCAOD3CAaUTEbnnM7tyUJg/edit?usp=sharing"",""主食一覧!A2"")"),"主食名称")</f>
        <v>主食名称</v>
      </c>
      <c r="B19" s="18" t="str">
        <f>'主食一覧'!B2</f>
        <v>ごはん</v>
      </c>
      <c r="C19" s="18" t="str">
        <f>'主食一覧'!C2</f>
        <v>やわらかごはん</v>
      </c>
      <c r="D19" s="18" t="str">
        <f>'主食一覧'!D2</f>
        <v>おかゆ</v>
      </c>
      <c r="E19" s="18" t="str">
        <f>'主食一覧'!E2</f>
        <v>ミキサー粥</v>
      </c>
      <c r="F19" s="18" t="str">
        <f>'主食一覧'!F2</f>
        <v/>
      </c>
      <c r="G19" s="18" t="str">
        <f>'主食一覧'!G2</f>
        <v/>
      </c>
      <c r="H19" s="18" t="str">
        <f>'主食一覧'!H2</f>
        <v/>
      </c>
    </row>
    <row r="20" ht="67.5" customHeight="1">
      <c r="A20" s="10" t="str">
        <f>IFERROR(__xludf.DUMMYFUNCTION("IMPORTRANGE(""https://docs.google.com/spreadsheets/d/1vsTcEcugRZXGU84Ng3dXvNCAOD3CAaUTEbnnM7tyUJg/edit?usp=sharing"",""主食一覧!A3"")"),"画像")</f>
        <v>画像</v>
      </c>
      <c r="B20" s="25" t="str">
        <f>'主食一覧'!B3</f>
        <v/>
      </c>
      <c r="C20" s="25" t="str">
        <f>'主食一覧'!C3</f>
        <v/>
      </c>
      <c r="D20" s="25" t="str">
        <f>'主食一覧'!D3</f>
        <v/>
      </c>
      <c r="E20" s="25" t="str">
        <f>'主食一覧'!E3</f>
        <v/>
      </c>
      <c r="F20" s="25" t="str">
        <f>'主食一覧'!F3</f>
        <v/>
      </c>
      <c r="G20" s="25" t="str">
        <f>'主食一覧'!G3</f>
        <v/>
      </c>
      <c r="H20" s="25" t="str">
        <f>'主食一覧'!H3</f>
        <v/>
      </c>
    </row>
    <row r="21" ht="45.0" customHeight="1">
      <c r="A21" s="10" t="str">
        <f>IFERROR(__xludf.DUMMYFUNCTION("IMPORTRANGE(""https://docs.google.com/spreadsheets/d/1vsTcEcugRZXGU84Ng3dXvNCAOD3CAaUTEbnnM7tyUJg/edit?usp=sharing"",""主食一覧!A4"")"),"内容")</f>
        <v>内容</v>
      </c>
      <c r="B21" s="121" t="str">
        <f>'主食一覧'!B4</f>
        <v>重量比＝米1：水1.5</v>
      </c>
      <c r="C21" s="121" t="str">
        <f>'主食一覧'!C4</f>
        <v>重量比＝米1：水2.3</v>
      </c>
      <c r="D21" s="121" t="str">
        <f>'主食一覧'!D4</f>
        <v>重量比＝米1：水6.0</v>
      </c>
      <c r="E21" s="121" t="str">
        <f>'主食一覧'!E4</f>
        <v>全粥にスベラカーゼを1％加えミキサーにかけゼリーにする</v>
      </c>
      <c r="F21" s="121" t="str">
        <f>'主食一覧'!F4</f>
        <v/>
      </c>
      <c r="G21" s="121" t="str">
        <f>'主食一覧'!G4</f>
        <v/>
      </c>
      <c r="H21" s="121" t="str">
        <f>'主食一覧'!H4</f>
        <v/>
      </c>
    </row>
    <row r="22" ht="22.5" customHeight="1">
      <c r="A22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5" t="str">
        <f>'主食一覧'!B5</f>
        <v/>
      </c>
      <c r="C22" s="125" t="str">
        <f>'主食一覧'!C5</f>
        <v/>
      </c>
      <c r="D22" s="125" t="str">
        <f>'主食一覧'!D5</f>
        <v/>
      </c>
      <c r="E22" s="125" t="str">
        <f>'主食一覧'!E5</f>
        <v/>
      </c>
      <c r="F22" s="125" t="str">
        <f>'主食一覧'!F5</f>
        <v/>
      </c>
      <c r="G22" s="125" t="str">
        <f>'主食一覧'!G5</f>
        <v/>
      </c>
      <c r="H22" s="125" t="str">
        <f>'主食一覧'!H5</f>
        <v/>
      </c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6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6"/>
    </row>
    <row r="25" ht="30.0" customHeight="1">
      <c r="A25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7" t="str">
        <f>IFERROR(__xludf.DUMMYFUNCTION("IMPORTRANGE(""https://docs.google.com/spreadsheets/d/1vsTcEcugRZXGU84Ng3dXvNCAOD3CAaUTEbnnM7tyUJg/edit?usp=sharing"",""水分とろみの基準・水分ゼリー!E2"")"),"")</f>
        <v/>
      </c>
      <c r="F25" s="3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19" t="str">
        <f>'水分とろみの基準・水分ゼリー'!G2</f>
        <v>イオンサポート</v>
      </c>
      <c r="H25" s="119" t="str">
        <f>'水分とろみの基準・水分ゼリー'!H2</f>
        <v>イオンゼリー</v>
      </c>
    </row>
    <row r="26" ht="22.5" customHeight="1">
      <c r="A26" s="3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41" t="str">
        <f>'水分とろみの基準・水分ゼリー'!B3</f>
        <v>トロミナールプラス</v>
      </c>
      <c r="C26" s="41" t="str">
        <f>'水分とろみの基準・水分ゼリー'!C3</f>
        <v>トロミナールプラス</v>
      </c>
      <c r="D26" s="41" t="str">
        <f>'水分とろみの基準・水分ゼリー'!D3</f>
        <v>トロミナールプラス</v>
      </c>
      <c r="E26" s="41" t="str">
        <f>'水分とろみの基準・水分ゼリー'!E3</f>
        <v/>
      </c>
      <c r="F26" s="3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41" t="str">
        <f>'水分とろみの基準・水分ゼリー'!G3</f>
        <v>イオンサポート</v>
      </c>
      <c r="H26" s="41" t="str">
        <f>'水分とろみの基準・水分ゼリー'!H3</f>
        <v>スルーパートナー</v>
      </c>
    </row>
    <row r="27" ht="22.5" customHeight="1">
      <c r="A27" s="4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120" t="str">
        <f>'水分とろみの基準・水分ゼリー'!B4</f>
        <v>0.5％</v>
      </c>
      <c r="C27" s="120" t="str">
        <f>'水分とろみの基準・水分ゼリー'!C4</f>
        <v>1.0％</v>
      </c>
      <c r="D27" s="120" t="str">
        <f>'水分とろみの基準・水分ゼリー'!D4</f>
        <v>2.0％</v>
      </c>
      <c r="E27" s="120" t="str">
        <f>'水分とろみの基準・水分ゼリー'!E4</f>
        <v/>
      </c>
      <c r="F27" s="3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120" t="str">
        <f>'水分とろみの基準・水分ゼリー'!G4</f>
        <v>1.0％</v>
      </c>
      <c r="H27" s="120" t="str">
        <f>'水分とろみの基準・水分ゼリー'!H4</f>
        <v>0.8％</v>
      </c>
    </row>
    <row r="28" ht="22.5" customHeight="1">
      <c r="A28" s="5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53" t="str">
        <f>'水分とろみの基準・水分ゼリー'!B5</f>
        <v/>
      </c>
      <c r="C28" s="53" t="str">
        <f>'水分とろみの基準・水分ゼリー'!C5</f>
        <v/>
      </c>
      <c r="D28" s="53" t="str">
        <f>'水分とろみの基準・水分ゼリー'!D5</f>
        <v/>
      </c>
      <c r="E28" s="53" t="str">
        <f>'水分とろみの基準・水分ゼリー'!E5</f>
        <v/>
      </c>
      <c r="F28" s="51" t="s">
        <v>48</v>
      </c>
      <c r="G28" s="53" t="str">
        <f>'水分とろみの基準・水分ゼリー'!G5</f>
        <v/>
      </c>
      <c r="H28" s="53" t="str">
        <f>'水分とろみの基準・水分ゼリー'!H5</f>
        <v/>
      </c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5" t="str">
        <f>'濃厚流動食・補助食品'!B2</f>
        <v>ﾗｸﾌｨｰﾙ</v>
      </c>
      <c r="C31" s="65" t="str">
        <f>'濃厚流動食・補助食品'!C2</f>
        <v/>
      </c>
      <c r="D31" s="65" t="str">
        <f>'濃厚流動食・補助食品'!D2</f>
        <v/>
      </c>
      <c r="E31" s="58" t="str">
        <f>'濃厚流動食・補助食品'!E2</f>
        <v/>
      </c>
      <c r="F31" s="133" t="str">
        <f>'濃厚流動食・補助食品'!F2</f>
        <v>0j・1j対応：可</v>
      </c>
      <c r="G31" s="134" t="str">
        <f>'濃厚流動食・補助食品'!G2</f>
        <v/>
      </c>
      <c r="H31" s="135"/>
    </row>
    <row r="32" ht="22.5" customHeight="1">
      <c r="A32" s="61"/>
      <c r="B32" s="65" t="str">
        <f>'濃厚流動食・補助食品'!B3</f>
        <v/>
      </c>
      <c r="C32" s="65" t="str">
        <f>'濃厚流動食・補助食品'!C3</f>
        <v/>
      </c>
      <c r="D32" s="65" t="str">
        <f>'濃厚流動食・補助食品'!D3</f>
        <v/>
      </c>
      <c r="E32" s="65" t="str">
        <f>'濃厚流動食・補助食品'!E3</f>
        <v/>
      </c>
      <c r="F32" s="136" t="str">
        <f>'濃厚流動食・補助食品'!F3</f>
        <v>ﾒｲﾊﾞﾗﾝｽｿﾌﾄｾﾞﾘｰ、ﾒｲﾊﾞﾗﾝｽぎゅっとｿﾌﾄｾﾞﾘｰ、MCTゼリー、ﾒｲﾊﾞﾗﾝｽぎゅっとミニ、クリミール、すっきりクリミールｼﾞｭﾚ、ｴﾝｼﾞｮｲｾﾞﾘｰﾌﾟﾗｽ、ｴﾝｼﾞｮｲｱﾙｷﾞｰﾅ</v>
      </c>
      <c r="G32" s="137"/>
      <c r="H32" s="63"/>
    </row>
    <row r="33" ht="22.5" customHeight="1">
      <c r="A33" s="64"/>
      <c r="B33" s="65" t="str">
        <f>'濃厚流動食・補助食品'!B4</f>
        <v/>
      </c>
      <c r="C33" s="65" t="str">
        <f>'濃厚流動食・補助食品'!C4</f>
        <v/>
      </c>
      <c r="D33" s="65" t="str">
        <f>'濃厚流動食・補助食品'!D4</f>
        <v/>
      </c>
      <c r="E33" s="65" t="str">
        <f>'濃厚流動食・補助食品'!E4</f>
        <v/>
      </c>
      <c r="F33" s="66"/>
      <c r="G33" s="138"/>
      <c r="H33" s="67"/>
    </row>
    <row r="34" ht="7.5" customHeight="1"/>
    <row r="35" ht="22.5" customHeight="1">
      <c r="A35" s="139" t="str">
        <f>IFERROR(__xludf.DUMMYFUNCTION("IMPORTRANGE(""https://docs.google.com/spreadsheets/d/1vsTcEcugRZXGU84Ng3dXvNCAOD3CAaUTEbnnM7tyUJg/edit?usp=sharing"",""施設概要!A1"")"),"施設概要")</f>
        <v>施設概要</v>
      </c>
      <c r="B35" s="141"/>
    </row>
    <row r="36" ht="22.5" customHeight="1">
      <c r="A36" s="4" t="str">
        <f>IFERROR(__xludf.DUMMYFUNCTION("IMPORTRANGE(""https://docs.google.com/spreadsheets/d/1vsTcEcugRZXGU84Ng3dXvNCAOD3CAaUTEbnnM7tyUJg/edit?usp=sharing"",""施設概要!A2"")"),"所在地")</f>
        <v>所在地</v>
      </c>
      <c r="B36" s="142" t="str">
        <f>'施設概要'!B2</f>
        <v>〒949-4132 柏崎市西山町長峰1726番地1</v>
      </c>
      <c r="C36" s="143"/>
      <c r="D36" s="144"/>
      <c r="E36" s="146" t="str">
        <f>'施設概要'!C2</f>
        <v>平成7年に開所した特別養護老人ホームに通所介護を併設した施設です。特徴は①自立支援介護、②栄養ケア、③地域との関わりの3つを主な柱とし、ご利用者の安心、安全の為、スタッフ間はもちろんご家族、関係機関と密に連携し日々の支援を行っております。食事は時間栄養学を取り入れたシン食事サービスで提供しております。</v>
      </c>
      <c r="F36" s="148"/>
      <c r="G36" s="148"/>
      <c r="H36" s="149"/>
    </row>
    <row r="37" ht="22.5" customHeight="1">
      <c r="A37" s="4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2" t="str">
        <f>'施設概要'!B3</f>
        <v>管理係</v>
      </c>
      <c r="C37" s="143"/>
      <c r="D37" s="144"/>
      <c r="E37" s="151"/>
      <c r="H37" s="152"/>
    </row>
    <row r="38" ht="22.5" customHeight="1">
      <c r="A38" s="4" t="str">
        <f>IFERROR(__xludf.DUMMYFUNCTION("IMPORTRANGE(""https://docs.google.com/spreadsheets/d/1vsTcEcugRZXGU84Ng3dXvNCAOD3CAaUTEbnnM7tyUJg/edit?usp=sharing"",""施設概要!A4"")"),"電話")</f>
        <v>電話</v>
      </c>
      <c r="B38" s="142" t="str">
        <f>'施設概要'!B4</f>
        <v>0257-48-3600</v>
      </c>
      <c r="C38" s="143"/>
      <c r="D38" s="144"/>
      <c r="E38" s="151"/>
      <c r="H38" s="152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142" t="str">
        <f>'施設概要'!B5</f>
        <v>0257-48-3602</v>
      </c>
      <c r="C39" s="143"/>
      <c r="D39" s="144"/>
      <c r="E39" s="151"/>
      <c r="H39" s="152"/>
    </row>
    <row r="40" ht="22.5" customHeight="1">
      <c r="A40" s="101" t="str">
        <f>IFERROR(__xludf.DUMMYFUNCTION("IMPORTRANGE(""https://docs.google.com/spreadsheets/d/1vsTcEcugRZXGU84Ng3dXvNCAOD3CAaUTEbnnM7tyUJg/edit?usp=sharing"",""施設概要!A6"")"),"更新日")</f>
        <v>更新日</v>
      </c>
      <c r="B40" s="153">
        <f>'施設概要'!B6</f>
        <v>46275.64768</v>
      </c>
      <c r="C40" s="143"/>
      <c r="D40" s="144"/>
      <c r="E40" s="154"/>
      <c r="F40" s="155"/>
      <c r="G40" s="155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5" t="s">
        <v>54</v>
      </c>
      <c r="B1" s="76"/>
      <c r="C1" s="76"/>
      <c r="D1" s="76"/>
    </row>
    <row r="2">
      <c r="A2" s="77" t="s">
        <v>55</v>
      </c>
      <c r="B2" s="78"/>
      <c r="C2" s="79" t="s">
        <v>56</v>
      </c>
      <c r="D2" s="80" t="s">
        <v>57</v>
      </c>
    </row>
    <row r="3">
      <c r="A3" s="81" t="s">
        <v>59</v>
      </c>
      <c r="B3" s="83"/>
      <c r="C3" s="86" t="b">
        <v>0</v>
      </c>
      <c r="D3" s="88"/>
    </row>
    <row r="4">
      <c r="A4" s="82"/>
      <c r="B4" s="82"/>
      <c r="C4" s="82"/>
      <c r="D4" s="82"/>
    </row>
    <row r="5">
      <c r="A5" s="89" t="s">
        <v>60</v>
      </c>
      <c r="B5" s="89" t="s">
        <v>64</v>
      </c>
      <c r="C5" s="82"/>
      <c r="D5" s="82"/>
    </row>
    <row r="6">
      <c r="A6" s="9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2" t="s">
        <v>58</v>
      </c>
      <c r="B1" s="82"/>
    </row>
    <row r="2">
      <c r="A2" s="82" t="s">
        <v>60</v>
      </c>
      <c r="B2" s="82" t="s">
        <v>61</v>
      </c>
    </row>
    <row r="3">
      <c r="A3" s="84">
        <v>46274.461698217594</v>
      </c>
      <c r="B3" s="85" t="s">
        <v>62</v>
      </c>
    </row>
    <row r="4">
      <c r="A4" s="84">
        <v>46274.48428103009</v>
      </c>
      <c r="B4" s="85" t="s">
        <v>63</v>
      </c>
    </row>
    <row r="5">
      <c r="A5" s="84">
        <v>46275.64520510417</v>
      </c>
      <c r="B5" s="85" t="s">
        <v>63</v>
      </c>
    </row>
    <row r="6">
      <c r="A6" s="84">
        <v>46277.69800615741</v>
      </c>
      <c r="B6" s="85" t="s">
        <v>62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1" t="str">
        <f>IFERROR(__xludf.DUMMYFUNCTION("IMPORTRANGE(""https://docs.google.com/spreadsheets/d/1vsTcEcugRZXGU84Ng3dXvNCAOD3CAaUTEbnnM7tyUJg/edit?usp=sharing"",""施設概要!A1"")"),"施設概要")</f>
        <v>施設概要</v>
      </c>
      <c r="B1" s="92"/>
      <c r="C1" s="92"/>
    </row>
    <row r="2" ht="22.5" customHeight="1">
      <c r="A2" s="93" t="str">
        <f>IFERROR(__xludf.DUMMYFUNCTION("IMPORTRANGE(""https://docs.google.com/spreadsheets/d/1vsTcEcugRZXGU84Ng3dXvNCAOD3CAaUTEbnnM7tyUJg/edit?usp=sharing"",""施設概要!A2"")"),"所在地")</f>
        <v>所在地</v>
      </c>
      <c r="B2" s="94" t="s">
        <v>0</v>
      </c>
      <c r="C2" s="95"/>
    </row>
    <row r="3" ht="22.5" customHeight="1">
      <c r="A3" s="4" t="str">
        <f>IFERROR(__xludf.DUMMYFUNCTION("IMPORTRANGE(""https://docs.google.com/spreadsheets/d/1vsTcEcugRZXGU84Ng3dXvNCAOD3CAaUTEbnnM7tyUJg/edit?usp=sharing"",""施設概要!A3"")"),"給食部門名")</f>
        <v>給食部門名</v>
      </c>
      <c r="B3" s="96" t="s">
        <v>10</v>
      </c>
      <c r="C3" s="97"/>
    </row>
    <row r="4" ht="22.5" customHeight="1">
      <c r="A4" s="4" t="str">
        <f>IFERROR(__xludf.DUMMYFUNCTION("IMPORTRANGE(""https://docs.google.com/spreadsheets/d/1vsTcEcugRZXGU84Ng3dXvNCAOD3CAaUTEbnnM7tyUJg/edit?usp=sharing"",""施設概要!A4"")"),"電話")</f>
        <v>電話</v>
      </c>
      <c r="B4" s="98" t="s">
        <v>12</v>
      </c>
      <c r="C4" s="97"/>
    </row>
    <row r="5" ht="22.5" customHeight="1">
      <c r="A5" s="99" t="str">
        <f>IFERROR(__xludf.DUMMYFUNCTION("IMPORTRANGE(""https://docs.google.com/spreadsheets/d/1vsTcEcugRZXGU84Ng3dXvNCAOD3CAaUTEbnnM7tyUJg/edit?usp=sharing"",""施設概要!A5"")"),"FAX")</f>
        <v>FAX</v>
      </c>
      <c r="B5" s="100"/>
      <c r="C5" s="97"/>
    </row>
    <row r="6" ht="22.5" customHeight="1">
      <c r="A6" s="101" t="str">
        <f>IFERROR(__xludf.DUMMYFUNCTION("IMPORTRANGE(""https://docs.google.com/spreadsheets/d/1vsTcEcugRZXGU84Ng3dXvNCAOD3CAaUTEbnnM7tyUJg/edit?usp=sharing"",""施設概要!A6"")"),"更新日")</f>
        <v>更新日</v>
      </c>
      <c r="B6" s="102">
        <v>45979.758110891205</v>
      </c>
      <c r="C6" s="103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2"/>
      <c r="C1" s="92"/>
      <c r="D1" s="92"/>
      <c r="E1" s="92"/>
      <c r="F1" s="92"/>
      <c r="G1" s="92"/>
      <c r="H1" s="92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8"/>
      <c r="C2" s="8"/>
      <c r="D2" s="8"/>
      <c r="E2" s="8"/>
      <c r="F2" s="8"/>
      <c r="G2" s="8"/>
      <c r="H2" s="8"/>
    </row>
    <row r="3" ht="18.75" customHeight="1">
      <c r="A3" s="1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/>
      <c r="C3" s="16"/>
      <c r="D3" s="16"/>
      <c r="E3" s="16"/>
      <c r="F3" s="16"/>
      <c r="G3" s="16"/>
      <c r="H3" s="16"/>
    </row>
    <row r="4" ht="67.5" customHeight="1">
      <c r="A4" s="19" t="str">
        <f>IFERROR(__xludf.DUMMYFUNCTION("IMPORTRANGE(""https://docs.google.com/spreadsheets/d/1vsTcEcugRZXGU84Ng3dXvNCAOD3CAaUTEbnnM7tyUJg/edit?usp=sharing"",""おかず形態一覧表!A4"")"),"画像")</f>
        <v>画像</v>
      </c>
      <c r="B4" s="20"/>
      <c r="C4" s="20"/>
      <c r="D4" s="20"/>
      <c r="E4" s="20"/>
      <c r="F4" s="20"/>
      <c r="G4" s="20"/>
      <c r="H4" s="20"/>
    </row>
    <row r="5" ht="18.75" customHeight="1">
      <c r="A5" s="1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/>
      <c r="C5" s="16"/>
      <c r="D5" s="16"/>
      <c r="E5" s="16"/>
      <c r="F5" s="16"/>
      <c r="G5" s="16"/>
      <c r="H5" s="16"/>
    </row>
    <row r="6" ht="67.5" customHeight="1">
      <c r="A6" s="19" t="str">
        <f>IFERROR(__xludf.DUMMYFUNCTION("IMPORTRANGE(""https://docs.google.com/spreadsheets/d/1vsTcEcugRZXGU84Ng3dXvNCAOD3CAaUTEbnnM7tyUJg/edit?usp=sharing"",""おかず形態一覧表!A6"")"),"画像")</f>
        <v>画像</v>
      </c>
      <c r="B6" s="24"/>
      <c r="C6" s="20"/>
      <c r="D6" s="20"/>
      <c r="E6" s="20"/>
      <c r="F6" s="20"/>
      <c r="G6" s="20"/>
      <c r="H6" s="20"/>
    </row>
    <row r="7" ht="18.75" customHeight="1">
      <c r="A7" s="1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/>
      <c r="C7" s="16"/>
      <c r="D7" s="16"/>
      <c r="E7" s="16"/>
      <c r="F7" s="16"/>
      <c r="G7" s="16"/>
      <c r="H7" s="16"/>
    </row>
    <row r="8" ht="67.5" customHeight="1">
      <c r="A8" s="26" t="str">
        <f>IFERROR(__xludf.DUMMYFUNCTION("IMPORTRANGE(""https://docs.google.com/spreadsheets/d/1vsTcEcugRZXGU84Ng3dXvNCAOD3CAaUTEbnnM7tyUJg/edit?usp=sharing"",""おかず形態一覧表!A8"")"),"画像")</f>
        <v>画像</v>
      </c>
      <c r="B8" s="27"/>
      <c r="C8" s="28"/>
      <c r="D8" s="28"/>
      <c r="E8" s="28"/>
      <c r="F8" s="28"/>
      <c r="G8" s="28"/>
      <c r="H8" s="28"/>
    </row>
    <row r="9" ht="112.5" customHeight="1">
      <c r="A9" s="26" t="str">
        <f>IFERROR(__xludf.DUMMYFUNCTION("IMPORTRANGE(""https://docs.google.com/spreadsheets/d/1vsTcEcugRZXGU84Ng3dXvNCAOD3CAaUTEbnnM7tyUJg/edit?usp=sharing"",""おかず形態一覧表!A9"")"),"内容")</f>
        <v>内容</v>
      </c>
      <c r="B9" s="29"/>
      <c r="C9" s="29"/>
      <c r="D9" s="29"/>
      <c r="E9" s="29"/>
      <c r="F9" s="29"/>
      <c r="G9" s="29"/>
      <c r="H9" s="29"/>
    </row>
    <row r="10" ht="45.0" customHeight="1">
      <c r="A10" s="30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32"/>
      <c r="C10" s="32"/>
      <c r="D10" s="32"/>
      <c r="E10" s="32"/>
      <c r="F10" s="32"/>
      <c r="G10" s="32"/>
      <c r="H10" s="32"/>
    </row>
    <row r="11" ht="45.0" customHeight="1">
      <c r="A11" s="30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35"/>
      <c r="C11" s="32"/>
      <c r="D11" s="32"/>
      <c r="E11" s="32"/>
      <c r="F11" s="32"/>
      <c r="G11" s="32"/>
      <c r="H11" s="32"/>
    </row>
    <row r="12" ht="22.5" customHeight="1">
      <c r="A12" s="30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6"/>
      <c r="C12" s="107"/>
      <c r="D12" s="107"/>
      <c r="E12" s="107"/>
      <c r="F12" s="107"/>
      <c r="G12" s="107"/>
      <c r="H12" s="108"/>
    </row>
    <row r="13" ht="22.5" customHeight="1">
      <c r="A13" s="4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4"/>
      <c r="C13" s="44"/>
      <c r="D13" s="44"/>
      <c r="E13" s="44"/>
      <c r="F13" s="44"/>
      <c r="G13" s="44"/>
      <c r="H13" s="44"/>
    </row>
    <row r="14" ht="22.5" customHeight="1">
      <c r="A14" s="109" t="s">
        <v>65</v>
      </c>
      <c r="B14" s="110"/>
      <c r="C14" s="110"/>
      <c r="D14" s="110"/>
      <c r="E14" s="110"/>
      <c r="F14" s="110"/>
      <c r="G14" s="110"/>
      <c r="H14" s="110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1" t="str">
        <f>IFERROR(__xludf.DUMMYFUNCTION("IMPORTRANGE(""https://docs.google.com/spreadsheets/d/1vsTcEcugRZXGU84Ng3dXvNCAOD3CAaUTEbnnM7tyUJg/edit?usp=sharing"",""主食一覧!A1"")"),"2. 主食一覧")</f>
        <v>2. 主食一覧</v>
      </c>
      <c r="B1" s="92"/>
      <c r="C1" s="92"/>
      <c r="D1" s="92"/>
      <c r="E1" s="92"/>
      <c r="F1" s="92"/>
      <c r="G1" s="92"/>
      <c r="H1" s="92"/>
    </row>
    <row r="2" ht="22.5" customHeight="1">
      <c r="A2" s="10" t="str">
        <f>IFERROR(__xludf.DUMMYFUNCTION("IMPORTRANGE(""https://docs.google.com/spreadsheets/d/1vsTcEcugRZXGU84Ng3dXvNCAOD3CAaUTEbnnM7tyUJg/edit?usp=sharing"",""主食一覧!A2"")"),"主食名称")</f>
        <v>主食名称</v>
      </c>
      <c r="B2" s="11"/>
      <c r="C2" s="11"/>
      <c r="D2" s="11"/>
      <c r="E2" s="11"/>
      <c r="F2" s="11"/>
      <c r="G2" s="11"/>
      <c r="H2" s="18"/>
    </row>
    <row r="3" ht="67.5" customHeight="1">
      <c r="A3" s="10" t="str">
        <f>IFERROR(__xludf.DUMMYFUNCTION("IMPORTRANGE(""https://docs.google.com/spreadsheets/d/1vsTcEcugRZXGU84Ng3dXvNCAOD3CAaUTEbnnM7tyUJg/edit?usp=sharing"",""主食一覧!A3"")"),"画像")</f>
        <v>画像</v>
      </c>
      <c r="B3" s="25"/>
      <c r="C3" s="25"/>
      <c r="D3" s="25"/>
      <c r="E3" s="25"/>
      <c r="F3" s="25"/>
      <c r="G3" s="25"/>
      <c r="H3" s="25"/>
    </row>
    <row r="4" ht="45.0" customHeight="1">
      <c r="A4" s="10" t="str">
        <f>IFERROR(__xludf.DUMMYFUNCTION("IMPORTRANGE(""https://docs.google.com/spreadsheets/d/1vsTcEcugRZXGU84Ng3dXvNCAOD3CAaUTEbnnM7tyUJg/edit?usp=sharing"",""主食一覧!A4"")"),"内容")</f>
        <v>内容</v>
      </c>
      <c r="B4" s="34"/>
      <c r="C4" s="34"/>
      <c r="D4" s="34"/>
      <c r="E4" s="34"/>
      <c r="F4" s="34"/>
      <c r="G4" s="34"/>
      <c r="H4" s="36"/>
    </row>
    <row r="5" ht="22.5" customHeight="1">
      <c r="A5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2"/>
      <c r="C5" s="112"/>
      <c r="D5" s="112"/>
      <c r="E5" s="112"/>
      <c r="F5" s="112"/>
      <c r="G5" s="112"/>
      <c r="H5" s="11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2"/>
      <c r="C1" s="92"/>
      <c r="D1" s="92"/>
      <c r="E1" s="92"/>
      <c r="F1" s="11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2"/>
      <c r="H1" s="92"/>
    </row>
    <row r="2" ht="30.0" customHeight="1">
      <c r="A2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7" t="str">
        <f>IFERROR(__xludf.DUMMYFUNCTION("IMPORTRANGE(""https://docs.google.com/spreadsheets/d/1vsTcEcugRZXGU84Ng3dXvNCAOD3CAaUTEbnnM7tyUJg/edit?usp=sharing"",""水分とろみの基準・水分ゼリー!E2"")"),"")</f>
        <v/>
      </c>
      <c r="F2" s="3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33"/>
      <c r="H2" s="119"/>
    </row>
    <row r="3" ht="22.5" customHeight="1">
      <c r="A3" s="3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9"/>
      <c r="C3" s="41"/>
      <c r="D3" s="41"/>
      <c r="E3" s="41"/>
      <c r="F3" s="3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9"/>
      <c r="H3" s="41"/>
    </row>
    <row r="4" ht="22.5" customHeight="1">
      <c r="A4" s="4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50" t="s">
        <v>66</v>
      </c>
      <c r="C4" s="50" t="s">
        <v>66</v>
      </c>
      <c r="D4" s="50" t="s">
        <v>66</v>
      </c>
      <c r="E4" s="50" t="s">
        <v>66</v>
      </c>
      <c r="F4" s="3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50"/>
      <c r="H4" s="120"/>
    </row>
    <row r="5" ht="22.5" customHeight="1">
      <c r="A5" s="5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2" t="s">
        <v>66</v>
      </c>
      <c r="C5" s="52" t="s">
        <v>66</v>
      </c>
      <c r="D5" s="52" t="s">
        <v>66</v>
      </c>
      <c r="E5" s="52" t="s">
        <v>66</v>
      </c>
      <c r="F5" s="51" t="s">
        <v>48</v>
      </c>
      <c r="G5" s="52"/>
      <c r="H5" s="53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2"/>
      <c r="C1" s="92"/>
      <c r="D1" s="92"/>
      <c r="E1" s="92"/>
      <c r="F1" s="12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2"/>
    </row>
    <row r="2" ht="22.5" customHeight="1">
      <c r="A2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7"/>
      <c r="C2" s="57"/>
      <c r="D2" s="57"/>
      <c r="E2" s="58"/>
      <c r="F2" s="59" t="s">
        <v>50</v>
      </c>
      <c r="G2" s="124"/>
    </row>
    <row r="3" ht="22.5" customHeight="1">
      <c r="A3" s="61"/>
      <c r="B3" s="57"/>
      <c r="C3" s="57"/>
      <c r="D3" s="57"/>
      <c r="E3" s="58"/>
      <c r="F3" s="62"/>
      <c r="G3" s="63"/>
    </row>
    <row r="4" ht="22.5" customHeight="1">
      <c r="A4" s="64"/>
      <c r="B4" s="57"/>
      <c r="C4" s="57"/>
      <c r="D4" s="65"/>
      <c r="E4" s="58"/>
      <c r="F4" s="66"/>
      <c r="G4" s="67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8" t="s">
        <v>52</v>
      </c>
      <c r="B1" s="69"/>
      <c r="C1" s="69" t="s">
        <v>53</v>
      </c>
      <c r="D1" s="69"/>
      <c r="E1" s="69"/>
      <c r="F1" s="70"/>
      <c r="G1" s="70"/>
      <c r="H1" s="70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7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3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7"/>
      <c r="C4" s="127"/>
      <c r="D4" s="127"/>
      <c r="E4" s="127"/>
      <c r="F4" s="127"/>
      <c r="G4" s="127"/>
      <c r="H4" s="127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8"/>
      <c r="C5" s="128"/>
      <c r="D5" s="128"/>
      <c r="E5" s="128"/>
      <c r="F5" s="128"/>
      <c r="G5" s="128"/>
      <c r="H5" s="128"/>
    </row>
    <row r="6" ht="67.5" customHeight="1">
      <c r="A6" s="19" t="str">
        <f>IFERROR(__xludf.DUMMYFUNCTION("IMPORTRANGE(""https://docs.google.com/spreadsheets/d/1vsTcEcugRZXGU84Ng3dXvNCAOD3CAaUTEbnnM7tyUJg/edit?usp=sharing"",""おかず形態一覧表!A4"")"),"画像")</f>
        <v>画像</v>
      </c>
      <c r="B6" s="24" t="str">
        <f>'おかず形態一覧表'!B4</f>
        <v/>
      </c>
      <c r="C6" s="24" t="str">
        <f>'おかず形態一覧表'!C4</f>
        <v/>
      </c>
      <c r="D6" s="24" t="str">
        <f>'おかず形態一覧表'!D4</f>
        <v/>
      </c>
      <c r="E6" s="24" t="str">
        <f>'おかず形態一覧表'!E4</f>
        <v/>
      </c>
      <c r="F6" s="24" t="str">
        <f>'おかず形態一覧表'!F4</f>
        <v/>
      </c>
      <c r="G6" s="24" t="str">
        <f>'おかず形態一覧表'!G4</f>
        <v/>
      </c>
      <c r="H6" s="24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8"/>
      <c r="C7" s="128"/>
      <c r="D7" s="128"/>
      <c r="E7" s="128"/>
      <c r="F7" s="128"/>
      <c r="G7" s="128"/>
      <c r="H7" s="128"/>
    </row>
    <row r="8" ht="67.5" customHeight="1">
      <c r="A8" s="19" t="str">
        <f>IFERROR(__xludf.DUMMYFUNCTION("IMPORTRANGE(""https://docs.google.com/spreadsheets/d/1vsTcEcugRZXGU84Ng3dXvNCAOD3CAaUTEbnnM7tyUJg/edit?usp=sharing"",""おかず形態一覧表!A6"")"),"画像")</f>
        <v>画像</v>
      </c>
      <c r="B8" s="24" t="str">
        <f>'おかず形態一覧表'!B6</f>
        <v/>
      </c>
      <c r="C8" s="24" t="str">
        <f>'おかず形態一覧表'!C6</f>
        <v/>
      </c>
      <c r="D8" s="24" t="str">
        <f>'おかず形態一覧表'!D6</f>
        <v/>
      </c>
      <c r="E8" s="24" t="str">
        <f>'おかず形態一覧表'!E6</f>
        <v/>
      </c>
      <c r="F8" s="24" t="str">
        <f>'おかず形態一覧表'!F6</f>
        <v/>
      </c>
      <c r="G8" s="24" t="str">
        <f>'おかず形態一覧表'!G6</f>
        <v/>
      </c>
      <c r="H8" s="24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8"/>
      <c r="C9" s="128"/>
      <c r="D9" s="128"/>
      <c r="E9" s="128"/>
      <c r="F9" s="128"/>
      <c r="G9" s="128"/>
      <c r="H9" s="128"/>
    </row>
    <row r="10" ht="67.5" customHeight="1">
      <c r="A10" s="26" t="str">
        <f>IFERROR(__xludf.DUMMYFUNCTION("IMPORTRANGE(""https://docs.google.com/spreadsheets/d/1vsTcEcugRZXGU84Ng3dXvNCAOD3CAaUTEbnnM7tyUJg/edit?usp=sharing"",""おかず形態一覧表!A8"")"),"画像")</f>
        <v>画像</v>
      </c>
      <c r="B10" s="27" t="str">
        <f>'おかず形態一覧表'!B8</f>
        <v/>
      </c>
      <c r="C10" s="27" t="str">
        <f>'おかず形態一覧表'!C8</f>
        <v/>
      </c>
      <c r="D10" s="27" t="str">
        <f>'おかず形態一覧表'!D8</f>
        <v/>
      </c>
      <c r="E10" s="27" t="str">
        <f>'おかず形態一覧表'!E8</f>
        <v/>
      </c>
      <c r="F10" s="27" t="str">
        <f>'おかず形態一覧表'!F8</f>
        <v/>
      </c>
      <c r="G10" s="27" t="str">
        <f>'おかず形態一覧表'!G8</f>
        <v/>
      </c>
      <c r="H10" s="27" t="str">
        <f>'おかず形態一覧表'!H8</f>
        <v/>
      </c>
    </row>
    <row r="11" ht="112.5" customHeight="1">
      <c r="A11" s="26" t="str">
        <f>IFERROR(__xludf.DUMMYFUNCTION("IMPORTRANGE(""https://docs.google.com/spreadsheets/d/1vsTcEcugRZXGU84Ng3dXvNCAOD3CAaUTEbnnM7tyUJg/edit?usp=sharing"",""おかず形態一覧表!A9"")"),"内容")</f>
        <v>内容</v>
      </c>
      <c r="B11" s="140"/>
      <c r="C11" s="140"/>
      <c r="D11" s="140"/>
      <c r="E11" s="140"/>
      <c r="F11" s="140"/>
      <c r="G11" s="140"/>
      <c r="H11" s="140"/>
    </row>
    <row r="12" ht="45.0" customHeight="1">
      <c r="A12" s="30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32"/>
      <c r="C12" s="32"/>
      <c r="D12" s="32"/>
      <c r="E12" s="32"/>
      <c r="F12" s="32"/>
      <c r="G12" s="32"/>
      <c r="H12" s="32"/>
    </row>
    <row r="13" ht="45.0" customHeight="1">
      <c r="A13" s="30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35"/>
      <c r="C13" s="32"/>
      <c r="D13" s="32"/>
      <c r="E13" s="32"/>
      <c r="F13" s="32"/>
      <c r="G13" s="32"/>
      <c r="H13" s="32"/>
    </row>
    <row r="14" ht="22.5" customHeight="1">
      <c r="A14" s="30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45"/>
      <c r="C14" s="147"/>
      <c r="D14" s="147"/>
      <c r="E14" s="147"/>
      <c r="F14" s="147"/>
      <c r="G14" s="147"/>
      <c r="H14" s="147"/>
    </row>
    <row r="15" ht="22.5" customHeight="1">
      <c r="A15" s="4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0"/>
      <c r="C15" s="150"/>
      <c r="D15" s="150"/>
      <c r="E15" s="150"/>
      <c r="F15" s="150"/>
      <c r="G15" s="150"/>
      <c r="H15" s="150"/>
    </row>
    <row r="16" ht="22.5" customHeight="1">
      <c r="A16" s="46"/>
      <c r="B16" s="110"/>
      <c r="C16" s="110"/>
      <c r="D16" s="110"/>
      <c r="E16" s="110"/>
      <c r="F16" s="110"/>
      <c r="G16" s="110"/>
      <c r="H16" s="110"/>
    </row>
    <row r="17" ht="7.5" customHeight="1"/>
    <row r="18" ht="22.5" customHeight="1">
      <c r="A18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6"/>
    </row>
    <row r="19" ht="22.5" customHeight="1">
      <c r="A19" s="10" t="str">
        <f>IFERROR(__xludf.DUMMYFUNCTION("IMPORTRANGE(""https://docs.google.com/spreadsheets/d/1vsTcEcugRZXGU84Ng3dXvNCAOD3CAaUTEbnnM7tyUJg/edit?usp=sharing"",""主食一覧!A2"")"),"主食名称")</f>
        <v>主食名称</v>
      </c>
      <c r="B19" s="11"/>
      <c r="C19" s="11"/>
      <c r="D19" s="11"/>
      <c r="E19" s="11"/>
      <c r="F19" s="11"/>
      <c r="G19" s="11"/>
      <c r="H19" s="18"/>
    </row>
    <row r="20" ht="67.5" customHeight="1">
      <c r="A20" s="10" t="str">
        <f>IFERROR(__xludf.DUMMYFUNCTION("IMPORTRANGE(""https://docs.google.com/spreadsheets/d/1vsTcEcugRZXGU84Ng3dXvNCAOD3CAaUTEbnnM7tyUJg/edit?usp=sharing"",""主食一覧!A3"")"),"画像")</f>
        <v>画像</v>
      </c>
      <c r="B20" s="25" t="str">
        <f>'主食一覧'!B3</f>
        <v/>
      </c>
      <c r="C20" s="25" t="str">
        <f>'主食一覧'!C3</f>
        <v/>
      </c>
      <c r="D20" s="25" t="str">
        <f>'主食一覧'!D3</f>
        <v/>
      </c>
      <c r="E20" s="25" t="str">
        <f>'主食一覧'!E3</f>
        <v/>
      </c>
      <c r="F20" s="25" t="str">
        <f>'主食一覧'!F3</f>
        <v/>
      </c>
      <c r="G20" s="25" t="str">
        <f>'主食一覧'!G3</f>
        <v/>
      </c>
      <c r="H20" s="25" t="str">
        <f>'主食一覧'!H3</f>
        <v/>
      </c>
    </row>
    <row r="21" ht="45.0" customHeight="1">
      <c r="A21" s="10" t="str">
        <f>IFERROR(__xludf.DUMMYFUNCTION("IMPORTRANGE(""https://docs.google.com/spreadsheets/d/1vsTcEcugRZXGU84Ng3dXvNCAOD3CAaUTEbnnM7tyUJg/edit?usp=sharing"",""主食一覧!A4"")"),"内容")</f>
        <v>内容</v>
      </c>
      <c r="B21" s="157"/>
      <c r="C21" s="157"/>
      <c r="D21" s="157"/>
      <c r="E21" s="157"/>
      <c r="F21" s="157"/>
      <c r="G21" s="157"/>
      <c r="H21" s="121"/>
    </row>
    <row r="22" ht="22.5" customHeight="1">
      <c r="A22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2"/>
      <c r="C22" s="112"/>
      <c r="D22" s="112"/>
      <c r="E22" s="112"/>
      <c r="F22" s="112"/>
      <c r="G22" s="112"/>
      <c r="H22" s="112"/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6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6"/>
    </row>
    <row r="25" ht="30.0" customHeight="1">
      <c r="A25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7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7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7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7" t="str">
        <f>IFERROR(__xludf.DUMMYFUNCTION("IMPORTRANGE(""https://docs.google.com/spreadsheets/d/1vsTcEcugRZXGU84Ng3dXvNCAOD3CAaUTEbnnM7tyUJg/edit?usp=sharing"",""水分とろみの基準・水分ゼリー!E2"")"),"")</f>
        <v/>
      </c>
      <c r="F25" s="3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33"/>
      <c r="H25" s="119"/>
    </row>
    <row r="26" ht="22.5" customHeight="1">
      <c r="A26" s="3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9"/>
      <c r="C26" s="41"/>
      <c r="D26" s="41"/>
      <c r="E26" s="41"/>
      <c r="F26" s="45" t="s">
        <v>67</v>
      </c>
      <c r="G26" s="39"/>
      <c r="H26" s="41"/>
    </row>
    <row r="27" ht="22.5" customHeight="1">
      <c r="A27" s="4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50"/>
      <c r="C27" s="120"/>
      <c r="D27" s="50"/>
      <c r="E27" s="120"/>
      <c r="F27" s="45" t="s">
        <v>68</v>
      </c>
      <c r="G27" s="50"/>
      <c r="H27" s="120"/>
    </row>
    <row r="28" ht="22.5" customHeight="1">
      <c r="A28" s="5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8"/>
      <c r="C28" s="159"/>
      <c r="D28" s="158"/>
      <c r="E28" s="159"/>
      <c r="F28" s="51" t="s">
        <v>48</v>
      </c>
      <c r="G28" s="160"/>
      <c r="H28" s="161"/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7"/>
      <c r="C31" s="57"/>
      <c r="D31" s="57"/>
      <c r="E31" s="58"/>
      <c r="F31" s="162" t="s">
        <v>50</v>
      </c>
      <c r="G31" s="163"/>
      <c r="H31" s="135"/>
    </row>
    <row r="32" ht="22.5" customHeight="1">
      <c r="A32" s="61"/>
      <c r="B32" s="57"/>
      <c r="C32" s="57"/>
      <c r="D32" s="57"/>
      <c r="E32" s="65"/>
      <c r="F32" s="62"/>
      <c r="G32" s="137"/>
      <c r="H32" s="63"/>
    </row>
    <row r="33" ht="22.5" customHeight="1">
      <c r="A33" s="64"/>
      <c r="B33" s="57"/>
      <c r="C33" s="57"/>
      <c r="D33" s="65"/>
      <c r="E33" s="65"/>
      <c r="F33" s="66"/>
      <c r="G33" s="138"/>
      <c r="H33" s="67"/>
    </row>
    <row r="34" ht="7.5" customHeight="1"/>
    <row r="35" ht="22.5" customHeight="1">
      <c r="A35" s="139" t="str">
        <f>IFERROR(__xludf.DUMMYFUNCTION("IMPORTRANGE(""https://docs.google.com/spreadsheets/d/1vsTcEcugRZXGU84Ng3dXvNCAOD3CAaUTEbnnM7tyUJg/edit?usp=sharing"",""施設概要!A1"")"),"施設概要")</f>
        <v>施設概要</v>
      </c>
      <c r="B35" s="141"/>
    </row>
    <row r="36" ht="22.5" customHeight="1">
      <c r="A36" s="4" t="str">
        <f>IFERROR(__xludf.DUMMYFUNCTION("IMPORTRANGE(""https://docs.google.com/spreadsheets/d/1vsTcEcugRZXGU84Ng3dXvNCAOD3CAaUTEbnnM7tyUJg/edit?usp=sharing"",""施設概要!A2"")"),"所在地")</f>
        <v>所在地</v>
      </c>
      <c r="B36" s="98" t="s">
        <v>0</v>
      </c>
      <c r="C36" s="143"/>
      <c r="D36" s="144"/>
      <c r="E36" s="164"/>
      <c r="F36" s="148"/>
      <c r="G36" s="148"/>
      <c r="H36" s="149"/>
    </row>
    <row r="37" ht="22.5" customHeight="1">
      <c r="A37" s="4" t="str">
        <f>IFERROR(__xludf.DUMMYFUNCTION("IMPORTRANGE(""https://docs.google.com/spreadsheets/d/1vsTcEcugRZXGU84Ng3dXvNCAOD3CAaUTEbnnM7tyUJg/edit?usp=sharing"",""施設概要!A3"")"),"給食部門名")</f>
        <v>給食部門名</v>
      </c>
      <c r="B37" s="98" t="s">
        <v>10</v>
      </c>
      <c r="C37" s="143"/>
      <c r="D37" s="144"/>
      <c r="E37" s="151"/>
      <c r="H37" s="152"/>
    </row>
    <row r="38" ht="22.5" customHeight="1">
      <c r="A38" s="4" t="str">
        <f>IFERROR(__xludf.DUMMYFUNCTION("IMPORTRANGE(""https://docs.google.com/spreadsheets/d/1vsTcEcugRZXGU84Ng3dXvNCAOD3CAaUTEbnnM7tyUJg/edit?usp=sharing"",""施設概要!A4"")"),"電話")</f>
        <v>電話</v>
      </c>
      <c r="B38" s="98" t="s">
        <v>12</v>
      </c>
      <c r="C38" s="143"/>
      <c r="D38" s="144"/>
      <c r="E38" s="151"/>
      <c r="H38" s="152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98"/>
      <c r="C39" s="143"/>
      <c r="D39" s="144"/>
      <c r="E39" s="151"/>
      <c r="H39" s="152"/>
    </row>
    <row r="40" ht="22.5" customHeight="1">
      <c r="A40" s="101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v>45979.758110891205</v>
      </c>
      <c r="C40" s="143"/>
      <c r="D40" s="144"/>
      <c r="E40" s="154"/>
      <c r="F40" s="155"/>
      <c r="G40" s="155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