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2.xml"/>
  <Override ContentType="application/vnd.openxmlformats-officedocument.spreadsheetml.worksheet+xml" PartName="/xl/worksheets/sheet2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5.xml"/>
  <Override ContentType="application/vnd.openxmlformats-officedocument.spreadsheetml.worksheet+xml" PartName="/xl/worksheets/sheet11.xml"/>
  <Override ContentType="application/vnd.openxmlformats-officedocument.spreadsheetml.worksheet+xml" PartName="/xl/worksheets/sheet14.xml"/>
  <Override ContentType="application/vnd.openxmlformats-officedocument.spreadsheetml.worksheet+xml" PartName="/xl/worksheets/sheet13.xml"/>
  <Override ContentType="application/vnd.openxmlformats-officedocument.spreadsheetml.worksheet+xml" PartName="/xl/worksheets/sheet1.xml"/>
  <Override ContentType="application/vnd.openxmlformats-officedocument.spreadsheetml.worksheet+xml" PartName="/xl/worksheets/sheet3.xml"/>
  <Override ContentType="application/vnd.openxmlformats-officedocument.spreadsheetml.worksheet+xml" PartName="/xl/worksheets/sheet9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13.xml"/>
  <Override ContentType="application/vnd.openxmlformats-officedocument.drawing+xml" PartName="/xl/drawings/drawing6.xml"/>
  <Override ContentType="application/vnd.openxmlformats-officedocument.drawing+xml" PartName="/xl/drawings/drawing1.xml"/>
  <Override ContentType="application/vnd.openxmlformats-officedocument.drawing+xml" PartName="/xl/drawings/drawing12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14.xml"/>
  <Override ContentType="application/vnd.openxmlformats-officedocument.drawing+xml" PartName="/xl/drawings/drawing5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施設概要" sheetId="1" r:id="rId5"/>
    <sheet state="visible" name="おかず形態一覧表" sheetId="2" r:id="rId6"/>
    <sheet state="visible" name="主食一覧" sheetId="3" r:id="rId7"/>
    <sheet state="visible" name="水分とろみの基準・水分ゼリー" sheetId="4" r:id="rId8"/>
    <sheet state="visible" name="濃厚流動食・補助食品" sheetId="5" r:id="rId9"/>
    <sheet state="visible" name="PDF出力" sheetId="6" r:id="rId10"/>
    <sheet state="visible" name="更新記録" sheetId="7" r:id="rId11"/>
    <sheet state="visible" name="作業記録" sheetId="8" r:id="rId12"/>
    <sheet state="visible" name="施設概要ウェブ出力" sheetId="9" r:id="rId13"/>
    <sheet state="visible" name="おかず形態一覧表ウェブ出力" sheetId="10" r:id="rId14"/>
    <sheet state="visible" name="主食一覧ウェブ出力" sheetId="11" r:id="rId15"/>
    <sheet state="visible" name="水分とろみの基準・水分ゼリーウェブ出力" sheetId="12" r:id="rId16"/>
    <sheet state="visible" name="濃厚流動食・補助食品ウェブ出力" sheetId="13" r:id="rId17"/>
    <sheet state="visible" name="PDFウェブ出力" sheetId="14" r:id="rId18"/>
  </sheets>
  <definedNames/>
  <calcPr/>
</workbook>
</file>

<file path=xl/sharedStrings.xml><?xml version="1.0" encoding="utf-8"?>
<sst xmlns="http://schemas.openxmlformats.org/spreadsheetml/2006/main" count="41" uniqueCount="20">
  <si>
    <t>〒949-4132 柏崎市西山町長峰1726番地1</t>
  </si>
  <si>
    <t>管理係</t>
  </si>
  <si>
    <t>0257-48-3600</t>
  </si>
  <si>
    <t>小さじ</t>
  </si>
  <si>
    <t>0j・1j対応：可</t>
  </si>
  <si>
    <t>特別養護老人ホーム</t>
  </si>
  <si>
    <t>にしかりの里</t>
  </si>
  <si>
    <t>更新記録シート</t>
  </si>
  <si>
    <t>同意の確認</t>
  </si>
  <si>
    <t>チェック</t>
  </si>
  <si>
    <t>↓ 氏名を入力 ↓</t>
  </si>
  <si>
    <t>更新内容について施設長の同意を得ました</t>
  </si>
  <si>
    <t>日時</t>
  </si>
  <si>
    <t>氏名</t>
  </si>
  <si>
    <t>作業記録</t>
  </si>
  <si>
    <t>名前</t>
  </si>
  <si>
    <t>栄養量目安</t>
  </si>
  <si>
    <t xml:space="preserve"> </t>
  </si>
  <si>
    <t>とろみ調整食品</t>
  </si>
  <si>
    <t>水100mlあたり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</si>
</sst>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9">
    <numFmt numFmtId="164" formatCode="yyyy/MM/dd"/>
    <numFmt numFmtId="165" formatCode="@ g"/>
    <numFmt numFmtId="166" formatCode="#,##0 &quot;kcal&quot;"/>
    <numFmt numFmtId="167" formatCode="0.0 &quot;g&quot;"/>
    <numFmt numFmtId="168" formatCode="@ 杯"/>
    <numFmt numFmtId="169" formatCode="m/d/yyyy h:mm:ss"/>
    <numFmt numFmtId="170" formatCode="m-d"/>
    <numFmt numFmtId="171" formatCode="@ &quot;g&quot;"/>
    <numFmt numFmtId="172" formatCode="@ &quot;杯&quot;"/>
  </numFmts>
  <fonts count="21">
    <font>
      <sz val="10.0"/>
      <color rgb="FF000000"/>
      <name val="Arial"/>
      <scheme val="minor"/>
    </font>
    <font>
      <b/>
      <color rgb="FFFFFFFF"/>
      <name val="Arial"/>
      <scheme val="minor"/>
    </font>
    <font>
      <b/>
      <color theme="1"/>
      <name val="Arial"/>
      <scheme val="minor"/>
    </font>
    <font>
      <color theme="1"/>
      <name val="Arial"/>
      <scheme val="minor"/>
    </font>
    <font/>
    <font>
      <b/>
      <sz val="10.0"/>
      <color theme="1"/>
      <name val="Arial"/>
      <scheme val="minor"/>
    </font>
    <font>
      <sz val="9.0"/>
      <color theme="1"/>
      <name val="Arial"/>
      <scheme val="minor"/>
    </font>
    <font>
      <b/>
      <sz val="12.0"/>
      <color theme="1"/>
      <name val="Arial"/>
      <scheme val="minor"/>
    </font>
    <font>
      <b/>
      <sz val="9.0"/>
      <color rgb="FFFFFFFF"/>
      <name val="Arial"/>
      <scheme val="minor"/>
    </font>
    <font>
      <b/>
      <sz val="10.0"/>
      <color rgb="FF000000"/>
      <name val="Arial"/>
      <scheme val="minor"/>
    </font>
    <font>
      <b/>
      <sz val="8.0"/>
      <color rgb="FFFFFFFF"/>
      <name val="Arial"/>
      <scheme val="minor"/>
    </font>
    <font>
      <sz val="8.0"/>
      <color theme="1"/>
      <name val="Arial"/>
      <scheme val="minor"/>
    </font>
    <font>
      <b/>
      <sz val="14.0"/>
      <color rgb="FFFF3300"/>
      <name val="Arial"/>
      <scheme val="minor"/>
    </font>
    <font>
      <b/>
      <sz val="16.0"/>
      <color rgb="FFFF3300"/>
      <name val="Arial"/>
      <scheme val="minor"/>
    </font>
    <font>
      <sz val="14.0"/>
      <color rgb="FFFF3300"/>
      <name val="Arial"/>
      <scheme val="minor"/>
    </font>
    <font>
      <sz val="14.0"/>
      <color theme="1"/>
      <name val="Arial"/>
      <scheme val="minor"/>
    </font>
    <font>
      <color theme="1"/>
      <name val="Arial"/>
    </font>
    <font>
      <sz val="9.0"/>
      <color theme="1"/>
      <name val="Arial"/>
    </font>
    <font>
      <color rgb="FFFF0000"/>
      <name val="Arial"/>
    </font>
    <font>
      <b/>
      <sz val="12.0"/>
      <color rgb="FFFF3300"/>
      <name val="Arial"/>
      <scheme val="minor"/>
    </font>
    <font>
      <b/>
      <sz val="12.0"/>
      <color rgb="FF00AF50"/>
      <name val="Arial"/>
      <scheme val="minor"/>
    </font>
  </fonts>
  <fills count="15">
    <fill>
      <patternFill patternType="none"/>
    </fill>
    <fill>
      <patternFill patternType="lightGray"/>
    </fill>
    <fill>
      <patternFill patternType="solid">
        <fgColor rgb="FFFF0000"/>
        <bgColor rgb="FFFF0000"/>
      </patternFill>
    </fill>
    <fill>
      <patternFill patternType="solid">
        <fgColor rgb="FFFFE0E0"/>
        <bgColor rgb="FFFFE0E0"/>
      </patternFill>
    </fill>
    <fill>
      <patternFill patternType="solid">
        <fgColor rgb="FFFFF2CC"/>
        <bgColor rgb="FFFFF2CC"/>
      </patternFill>
    </fill>
    <fill>
      <patternFill patternType="solid">
        <fgColor rgb="FFFF3300"/>
        <bgColor rgb="FFFF3300"/>
      </patternFill>
    </fill>
    <fill>
      <patternFill patternType="solid">
        <fgColor rgb="FFFFCCA6"/>
        <bgColor rgb="FFFFCCA6"/>
      </patternFill>
    </fill>
    <fill>
      <patternFill patternType="solid">
        <fgColor rgb="FF00AF50"/>
        <bgColor rgb="FF00AF50"/>
      </patternFill>
    </fill>
    <fill>
      <patternFill patternType="solid">
        <fgColor rgb="FFDBF7B8"/>
        <bgColor rgb="FFDBF7B8"/>
      </patternFill>
    </fill>
    <fill>
      <patternFill patternType="solid">
        <fgColor rgb="FF0033CC"/>
        <bgColor rgb="FF0033CC"/>
      </patternFill>
    </fill>
    <fill>
      <patternFill patternType="solid">
        <fgColor rgb="FFB4DCF9"/>
        <bgColor rgb="FFB4DCF9"/>
      </patternFill>
    </fill>
    <fill>
      <patternFill patternType="solid">
        <fgColor rgb="FF6F2F9F"/>
        <bgColor rgb="FF6F2F9F"/>
      </patternFill>
    </fill>
    <fill>
      <patternFill patternType="solid">
        <fgColor rgb="FF959595"/>
        <bgColor rgb="FF959595"/>
      </patternFill>
    </fill>
    <fill>
      <patternFill patternType="solid">
        <fgColor rgb="FFDBDFF4"/>
        <bgColor rgb="FFDBDFF4"/>
      </patternFill>
    </fill>
    <fill>
      <patternFill patternType="solid">
        <fgColor rgb="FFF3F3F3"/>
        <bgColor rgb="FFF3F3F3"/>
      </patternFill>
    </fill>
  </fills>
  <borders count="53">
    <border/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</border>
    <border>
      <left style="thin">
        <color rgb="FFFF0000"/>
      </left>
      <right style="thin">
        <color rgb="FFFF0000"/>
      </right>
      <top style="thin">
        <color rgb="FFFF0000"/>
      </top>
    </border>
    <border>
      <left style="thin">
        <color rgb="FFFF0000"/>
      </left>
      <right style="thin">
        <color rgb="FFFF0000"/>
      </right>
    </border>
    <border>
      <left style="thin">
        <color rgb="FFFF0000"/>
      </left>
      <right style="thin">
        <color rgb="FFFF0000"/>
      </right>
      <bottom style="thin">
        <color rgb="FFFF0000"/>
      </bottom>
    </border>
    <border>
      <left style="thin">
        <color rgb="FFFF3300"/>
      </left>
      <right style="thin">
        <color rgb="FFFF3300"/>
      </right>
      <top style="thin">
        <color rgb="FFFF3300"/>
      </top>
      <bottom style="thin">
        <color rgb="FFFF3300"/>
      </bottom>
    </border>
    <border>
      <left style="thin">
        <color rgb="FFFF3300"/>
      </left>
      <right style="thin">
        <color rgb="FFFF3300"/>
      </right>
      <top style="thin">
        <color rgb="FFFF3300"/>
      </top>
    </border>
    <border>
      <left style="thin">
        <color rgb="FFFF3300"/>
      </left>
      <right style="thin">
        <color rgb="FFFF3300"/>
      </right>
    </border>
    <border>
      <right style="thin">
        <color rgb="FFFF3300"/>
      </right>
    </border>
    <border>
      <left style="thin">
        <color rgb="FFFF3300"/>
      </left>
      <right style="thin">
        <color rgb="FFFF3300"/>
      </right>
      <bottom style="thin">
        <color rgb="FFFF3300"/>
      </bottom>
    </border>
    <border>
      <right style="thin">
        <color rgb="FFFF3300"/>
      </right>
      <bottom style="thin">
        <color rgb="FFFF3300"/>
      </bottom>
    </border>
    <border>
      <left style="thin">
        <color rgb="FFFF3300"/>
      </left>
      <top style="thin">
        <color rgb="FFFF3300"/>
      </top>
    </border>
    <border>
      <left style="thin">
        <color rgb="FFFF3300"/>
      </left>
      <bottom style="thin">
        <color rgb="FFFF3300"/>
      </bottom>
    </border>
    <border>
      <left style="thin">
        <color rgb="FF00AF50"/>
      </left>
      <right style="thin">
        <color rgb="FF00AF50"/>
      </right>
      <top style="thin">
        <color rgb="FF00AF50"/>
      </top>
      <bottom style="thin">
        <color rgb="FF00AF50"/>
      </bottom>
    </border>
    <border>
      <left style="thin">
        <color rgb="FF0033CC"/>
      </left>
      <top style="thin">
        <color rgb="FF0033CC"/>
      </top>
      <bottom style="thin">
        <color rgb="FF0033CC"/>
      </bottom>
    </border>
    <border>
      <left style="thin">
        <color rgb="FF0033CC"/>
      </left>
      <right style="thin">
        <color rgb="FF0033CC"/>
      </right>
      <top style="thin">
        <color rgb="FF0033CC"/>
      </top>
      <bottom style="thin">
        <color rgb="FF0033CC"/>
      </bottom>
    </border>
    <border>
      <left style="thin">
        <color rgb="FF0033CC"/>
      </left>
      <right style="thin">
        <color rgb="FF0033CC"/>
      </right>
      <top style="thin">
        <color rgb="FF0033CC"/>
      </top>
    </border>
    <border>
      <left style="thin">
        <color rgb="FF6F2F9F"/>
      </left>
      <right style="thin">
        <color rgb="FF6F2F9F"/>
      </right>
      <top style="thin">
        <color rgb="FF6F2F9F"/>
      </top>
      <bottom style="thin">
        <color rgb="FF6F2F9F"/>
      </bottom>
    </border>
    <border>
      <left style="thin">
        <color rgb="FF959595"/>
      </left>
      <right style="thin">
        <color rgb="FF959595"/>
      </right>
      <top style="thin">
        <color rgb="FF959595"/>
      </top>
      <bottom style="thin">
        <color rgb="FF959595"/>
      </bottom>
    </border>
    <border>
      <left style="thin">
        <color rgb="FF6F2F9F"/>
      </left>
      <right style="thin">
        <color rgb="FF6F2F9F"/>
      </right>
      <top style="thin">
        <color rgb="FF6F2F9F"/>
      </top>
    </border>
    <border>
      <left style="thin">
        <color rgb="FF6F2F9F"/>
      </left>
      <top style="thin">
        <color rgb="FF6F2F9F"/>
      </top>
      <bottom style="thin">
        <color rgb="FF6F2F9F"/>
      </bottom>
    </border>
    <border>
      <left style="thin">
        <color rgb="FF959595"/>
      </left>
      <top style="thin">
        <color rgb="FF959595"/>
      </top>
    </border>
    <border>
      <left style="thin">
        <color rgb="FF6F2F9F"/>
      </left>
      <right style="thin">
        <color rgb="FF6F2F9F"/>
      </right>
    </border>
    <border>
      <right style="thin">
        <color rgb="FF959595"/>
      </right>
      <top style="thin">
        <color rgb="FF959595"/>
      </top>
    </border>
    <border>
      <left style="thin">
        <color rgb="FF6F2F9F"/>
      </left>
      <right style="thin">
        <color rgb="FF6F2F9F"/>
      </right>
      <bottom style="thin">
        <color rgb="FF6F2F9F"/>
      </bottom>
    </border>
    <border>
      <left style="thin">
        <color rgb="FF959595"/>
      </left>
      <bottom style="thin">
        <color rgb="FF959595"/>
      </bottom>
    </border>
    <border>
      <right style="thin">
        <color rgb="FF959595"/>
      </right>
      <bottom style="thin">
        <color rgb="FF959595"/>
      </bottom>
    </border>
    <border>
      <bottom style="medium">
        <color rgb="FFFF3300"/>
      </bottom>
    </border>
    <border>
      <left style="thin">
        <color rgb="FFFF3300"/>
      </left>
      <top style="thin">
        <color rgb="FFFF3300"/>
      </top>
      <bottom style="thin">
        <color rgb="FFFF3300"/>
      </bottom>
    </border>
    <border>
      <right style="thin">
        <color rgb="FFFF3300"/>
      </right>
      <top style="thin">
        <color rgb="FFFF3300"/>
      </top>
      <bottom style="thin">
        <color rgb="FFFF3300"/>
      </bottom>
    </border>
    <border>
      <left style="thin">
        <color rgb="FF00AF50"/>
      </left>
      <top style="thin">
        <color rgb="FF00AF50"/>
      </top>
      <bottom style="thin">
        <color rgb="FF00AF50"/>
      </bottom>
    </border>
    <border>
      <right style="thin">
        <color rgb="FF00AF50"/>
      </right>
      <top style="thin">
        <color rgb="FF00AF50"/>
      </top>
      <bottom style="thin">
        <color rgb="FF00AF50"/>
      </bottom>
    </border>
    <border>
      <right style="thin">
        <color rgb="FF0033CC"/>
      </right>
      <top style="thin">
        <color rgb="FF0033CC"/>
      </top>
      <bottom style="thin">
        <color rgb="FF0033CC"/>
      </bottom>
    </border>
    <border>
      <right style="thin">
        <color rgb="FF6F2F9F"/>
      </right>
      <top style="thin">
        <color rgb="FF6F2F9F"/>
      </top>
      <bottom style="thin">
        <color rgb="FF6F2F9F"/>
      </bottom>
    </border>
    <border>
      <left style="thin">
        <color rgb="FF959595"/>
      </left>
      <top style="thin">
        <color rgb="FF959595"/>
      </top>
      <bottom style="thin">
        <color rgb="FF959595"/>
      </bottom>
    </border>
    <border>
      <right style="thin">
        <color rgb="FF959595"/>
      </right>
      <top style="thin">
        <color rgb="FF959595"/>
      </top>
      <bottom style="thin">
        <color rgb="FF959595"/>
      </bottom>
    </border>
    <border>
      <top style="thin">
        <color rgb="FF959595"/>
      </top>
    </border>
    <border>
      <bottom style="thin">
        <color rgb="FF959595"/>
      </bottom>
    </border>
    <border>
      <left style="thin">
        <color rgb="FFFF0000"/>
      </left>
      <top style="thin">
        <color rgb="FFFF0000"/>
      </top>
      <bottom style="thin">
        <color rgb="FFFF0000"/>
      </bottom>
    </border>
    <border>
      <right style="thin">
        <color rgb="FFFF0000"/>
      </right>
      <top style="thin">
        <color rgb="FFFF0000"/>
      </top>
      <bottom style="thin">
        <color rgb="FFFF0000"/>
      </bottom>
    </border>
    <border>
      <top style="thin">
        <color rgb="FFFF0000"/>
      </top>
      <bottom style="thin">
        <color rgb="FFFF0000"/>
      </bottom>
    </border>
    <border>
      <left style="thin">
        <color rgb="FFFF0000"/>
      </left>
      <top style="thin">
        <color rgb="FFFF0000"/>
      </top>
    </border>
    <border>
      <top style="thin">
        <color rgb="FFFF0000"/>
      </top>
    </border>
    <border>
      <right style="thin">
        <color rgb="FFFF0000"/>
      </right>
      <top style="thin">
        <color rgb="FFFF0000"/>
      </top>
    </border>
    <border>
      <left style="thin">
        <color rgb="FFFF0000"/>
      </left>
    </border>
    <border>
      <right style="thin">
        <color rgb="FFFF0000"/>
      </right>
    </border>
    <border>
      <left style="thin">
        <color rgb="FFFF0000"/>
      </left>
      <bottom style="thin">
        <color rgb="FFFF0000"/>
      </bottom>
    </border>
    <border>
      <bottom style="thin">
        <color rgb="FFFF0000"/>
      </bottom>
    </border>
    <border>
      <right style="thin">
        <color rgb="FFFF0000"/>
      </right>
      <bottom style="thin">
        <color rgb="FFFF0000"/>
      </bottom>
    </border>
    <border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959595"/>
      </left>
      <right style="thin">
        <color rgb="FF959595"/>
      </right>
      <top style="thin">
        <color rgb="FF959595"/>
      </top>
    </border>
  </borders>
  <cellStyleXfs count="1">
    <xf borderId="0" fillId="0" fontId="0" numFmtId="0" applyAlignment="1" applyFont="1"/>
  </cellStyleXfs>
  <cellXfs count="165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vertical="center"/>
    </xf>
    <xf borderId="1" fillId="3" fontId="2" numFmtId="0" xfId="0" applyAlignment="1" applyBorder="1" applyFill="1" applyFont="1">
      <alignment horizontal="center" vertical="center"/>
    </xf>
    <xf borderId="1" fillId="0" fontId="3" numFmtId="0" xfId="0" applyAlignment="1" applyBorder="1" applyFont="1">
      <alignment readingOrder="0" shrinkToFit="0" vertical="center" wrapText="0"/>
    </xf>
    <xf borderId="2" fillId="0" fontId="3" numFmtId="0" xfId="0" applyAlignment="1" applyBorder="1" applyFont="1">
      <alignment readingOrder="0" shrinkToFit="0" vertical="center" wrapText="1"/>
    </xf>
    <xf borderId="3" fillId="0" fontId="4" numFmtId="0" xfId="0" applyBorder="1" applyFont="1"/>
    <xf borderId="1" fillId="3" fontId="2" numFmtId="0" xfId="0" applyAlignment="1" applyBorder="1" applyFont="1">
      <alignment horizontal="center" readingOrder="0" vertical="center"/>
    </xf>
    <xf borderId="1" fillId="4" fontId="3" numFmtId="164" xfId="0" applyAlignment="1" applyBorder="1" applyFill="1" applyFont="1" applyNumberFormat="1">
      <alignment horizontal="left" readingOrder="0" shrinkToFit="0" vertical="center" wrapText="0"/>
    </xf>
    <xf borderId="4" fillId="0" fontId="4" numFmtId="0" xfId="0" applyBorder="1" applyFont="1"/>
    <xf borderId="5" fillId="5" fontId="1" numFmtId="0" xfId="0" applyAlignment="1" applyBorder="1" applyFill="1" applyFont="1">
      <alignment vertical="center"/>
    </xf>
    <xf borderId="6" fillId="6" fontId="2" numFmtId="0" xfId="0" applyAlignment="1" applyBorder="1" applyFill="1" applyFont="1">
      <alignment horizontal="center" vertical="center"/>
    </xf>
    <xf borderId="5" fillId="0" fontId="3" numFmtId="0" xfId="0" applyAlignment="1" applyBorder="1" applyFont="1">
      <alignment horizontal="center" readingOrder="0" shrinkToFit="0" vertical="center" wrapText="0"/>
    </xf>
    <xf borderId="6" fillId="6" fontId="5" numFmtId="0" xfId="0" applyAlignment="1" applyBorder="1" applyFont="1">
      <alignment horizontal="center" vertical="center"/>
    </xf>
    <xf borderId="6" fillId="0" fontId="6" numFmtId="0" xfId="0" applyAlignment="1" applyBorder="1" applyFont="1">
      <alignment horizontal="center" readingOrder="0" shrinkToFit="0" vertical="center" wrapText="0"/>
    </xf>
    <xf borderId="7" fillId="6" fontId="2" numFmtId="0" xfId="0" applyAlignment="1" applyBorder="1" applyFont="1">
      <alignment horizontal="center" vertical="center"/>
    </xf>
    <xf borderId="7" fillId="0" fontId="3" numFmtId="0" xfId="0" applyAlignment="1" applyBorder="1" applyFont="1">
      <alignment horizontal="center" vertical="center"/>
    </xf>
    <xf borderId="8" fillId="0" fontId="3" numFmtId="0" xfId="0" applyAlignment="1" applyBorder="1" applyFont="1">
      <alignment horizontal="center" vertical="center"/>
    </xf>
    <xf borderId="9" fillId="6" fontId="2" numFmtId="0" xfId="0" applyAlignment="1" applyBorder="1" applyFont="1">
      <alignment horizontal="center" vertical="center"/>
    </xf>
    <xf borderId="10" fillId="0" fontId="3" numFmtId="0" xfId="0" applyAlignment="1" applyBorder="1" applyFont="1">
      <alignment horizontal="center" vertical="center"/>
    </xf>
    <xf borderId="9" fillId="0" fontId="3" numFmtId="0" xfId="0" applyAlignment="1" applyBorder="1" applyFont="1">
      <alignment horizontal="center" vertical="center"/>
    </xf>
    <xf borderId="5" fillId="0" fontId="6" numFmtId="0" xfId="0" applyAlignment="1" applyBorder="1" applyFont="1">
      <alignment readingOrder="0" shrinkToFit="0" vertical="center" wrapText="1"/>
    </xf>
    <xf borderId="5" fillId="6" fontId="2" numFmtId="0" xfId="0" applyAlignment="1" applyBorder="1" applyFont="1">
      <alignment horizontal="center" vertical="center"/>
    </xf>
    <xf borderId="5" fillId="0" fontId="3" numFmtId="0" xfId="0" applyAlignment="1" applyBorder="1" applyFont="1">
      <alignment horizontal="center" readingOrder="0" shrinkToFit="0" vertical="center" wrapText="1"/>
    </xf>
    <xf borderId="5" fillId="0" fontId="3" numFmtId="0" xfId="0" applyAlignment="1" applyBorder="1" applyFont="1">
      <alignment horizontal="center" shrinkToFit="0" vertical="center" wrapText="1"/>
    </xf>
    <xf borderId="6" fillId="0" fontId="7" numFmtId="49" xfId="0" applyAlignment="1" applyBorder="1" applyFont="1" applyNumberFormat="1">
      <alignment horizontal="center" shrinkToFit="0" vertical="center" wrapText="0"/>
    </xf>
    <xf borderId="6" fillId="0" fontId="7" numFmtId="49" xfId="0" applyAlignment="1" applyBorder="1" applyFont="1" applyNumberFormat="1">
      <alignment horizontal="center" readingOrder="0" shrinkToFit="0" vertical="center" wrapText="0"/>
    </xf>
    <xf borderId="11" fillId="6" fontId="2" numFmtId="0" xfId="0" applyAlignment="1" applyBorder="1" applyFont="1">
      <alignment horizontal="center" vertical="center"/>
    </xf>
    <xf borderId="6" fillId="0" fontId="3" numFmtId="165" xfId="0" applyAlignment="1" applyBorder="1" applyFont="1" applyNumberFormat="1">
      <alignment horizontal="center" readingOrder="0" shrinkToFit="0" vertical="center" wrapText="0"/>
    </xf>
    <xf borderId="12" fillId="0" fontId="4" numFmtId="0" xfId="0" applyBorder="1" applyFont="1"/>
    <xf borderId="9" fillId="0" fontId="3" numFmtId="166" xfId="0" applyAlignment="1" applyBorder="1" applyFont="1" applyNumberFormat="1">
      <alignment horizontal="center" readingOrder="0" shrinkToFit="0" vertical="center" wrapText="0"/>
    </xf>
    <xf borderId="13" fillId="7" fontId="1" numFmtId="0" xfId="0" applyAlignment="1" applyBorder="1" applyFill="1" applyFont="1">
      <alignment vertical="center"/>
    </xf>
    <xf borderId="13" fillId="8" fontId="2" numFmtId="0" xfId="0" applyAlignment="1" applyBorder="1" applyFill="1" applyFont="1">
      <alignment horizontal="center" vertical="center"/>
    </xf>
    <xf borderId="13" fillId="0" fontId="3" numFmtId="0" xfId="0" applyAlignment="1" applyBorder="1" applyFont="1">
      <alignment horizontal="center" readingOrder="0" shrinkToFit="0" vertical="center" wrapText="0"/>
    </xf>
    <xf borderId="13" fillId="0" fontId="3" numFmtId="0" xfId="0" applyAlignment="1" applyBorder="1" applyFont="1">
      <alignment horizontal="center" shrinkToFit="0" vertical="center" wrapText="0"/>
    </xf>
    <xf borderId="13" fillId="0" fontId="3" numFmtId="0" xfId="0" applyAlignment="1" applyBorder="1" applyFont="1">
      <alignment horizontal="center" vertical="center"/>
    </xf>
    <xf borderId="13" fillId="0" fontId="6" numFmtId="0" xfId="0" applyAlignment="1" applyBorder="1" applyFont="1">
      <alignment readingOrder="0" shrinkToFit="0" vertical="center" wrapText="1"/>
    </xf>
    <xf borderId="13" fillId="0" fontId="6" numFmtId="0" xfId="0" applyAlignment="1" applyBorder="1" applyFont="1">
      <alignment shrinkToFit="0" vertical="center" wrapText="1"/>
    </xf>
    <xf borderId="13" fillId="0" fontId="7" numFmtId="49" xfId="0" applyAlignment="1" applyBorder="1" applyFont="1" applyNumberFormat="1">
      <alignment horizontal="center" readingOrder="0" shrinkToFit="0" vertical="center" wrapText="0"/>
    </xf>
    <xf borderId="14" fillId="9" fontId="8" numFmtId="0" xfId="0" applyAlignment="1" applyBorder="1" applyFill="1" applyFont="1">
      <alignment shrinkToFit="0" vertical="center" wrapText="0"/>
    </xf>
    <xf borderId="14" fillId="9" fontId="1" numFmtId="0" xfId="0" applyAlignment="1" applyBorder="1" applyFont="1">
      <alignment vertical="center"/>
    </xf>
    <xf borderId="15" fillId="10" fontId="9" numFmtId="0" xfId="0" applyAlignment="1" applyBorder="1" applyFill="1" applyFont="1">
      <alignment horizontal="center" vertical="center"/>
    </xf>
    <xf borderId="15" fillId="10" fontId="3" numFmtId="0" xfId="0" applyAlignment="1" applyBorder="1" applyFont="1">
      <alignment horizontal="center" vertical="center"/>
    </xf>
    <xf borderId="15" fillId="10" fontId="2" numFmtId="0" xfId="0" applyAlignment="1" applyBorder="1" applyFont="1">
      <alignment horizontal="center" vertical="center"/>
    </xf>
    <xf borderId="15" fillId="0" fontId="6" numFmtId="0" xfId="0" applyAlignment="1" applyBorder="1" applyFont="1">
      <alignment horizontal="center" readingOrder="0" shrinkToFit="0" vertical="center" wrapText="1"/>
    </xf>
    <xf borderId="15" fillId="0" fontId="6" numFmtId="0" xfId="0" applyAlignment="1" applyBorder="1" applyFont="1">
      <alignment horizontal="center" shrinkToFit="0" vertical="center" wrapText="1"/>
    </xf>
    <xf borderId="16" fillId="10" fontId="2" numFmtId="0" xfId="0" applyAlignment="1" applyBorder="1" applyFont="1">
      <alignment horizontal="center" vertical="center"/>
    </xf>
    <xf borderId="16" fillId="0" fontId="6" numFmtId="0" xfId="0" applyAlignment="1" applyBorder="1" applyFont="1">
      <alignment horizontal="center" readingOrder="0" shrinkToFit="0" vertical="center" wrapText="0"/>
    </xf>
    <xf borderId="16" fillId="0" fontId="6" numFmtId="0" xfId="0" applyAlignment="1" applyBorder="1" applyFont="1">
      <alignment horizontal="center" shrinkToFit="0" vertical="center" wrapText="0"/>
    </xf>
    <xf borderId="16" fillId="10" fontId="2" numFmtId="0" xfId="0" applyAlignment="1" applyBorder="1" applyFont="1">
      <alignment horizontal="center" readingOrder="0" vertical="center"/>
    </xf>
    <xf borderId="16" fillId="0" fontId="3" numFmtId="167" xfId="0" applyAlignment="1" applyBorder="1" applyFont="1" applyNumberFormat="1">
      <alignment horizontal="center" readingOrder="0" shrinkToFit="0" vertical="center" wrapText="0"/>
    </xf>
    <xf borderId="16" fillId="0" fontId="3" numFmtId="167" xfId="0" applyAlignment="1" applyBorder="1" applyFont="1" applyNumberFormat="1">
      <alignment horizontal="center" shrinkToFit="0" vertical="center" wrapText="0"/>
    </xf>
    <xf borderId="16" fillId="0" fontId="3" numFmtId="167" xfId="0" applyAlignment="1" applyBorder="1" applyFont="1" applyNumberFormat="1">
      <alignment horizontal="center" readingOrder="0" shrinkToFit="0" vertical="center" wrapText="0"/>
    </xf>
    <xf borderId="16" fillId="0" fontId="3" numFmtId="167" xfId="0" applyAlignment="1" applyBorder="1" applyFont="1" applyNumberFormat="1">
      <alignment horizontal="center" shrinkToFit="0" vertical="center" wrapText="0"/>
    </xf>
    <xf borderId="15" fillId="10" fontId="2" numFmtId="0" xfId="0" applyAlignment="1" applyBorder="1" applyFont="1">
      <alignment horizontal="center" readingOrder="0" vertical="center"/>
    </xf>
    <xf borderId="15" fillId="0" fontId="3" numFmtId="168" xfId="0" applyAlignment="1" applyBorder="1" applyFont="1" applyNumberFormat="1">
      <alignment horizontal="center" readingOrder="0" shrinkToFit="0" vertical="center" wrapText="0"/>
    </xf>
    <xf borderId="15" fillId="0" fontId="3" numFmtId="168" xfId="0" applyAlignment="1" applyBorder="1" applyFont="1" applyNumberFormat="1">
      <alignment horizontal="center" shrinkToFit="0" vertical="center" wrapText="0"/>
    </xf>
    <xf borderId="17" fillId="11" fontId="10" numFmtId="0" xfId="0" applyAlignment="1" applyBorder="1" applyFill="1" applyFont="1">
      <alignment vertical="center"/>
    </xf>
    <xf borderId="18" fillId="12" fontId="1" numFmtId="0" xfId="0" applyAlignment="1" applyBorder="1" applyFill="1" applyFont="1">
      <alignment vertical="center"/>
    </xf>
    <xf borderId="19" fillId="13" fontId="3" numFmtId="0" xfId="0" applyAlignment="1" applyBorder="1" applyFill="1" applyFont="1">
      <alignment horizontal="center" vertical="center"/>
    </xf>
    <xf borderId="17" fillId="0" fontId="11" numFmtId="0" xfId="0" applyAlignment="1" applyBorder="1" applyFont="1">
      <alignment horizontal="center" readingOrder="0" shrinkToFit="0" vertical="center" wrapText="1"/>
    </xf>
    <xf borderId="20" fillId="0" fontId="11" numFmtId="0" xfId="0" applyAlignment="1" applyBorder="1" applyFont="1">
      <alignment horizontal="center" shrinkToFit="0" vertical="center" wrapText="1"/>
    </xf>
    <xf borderId="21" fillId="0" fontId="6" numFmtId="0" xfId="0" applyAlignment="1" applyBorder="1" applyFont="1">
      <alignment horizontal="center" readingOrder="0" vertical="center"/>
    </xf>
    <xf borderId="18" fillId="0" fontId="6" numFmtId="0" xfId="0" applyAlignment="1" applyBorder="1" applyFont="1">
      <alignment horizontal="left" readingOrder="0" vertical="center"/>
    </xf>
    <xf borderId="22" fillId="0" fontId="4" numFmtId="0" xfId="0" applyBorder="1" applyFont="1"/>
    <xf borderId="21" fillId="0" fontId="6" numFmtId="0" xfId="0" applyAlignment="1" applyBorder="1" applyFont="1">
      <alignment horizontal="left" readingOrder="0" shrinkToFit="0" vertical="center" wrapText="1"/>
    </xf>
    <xf borderId="23" fillId="0" fontId="4" numFmtId="0" xfId="0" applyBorder="1" applyFont="1"/>
    <xf borderId="24" fillId="0" fontId="4" numFmtId="0" xfId="0" applyBorder="1" applyFont="1"/>
    <xf borderId="17" fillId="0" fontId="11" numFmtId="0" xfId="0" applyAlignment="1" applyBorder="1" applyFont="1">
      <alignment horizontal="center" shrinkToFit="0" vertical="center" wrapText="1"/>
    </xf>
    <xf borderId="25" fillId="0" fontId="4" numFmtId="0" xfId="0" applyBorder="1" applyFont="1"/>
    <xf borderId="26" fillId="0" fontId="4" numFmtId="0" xfId="0" applyBorder="1" applyFont="1"/>
    <xf borderId="27" fillId="0" fontId="12" numFmtId="0" xfId="0" applyAlignment="1" applyBorder="1" applyFont="1">
      <alignment horizontal="left" readingOrder="0" vertical="bottom"/>
    </xf>
    <xf borderId="27" fillId="0" fontId="13" numFmtId="0" xfId="0" applyAlignment="1" applyBorder="1" applyFont="1">
      <alignment horizontal="left" readingOrder="0" vertical="bottom"/>
    </xf>
    <xf borderId="27" fillId="0" fontId="14" numFmtId="0" xfId="0" applyAlignment="1" applyBorder="1" applyFont="1">
      <alignment horizontal="left" vertical="bottom"/>
    </xf>
    <xf borderId="0" fillId="0" fontId="15" numFmtId="0" xfId="0" applyAlignment="1" applyFont="1">
      <alignment horizontal="left" vertical="center"/>
    </xf>
    <xf borderId="28" fillId="5" fontId="1" numFmtId="0" xfId="0" applyAlignment="1" applyBorder="1" applyFont="1">
      <alignment vertical="center"/>
    </xf>
    <xf borderId="29" fillId="5" fontId="3" numFmtId="0" xfId="0" applyBorder="1" applyFont="1"/>
    <xf borderId="6" fillId="0" fontId="3" numFmtId="0" xfId="0" applyAlignment="1" applyBorder="1" applyFont="1">
      <alignment horizontal="center" shrinkToFit="0" vertical="center" wrapText="0"/>
    </xf>
    <xf borderId="6" fillId="0" fontId="6" numFmtId="0" xfId="0" applyAlignment="1" applyBorder="1" applyFont="1">
      <alignment horizontal="center" shrinkToFit="0" vertical="center" wrapText="1"/>
    </xf>
    <xf borderId="5" fillId="0" fontId="6" numFmtId="0" xfId="0" applyAlignment="1" applyBorder="1" applyFont="1">
      <alignment horizontal="left" shrinkToFit="0" vertical="center" wrapText="1"/>
    </xf>
    <xf borderId="6" fillId="0" fontId="3" numFmtId="165" xfId="0" applyAlignment="1" applyBorder="1" applyFont="1" applyNumberFormat="1">
      <alignment horizontal="center" shrinkToFit="0" vertical="center" wrapText="0"/>
    </xf>
    <xf borderId="9" fillId="0" fontId="3" numFmtId="166" xfId="0" applyAlignment="1" applyBorder="1" applyFont="1" applyNumberFormat="1">
      <alignment horizontal="center" shrinkToFit="0" vertical="center" wrapText="0"/>
    </xf>
    <xf borderId="30" fillId="7" fontId="1" numFmtId="0" xfId="0" applyAlignment="1" applyBorder="1" applyFont="1">
      <alignment vertical="center"/>
    </xf>
    <xf borderId="31" fillId="7" fontId="3" numFmtId="0" xfId="0" applyBorder="1" applyFont="1"/>
    <xf borderId="13" fillId="0" fontId="6" numFmtId="0" xfId="0" applyAlignment="1" applyBorder="1" applyFont="1">
      <alignment horizontal="left" shrinkToFit="0" vertical="center" wrapText="1"/>
    </xf>
    <xf borderId="13" fillId="0" fontId="7" numFmtId="49" xfId="0" applyAlignment="1" applyBorder="1" applyFont="1" applyNumberFormat="1">
      <alignment horizontal="center" shrinkToFit="0" vertical="center" wrapText="0"/>
    </xf>
    <xf borderId="32" fillId="9" fontId="3" numFmtId="0" xfId="0" applyBorder="1" applyFont="1"/>
    <xf borderId="20" fillId="11" fontId="1" numFmtId="0" xfId="0" applyAlignment="1" applyBorder="1" applyFont="1">
      <alignment vertical="center"/>
    </xf>
    <xf borderId="33" fillId="11" fontId="3" numFmtId="0" xfId="0" applyBorder="1" applyFont="1"/>
    <xf borderId="0" fillId="12" fontId="1" numFmtId="0" xfId="0" applyAlignment="1" applyFont="1">
      <alignment vertical="center"/>
    </xf>
    <xf borderId="0" fillId="12" fontId="3" numFmtId="0" xfId="0" applyFont="1"/>
    <xf borderId="18" fillId="0" fontId="6" numFmtId="0" xfId="0" applyAlignment="1" applyBorder="1" applyFont="1">
      <alignment horizontal="center" vertical="center"/>
    </xf>
    <xf borderId="34" fillId="0" fontId="6" numFmtId="0" xfId="0" applyAlignment="1" applyBorder="1" applyFont="1">
      <alignment horizontal="left" vertical="center"/>
    </xf>
    <xf borderId="35" fillId="0" fontId="4" numFmtId="0" xfId="0" applyBorder="1" applyFont="1"/>
    <xf borderId="21" fillId="0" fontId="6" numFmtId="0" xfId="0" applyAlignment="1" applyBorder="1" applyFont="1">
      <alignment horizontal="left" shrinkToFit="0" vertical="center" wrapText="1"/>
    </xf>
    <xf borderId="36" fillId="0" fontId="4" numFmtId="0" xfId="0" applyBorder="1" applyFont="1"/>
    <xf borderId="37" fillId="0" fontId="4" numFmtId="0" xfId="0" applyBorder="1" applyFont="1"/>
    <xf borderId="38" fillId="2" fontId="1" numFmtId="0" xfId="0" applyAlignment="1" applyBorder="1" applyFont="1">
      <alignment vertical="center"/>
    </xf>
    <xf borderId="39" fillId="2" fontId="3" numFmtId="0" xfId="0" applyBorder="1" applyFont="1"/>
    <xf borderId="38" fillId="0" fontId="3" numFmtId="0" xfId="0" applyAlignment="1" applyBorder="1" applyFont="1">
      <alignment shrinkToFit="0" vertical="center" wrapText="0"/>
    </xf>
    <xf borderId="40" fillId="0" fontId="4" numFmtId="0" xfId="0" applyBorder="1" applyFont="1"/>
    <xf borderId="39" fillId="0" fontId="4" numFmtId="0" xfId="0" applyBorder="1" applyFont="1"/>
    <xf borderId="41" fillId="0" fontId="3" numFmtId="0" xfId="0" applyAlignment="1" applyBorder="1" applyFont="1">
      <alignment shrinkToFit="0" vertical="center" wrapText="1"/>
    </xf>
    <xf borderId="42" fillId="0" fontId="4" numFmtId="0" xfId="0" applyBorder="1" applyFont="1"/>
    <xf borderId="43" fillId="0" fontId="4" numFmtId="0" xfId="0" applyBorder="1" applyFont="1"/>
    <xf borderId="44" fillId="0" fontId="4" numFmtId="0" xfId="0" applyBorder="1" applyFont="1"/>
    <xf borderId="45" fillId="0" fontId="4" numFmtId="0" xfId="0" applyBorder="1" applyFont="1"/>
    <xf borderId="2" fillId="3" fontId="2" numFmtId="0" xfId="0" applyAlignment="1" applyBorder="1" applyFont="1">
      <alignment horizontal="center" vertical="center"/>
    </xf>
    <xf borderId="5" fillId="3" fontId="2" numFmtId="0" xfId="0" applyAlignment="1" applyBorder="1" applyFont="1">
      <alignment horizontal="center" readingOrder="0" vertical="center"/>
    </xf>
    <xf borderId="38" fillId="0" fontId="3" numFmtId="164" xfId="0" applyAlignment="1" applyBorder="1" applyFont="1" applyNumberFormat="1">
      <alignment horizontal="left" shrinkToFit="0" vertical="center" wrapText="0"/>
    </xf>
    <xf borderId="46" fillId="0" fontId="4" numFmtId="0" xfId="0" applyBorder="1" applyFont="1"/>
    <xf borderId="47" fillId="0" fontId="4" numFmtId="0" xfId="0" applyBorder="1" applyFont="1"/>
    <xf borderId="48" fillId="0" fontId="4" numFmtId="0" xfId="0" applyBorder="1" applyFont="1"/>
    <xf borderId="49" fillId="0" fontId="16" numFmtId="0" xfId="0" applyAlignment="1" applyBorder="1" applyFont="1">
      <alignment vertical="bottom"/>
    </xf>
    <xf borderId="49" fillId="0" fontId="16" numFmtId="0" xfId="0" applyAlignment="1" applyBorder="1" applyFont="1">
      <alignment vertical="bottom"/>
    </xf>
    <xf borderId="50" fillId="14" fontId="16" numFmtId="0" xfId="0" applyAlignment="1" applyBorder="1" applyFill="1" applyFont="1">
      <alignment vertical="bottom"/>
    </xf>
    <xf borderId="51" fillId="14" fontId="16" numFmtId="0" xfId="0" applyAlignment="1" applyBorder="1" applyFont="1">
      <alignment vertical="bottom"/>
    </xf>
    <xf borderId="51" fillId="14" fontId="17" numFmtId="0" xfId="0" applyAlignment="1" applyBorder="1" applyFont="1">
      <alignment horizontal="center" vertical="bottom"/>
    </xf>
    <xf borderId="51" fillId="14" fontId="17" numFmtId="0" xfId="0" applyAlignment="1" applyBorder="1" applyFont="1">
      <alignment horizontal="center" vertical="bottom"/>
    </xf>
    <xf borderId="50" fillId="0" fontId="18" numFmtId="0" xfId="0" applyAlignment="1" applyBorder="1" applyFont="1">
      <alignment vertical="bottom"/>
    </xf>
    <xf borderId="51" fillId="0" fontId="16" numFmtId="0" xfId="0" applyAlignment="1" applyBorder="1" applyFont="1">
      <alignment vertical="bottom"/>
    </xf>
    <xf borderId="51" fillId="0" fontId="16" numFmtId="0" xfId="0" applyAlignment="1" applyBorder="1" applyFont="1">
      <alignment horizontal="center" readingOrder="0"/>
    </xf>
    <xf borderId="51" fillId="0" fontId="16" numFmtId="0" xfId="0" applyAlignment="1" applyBorder="1" applyFont="1">
      <alignment readingOrder="0" vertical="bottom"/>
    </xf>
    <xf borderId="0" fillId="0" fontId="16" numFmtId="0" xfId="0" applyAlignment="1" applyFont="1">
      <alignment vertical="bottom"/>
    </xf>
    <xf borderId="0" fillId="0" fontId="16" numFmtId="0" xfId="0" applyAlignment="1" applyFont="1">
      <alignment horizontal="center" vertical="bottom"/>
    </xf>
    <xf borderId="0" fillId="0" fontId="3" numFmtId="14" xfId="0" applyAlignment="1" applyFont="1" applyNumberFormat="1">
      <alignment readingOrder="0"/>
    </xf>
    <xf borderId="0" fillId="0" fontId="3" numFmtId="169" xfId="0" applyAlignment="1" applyFont="1" applyNumberFormat="1">
      <alignment readingOrder="0"/>
    </xf>
    <xf borderId="1" fillId="2" fontId="1" numFmtId="0" xfId="0" applyAlignment="1" applyBorder="1" applyFont="1">
      <alignment horizontal="center" vertical="center"/>
    </xf>
    <xf borderId="0" fillId="0" fontId="3" numFmtId="0" xfId="0" applyAlignment="1" applyFont="1">
      <alignment horizontal="center" vertical="center"/>
    </xf>
    <xf borderId="46" fillId="3" fontId="2" numFmtId="0" xfId="0" applyAlignment="1" applyBorder="1" applyFont="1">
      <alignment horizontal="center" vertical="center"/>
    </xf>
    <xf borderId="5" fillId="0" fontId="3" numFmtId="0" xfId="0" applyAlignment="1" applyBorder="1" applyFont="1">
      <alignment readingOrder="0" shrinkToFit="0" vertical="center" wrapText="0"/>
    </xf>
    <xf borderId="6" fillId="0" fontId="3" numFmtId="0" xfId="0" applyAlignment="1" applyBorder="1" applyFont="1">
      <alignment readingOrder="0" shrinkToFit="0" vertical="center" wrapText="1"/>
    </xf>
    <xf borderId="46" fillId="0" fontId="3" numFmtId="0" xfId="0" applyAlignment="1" applyBorder="1" applyFont="1">
      <alignment readingOrder="0" shrinkToFit="0" vertical="center" wrapText="0"/>
    </xf>
    <xf borderId="7" fillId="0" fontId="4" numFmtId="0" xfId="0" applyBorder="1" applyFont="1"/>
    <xf borderId="38" fillId="0" fontId="3" numFmtId="0" xfId="0" applyAlignment="1" applyBorder="1" applyFont="1">
      <alignment readingOrder="0" shrinkToFit="0" vertical="center" wrapText="0"/>
    </xf>
    <xf borderId="41" fillId="0" fontId="3" numFmtId="0" xfId="0" applyAlignment="1" applyBorder="1" applyFont="1">
      <alignment readingOrder="0" shrinkToFit="0" vertical="center" wrapText="0"/>
    </xf>
    <xf borderId="5" fillId="0" fontId="3" numFmtId="164" xfId="0" applyAlignment="1" applyBorder="1" applyFont="1" applyNumberFormat="1">
      <alignment horizontal="left" readingOrder="0" shrinkToFit="0" vertical="center" wrapText="0"/>
    </xf>
    <xf borderId="9" fillId="0" fontId="4" numFmtId="0" xfId="0" applyBorder="1" applyFont="1"/>
    <xf borderId="5" fillId="5" fontId="1" numFmtId="0" xfId="0" applyAlignment="1" applyBorder="1" applyFont="1">
      <alignment horizontal="center" vertical="center"/>
    </xf>
    <xf borderId="6" fillId="0" fontId="19" numFmtId="0" xfId="0" applyAlignment="1" applyBorder="1" applyFont="1">
      <alignment horizontal="center" shrinkToFit="0" vertical="center" wrapText="0"/>
    </xf>
    <xf borderId="6" fillId="0" fontId="19" numFmtId="0" xfId="0" applyAlignment="1" applyBorder="1" applyFont="1">
      <alignment horizontal="center" readingOrder="0" shrinkToFit="0" vertical="center" wrapText="0"/>
    </xf>
    <xf borderId="6" fillId="0" fontId="19" numFmtId="170" xfId="0" applyAlignment="1" applyBorder="1" applyFont="1" applyNumberFormat="1">
      <alignment horizontal="center" readingOrder="0" shrinkToFit="0" vertical="center" wrapText="0"/>
    </xf>
    <xf borderId="12" fillId="6" fontId="2" numFmtId="0" xfId="0" applyAlignment="1" applyBorder="1" applyFont="1">
      <alignment horizontal="center" readingOrder="0" vertical="center"/>
    </xf>
    <xf borderId="9" fillId="0" fontId="3" numFmtId="166" xfId="0" applyAlignment="1" applyBorder="1" applyFont="1" applyNumberFormat="1">
      <alignment horizontal="center" readingOrder="0" shrinkToFit="0" vertical="center" wrapText="0"/>
    </xf>
    <xf borderId="13" fillId="7" fontId="1" numFmtId="0" xfId="0" applyAlignment="1" applyBorder="1" applyFont="1">
      <alignment horizontal="center" vertical="center"/>
    </xf>
    <xf borderId="13" fillId="0" fontId="20" numFmtId="49" xfId="0" applyAlignment="1" applyBorder="1" applyFont="1" applyNumberFormat="1">
      <alignment horizontal="center" readingOrder="0" shrinkToFit="0" vertical="center" wrapText="0"/>
    </xf>
    <xf borderId="14" fillId="9" fontId="8" numFmtId="0" xfId="0" applyAlignment="1" applyBorder="1" applyFont="1">
      <alignment horizontal="center" shrinkToFit="0" vertical="center" wrapText="0"/>
    </xf>
    <xf borderId="14" fillId="9" fontId="1" numFmtId="0" xfId="0" applyAlignment="1" applyBorder="1" applyFont="1">
      <alignment horizontal="center" vertical="center"/>
    </xf>
    <xf borderId="17" fillId="11" fontId="10" numFmtId="0" xfId="0" applyAlignment="1" applyBorder="1" applyFont="1">
      <alignment horizontal="center" vertical="center"/>
    </xf>
    <xf borderId="18" fillId="12" fontId="1" numFmtId="0" xfId="0" applyAlignment="1" applyBorder="1" applyFont="1">
      <alignment horizontal="center" vertical="center"/>
    </xf>
    <xf borderId="52" fillId="0" fontId="6" numFmtId="0" xfId="0" applyAlignment="1" applyBorder="1" applyFont="1">
      <alignment horizontal="left" readingOrder="0" shrinkToFit="0" vertical="center" wrapText="1"/>
    </xf>
    <xf borderId="6" fillId="0" fontId="3" numFmtId="0" xfId="0" applyAlignment="1" applyBorder="1" applyFont="1">
      <alignment horizontal="center" readingOrder="0" shrinkToFit="0" vertical="center" wrapText="0"/>
    </xf>
    <xf borderId="6" fillId="0" fontId="6" numFmtId="0" xfId="0" applyAlignment="1" applyBorder="1" applyFont="1">
      <alignment horizontal="center" readingOrder="0" shrinkToFit="0" vertical="center" wrapText="1"/>
    </xf>
    <xf borderId="5" fillId="0" fontId="6" numFmtId="0" xfId="0" applyAlignment="1" applyBorder="1" applyFont="1">
      <alignment horizontal="left" readingOrder="0" shrinkToFit="0" vertical="center" wrapText="1"/>
    </xf>
    <xf borderId="6" fillId="0" fontId="19" numFmtId="49" xfId="0" applyAlignment="1" applyBorder="1" applyFont="1" applyNumberFormat="1">
      <alignment horizontal="center" shrinkToFit="0" vertical="center" wrapText="0"/>
    </xf>
    <xf borderId="6" fillId="0" fontId="19" numFmtId="49" xfId="0" applyAlignment="1" applyBorder="1" applyFont="1" applyNumberFormat="1">
      <alignment horizontal="center" readingOrder="0" shrinkToFit="0" vertical="center" wrapText="0"/>
    </xf>
    <xf borderId="6" fillId="0" fontId="3" numFmtId="171" xfId="0" applyAlignment="1" applyBorder="1" applyFont="1" applyNumberFormat="1">
      <alignment horizontal="center" readingOrder="0" shrinkToFit="0" vertical="center" wrapText="0"/>
    </xf>
    <xf borderId="13" fillId="0" fontId="6" numFmtId="0" xfId="0" applyAlignment="1" applyBorder="1" applyFont="1">
      <alignment horizontal="left" readingOrder="0" shrinkToFit="0" vertical="center" wrapText="1"/>
    </xf>
    <xf borderId="15" fillId="0" fontId="3" numFmtId="172" xfId="0" applyAlignment="1" applyBorder="1" applyFont="1" applyNumberFormat="1">
      <alignment horizontal="center" readingOrder="0" shrinkToFit="0" vertical="center" wrapText="0"/>
    </xf>
    <xf borderId="15" fillId="0" fontId="3" numFmtId="172" xfId="0" applyAlignment="1" applyBorder="1" applyFont="1" applyNumberFormat="1">
      <alignment horizontal="center" shrinkToFit="0" vertical="center" wrapText="0"/>
    </xf>
    <xf borderId="15" fillId="0" fontId="3" numFmtId="172" xfId="0" applyAlignment="1" applyBorder="1" applyFont="1" applyNumberFormat="1">
      <alignment horizontal="center" readingOrder="0" shrinkToFit="0" vertical="center" wrapText="0"/>
    </xf>
    <xf borderId="15" fillId="0" fontId="3" numFmtId="172" xfId="0" applyAlignment="1" applyBorder="1" applyFont="1" applyNumberFormat="1">
      <alignment horizontal="center" shrinkToFit="0" vertical="center" wrapText="0"/>
    </xf>
    <xf borderId="18" fillId="0" fontId="6" numFmtId="0" xfId="0" applyAlignment="1" applyBorder="1" applyFont="1">
      <alignment horizontal="center" readingOrder="0" vertical="center"/>
    </xf>
    <xf borderId="34" fillId="0" fontId="6" numFmtId="0" xfId="0" applyAlignment="1" applyBorder="1" applyFont="1">
      <alignment horizontal="left" readingOrder="0" vertical="center"/>
    </xf>
    <xf borderId="41" fillId="0" fontId="3" numFmtId="0" xfId="0" applyAlignment="1" applyBorder="1" applyFont="1">
      <alignment readingOrder="0" shrinkToFit="0" vertical="center" wrapText="1"/>
    </xf>
    <xf borderId="38" fillId="0" fontId="3" numFmtId="14" xfId="0" applyAlignment="1" applyBorder="1" applyFont="1" applyNumberFormat="1">
      <alignment horizontal="left" readingOrder="0" shrinkToFit="0" vertical="center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1" Type="http://schemas.openxmlformats.org/officeDocument/2006/relationships/worksheet" Target="worksheets/sheet7.xml"/><Relationship Id="rId10" Type="http://schemas.openxmlformats.org/officeDocument/2006/relationships/worksheet" Target="worksheets/sheet6.xml"/><Relationship Id="rId13" Type="http://schemas.openxmlformats.org/officeDocument/2006/relationships/worksheet" Target="worksheets/sheet9.xml"/><Relationship Id="rId12" Type="http://schemas.openxmlformats.org/officeDocument/2006/relationships/worksheet" Target="worksheets/sheet8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9" Type="http://schemas.openxmlformats.org/officeDocument/2006/relationships/worksheet" Target="worksheets/sheet5.xml"/><Relationship Id="rId15" Type="http://schemas.openxmlformats.org/officeDocument/2006/relationships/worksheet" Target="worksheets/sheet11.xml"/><Relationship Id="rId14" Type="http://schemas.openxmlformats.org/officeDocument/2006/relationships/worksheet" Target="worksheets/sheet10.xml"/><Relationship Id="rId17" Type="http://schemas.openxmlformats.org/officeDocument/2006/relationships/worksheet" Target="worksheets/sheet13.xml"/><Relationship Id="rId16" Type="http://schemas.openxmlformats.org/officeDocument/2006/relationships/worksheet" Target="worksheets/sheet12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18" Type="http://schemas.openxmlformats.org/officeDocument/2006/relationships/worksheet" Target="worksheets/sheet14.xml"/><Relationship Id="rId7" Type="http://schemas.openxmlformats.org/officeDocument/2006/relationships/worksheet" Target="worksheets/sheet3.xml"/><Relationship Id="rId8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4</xdr:col>
      <xdr:colOff>114300</xdr:colOff>
      <xdr:row>0</xdr:row>
      <xdr:rowOff>171450</xdr:rowOff>
    </xdr:from>
    <xdr:ext cx="1123950" cy="390525"/>
    <xdr:sp>
      <xdr:nvSpPr>
        <xdr:cNvPr id="3" name="Shape 3"/>
        <xdr:cNvSpPr/>
      </xdr:nvSpPr>
      <xdr:spPr>
        <a:xfrm>
          <a:off x="343125" y="949275"/>
          <a:ext cx="1100700" cy="370200"/>
        </a:xfrm>
        <a:prstGeom prst="bevel">
          <a:avLst>
            <a:gd fmla="val 12500" name="adj"/>
          </a:avLst>
        </a:prstGeom>
        <a:solidFill>
          <a:srgbClr val="CFE2F3"/>
        </a:solidFill>
        <a:ln cap="flat" cmpd="sng" w="9525">
          <a:solidFill>
            <a:srgbClr val="000000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ctr">
            <a:spcBef>
              <a:spcPts val="0"/>
            </a:spcBef>
            <a:spcAft>
              <a:spcPts val="0"/>
            </a:spcAft>
            <a:buNone/>
          </a:pPr>
          <a:r>
            <a:rPr lang="en-US" sz="1400"/>
            <a:t>更新</a:t>
          </a:r>
          <a:endParaRPr sz="1400"/>
        </a:p>
      </xdr:txBody>
    </xdr:sp>
    <xdr:clientData fLocksWithSheet="0"/>
  </xdr:oneCellAnchor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3C78D8"/>
    <outlinePr summaryBelow="0" summaryRight="0"/>
  </sheetPr>
  <sheetViews>
    <sheetView workbookViewId="0"/>
  </sheetViews>
  <sheetFormatPr customHeight="1" defaultColWidth="12.63" defaultRowHeight="15.75"/>
  <cols>
    <col customWidth="1" min="1" max="1" width="16.38"/>
    <col customWidth="1" min="2" max="2" width="48.88"/>
    <col customWidth="1" min="3" max="3" width="65.13"/>
  </cols>
  <sheetData>
    <row r="1" ht="22.5" customHeight="1">
      <c r="A1" s="1" t="str">
        <f>IFERROR(__xludf.DUMMYFUNCTION("IMPORTRANGE(""https://docs.google.com/spreadsheets/d/1vsTcEcugRZXGU84Ng3dXvNCAOD3CAaUTEbnnM7tyUJg/edit?usp=sharing"",""施設概要!A1"")"),"施設概要")</f>
        <v>施設概要</v>
      </c>
    </row>
    <row r="2" ht="22.5" customHeight="1">
      <c r="A2" s="2" t="str">
        <f>IFERROR(__xludf.DUMMYFUNCTION("IMPORTRANGE(""https://docs.google.com/spreadsheets/d/1vsTcEcugRZXGU84Ng3dXvNCAOD3CAaUTEbnnM7tyUJg/edit?usp=sharing"",""施設概要!A2"")"),"所在地")</f>
        <v>所在地</v>
      </c>
      <c r="B2" s="3" t="s">
        <v>0</v>
      </c>
      <c r="C2" s="4"/>
    </row>
    <row r="3" ht="22.5" customHeight="1">
      <c r="A3" s="2" t="str">
        <f>IFERROR(__xludf.DUMMYFUNCTION("IMPORTRANGE(""https://docs.google.com/spreadsheets/d/1vsTcEcugRZXGU84Ng3dXvNCAOD3CAaUTEbnnM7tyUJg/edit?usp=sharing"",""施設概要!A3"")"),"給食部門名")</f>
        <v>給食部門名</v>
      </c>
      <c r="B3" s="3" t="s">
        <v>1</v>
      </c>
      <c r="C3" s="5"/>
    </row>
    <row r="4" ht="22.5" customHeight="1">
      <c r="A4" s="2" t="str">
        <f>IFERROR(__xludf.DUMMYFUNCTION("IMPORTRANGE(""https://docs.google.com/spreadsheets/d/1vsTcEcugRZXGU84Ng3dXvNCAOD3CAaUTEbnnM7tyUJg/edit?usp=sharing"",""施設概要!A4"")"),"電話")</f>
        <v>電話</v>
      </c>
      <c r="B4" s="3" t="s">
        <v>2</v>
      </c>
      <c r="C4" s="5"/>
    </row>
    <row r="5" ht="22.5" customHeight="1">
      <c r="A5" s="2" t="str">
        <f>IFERROR(__xludf.DUMMYFUNCTION("IMPORTRANGE(""https://docs.google.com/spreadsheets/d/1vsTcEcugRZXGU84Ng3dXvNCAOD3CAaUTEbnnM7tyUJg/edit?usp=sharing"",""施設概要!A5"")"),"FAX")</f>
        <v>FAX</v>
      </c>
      <c r="B5" s="3"/>
      <c r="C5" s="5"/>
    </row>
    <row r="6" ht="22.5" customHeight="1">
      <c r="A6" s="6" t="str">
        <f>IFERROR(__xludf.DUMMYFUNCTION("IMPORTRANGE(""https://docs.google.com/spreadsheets/d/1vsTcEcugRZXGU84Ng3dXvNCAOD3CAaUTEbnnM7tyUJg/edit?usp=sharing"",""施設概要!A6"")"),"更新日")</f>
        <v>更新日</v>
      </c>
      <c r="B6" s="7">
        <v>45979.75836704861</v>
      </c>
      <c r="C6" s="8"/>
    </row>
  </sheetData>
  <mergeCells count="1">
    <mergeCell ref="C2:C6"/>
  </mergeCell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1C232"/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8" width="16.38"/>
  </cols>
  <sheetData>
    <row r="1" ht="22.5" customHeight="1">
      <c r="A1" s="137" t="str">
        <f>IFERROR(__xludf.DUMMYFUNCTION("IMPORTRANGE(""https://docs.google.com/spreadsheets/d/1vsTcEcugRZXGU84Ng3dXvNCAOD3CAaUTEbnnM7tyUJg/edit?usp=sharing"",""おかず形態一覧表!A1"")"),"1. おかず形態一覧表")</f>
        <v>1. おかず形態一覧表</v>
      </c>
      <c r="B1" s="127"/>
      <c r="C1" s="127"/>
      <c r="D1" s="127"/>
      <c r="E1" s="127"/>
      <c r="F1" s="127"/>
      <c r="G1" s="127"/>
      <c r="H1" s="127"/>
    </row>
    <row r="2" ht="22.5" customHeight="1">
      <c r="A2" s="10" t="str">
        <f>IFERROR(__xludf.DUMMYFUNCTION("IMPORTRANGE(""https://docs.google.com/spreadsheets/d/1vsTcEcugRZXGU84Ng3dXvNCAOD3CAaUTEbnnM7tyUJg/edit?usp=sharing"",""おかず形態一覧表!A2"")"),"食種名称")</f>
        <v>食種名称</v>
      </c>
      <c r="B2" s="11"/>
      <c r="C2" s="11"/>
      <c r="D2" s="11"/>
      <c r="E2" s="11"/>
      <c r="F2" s="11"/>
      <c r="G2" s="11"/>
      <c r="H2" s="11"/>
    </row>
    <row r="3" ht="18.75" customHeight="1">
      <c r="A3" s="12" t="str">
        <f>IFERROR(__xludf.DUMMYFUNCTION("IMPORTRANGE(""https://docs.google.com/spreadsheets/d/1vsTcEcugRZXGU84Ng3dXvNCAOD3CAaUTEbnnM7tyUJg/edit?usp=sharing"",""おかず形態一覧表!A3"")"),"肉のおかず")</f>
        <v>肉のおかず</v>
      </c>
      <c r="B3" s="13"/>
      <c r="C3" s="13"/>
      <c r="D3" s="13"/>
      <c r="E3" s="13"/>
      <c r="F3" s="13"/>
      <c r="G3" s="13"/>
      <c r="H3" s="13"/>
    </row>
    <row r="4" ht="67.5" customHeight="1">
      <c r="A4" s="14" t="str">
        <f>IFERROR(__xludf.DUMMYFUNCTION("IMPORTRANGE(""https://docs.google.com/spreadsheets/d/1vsTcEcugRZXGU84Ng3dXvNCAOD3CAaUTEbnnM7tyUJg/edit?usp=sharing"",""おかず形態一覧表!A4"")"),"画像")</f>
        <v>画像</v>
      </c>
      <c r="B4" s="15"/>
      <c r="C4" s="15"/>
      <c r="D4" s="15"/>
      <c r="E4" s="15"/>
      <c r="F4" s="15"/>
      <c r="G4" s="15"/>
      <c r="H4" s="15"/>
    </row>
    <row r="5" ht="18.75" customHeight="1">
      <c r="A5" s="12" t="str">
        <f>IFERROR(__xludf.DUMMYFUNCTION("IMPORTRANGE(""https://docs.google.com/spreadsheets/d/1vsTcEcugRZXGU84Ng3dXvNCAOD3CAaUTEbnnM7tyUJg/edit?usp=sharing"",""おかず形態一覧表!A5"")"),"魚のおかず")</f>
        <v>魚のおかず</v>
      </c>
      <c r="B5" s="13"/>
      <c r="C5" s="13"/>
      <c r="D5" s="13"/>
      <c r="E5" s="13"/>
      <c r="F5" s="13"/>
      <c r="G5" s="13"/>
      <c r="H5" s="13"/>
    </row>
    <row r="6" ht="67.5" customHeight="1">
      <c r="A6" s="14" t="str">
        <f>IFERROR(__xludf.DUMMYFUNCTION("IMPORTRANGE(""https://docs.google.com/spreadsheets/d/1vsTcEcugRZXGU84Ng3dXvNCAOD3CAaUTEbnnM7tyUJg/edit?usp=sharing"",""おかず形態一覧表!A6"")"),"画像")</f>
        <v>画像</v>
      </c>
      <c r="B6" s="16"/>
      <c r="C6" s="15"/>
      <c r="D6" s="15"/>
      <c r="E6" s="15"/>
      <c r="F6" s="15"/>
      <c r="G6" s="15"/>
      <c r="H6" s="15"/>
    </row>
    <row r="7" ht="18.75" customHeight="1">
      <c r="A7" s="12" t="str">
        <f>IFERROR(__xludf.DUMMYFUNCTION("IMPORTRANGE(""https://docs.google.com/spreadsheets/d/1vsTcEcugRZXGU84Ng3dXvNCAOD3CAaUTEbnnM7tyUJg/edit?usp=sharing"",""おかず形態一覧表!A7"")"),"野菜のおかず")</f>
        <v>野菜のおかず</v>
      </c>
      <c r="B7" s="13"/>
      <c r="C7" s="13"/>
      <c r="D7" s="13"/>
      <c r="E7" s="13"/>
      <c r="F7" s="13"/>
      <c r="G7" s="13"/>
      <c r="H7" s="13"/>
    </row>
    <row r="8" ht="67.5" customHeight="1">
      <c r="A8" s="17" t="str">
        <f>IFERROR(__xludf.DUMMYFUNCTION("IMPORTRANGE(""https://docs.google.com/spreadsheets/d/1vsTcEcugRZXGU84Ng3dXvNCAOD3CAaUTEbnnM7tyUJg/edit?usp=sharing"",""おかず形態一覧表!A8"")"),"画像")</f>
        <v>画像</v>
      </c>
      <c r="B8" s="18"/>
      <c r="C8" s="19"/>
      <c r="D8" s="19"/>
      <c r="E8" s="19"/>
      <c r="F8" s="19"/>
      <c r="G8" s="19"/>
      <c r="H8" s="19"/>
    </row>
    <row r="9" ht="112.5" customHeight="1">
      <c r="A9" s="17" t="str">
        <f>IFERROR(__xludf.DUMMYFUNCTION("IMPORTRANGE(""https://docs.google.com/spreadsheets/d/1vsTcEcugRZXGU84Ng3dXvNCAOD3CAaUTEbnnM7tyUJg/edit?usp=sharing"",""おかず形態一覧表!A9"")"),"内容")</f>
        <v>内容</v>
      </c>
      <c r="B9" s="20"/>
      <c r="C9" s="20"/>
      <c r="D9" s="20"/>
      <c r="E9" s="20"/>
      <c r="F9" s="20"/>
      <c r="G9" s="20"/>
      <c r="H9" s="20"/>
    </row>
    <row r="10" ht="45.0" customHeight="1">
      <c r="A10" s="21" t="str">
        <f>IFERROR(__xludf.DUMMYFUNCTION("IMPORTRANGE(""https://docs.google.com/spreadsheets/d/1vsTcEcugRZXGU84Ng3dXvNCAOD3CAaUTEbnnM7tyUJg/edit?usp=sharing"",""おかず形態一覧表!A10"")"),"大きさ・形状")</f>
        <v>大きさ・形状</v>
      </c>
      <c r="B10" s="22"/>
      <c r="C10" s="22"/>
      <c r="D10" s="22"/>
      <c r="E10" s="22"/>
      <c r="F10" s="22"/>
      <c r="G10" s="22"/>
      <c r="H10" s="22"/>
    </row>
    <row r="11" ht="45.0" customHeight="1">
      <c r="A11" s="21" t="str">
        <f>IFERROR(__xludf.DUMMYFUNCTION("IMPORTRANGE(""https://docs.google.com/spreadsheets/d/1vsTcEcugRZXGU84Ng3dXvNCAOD3CAaUTEbnnM7tyUJg/edit?usp=sharing"",""おかず形態一覧表!A11"")"),"咀嚼の必要性")</f>
        <v>咀嚼の必要性</v>
      </c>
      <c r="B11" s="23"/>
      <c r="C11" s="22"/>
      <c r="D11" s="22"/>
      <c r="E11" s="22"/>
      <c r="F11" s="22"/>
      <c r="G11" s="22"/>
      <c r="H11" s="22"/>
    </row>
    <row r="12" ht="22.5" customHeight="1">
      <c r="A12" s="21" t="str">
        <f>IFERROR(__xludf.DUMMYFUNCTION("IMPORTRANGE(""https://docs.google.com/spreadsheets/d/1vsTcEcugRZXGU84Ng3dXvNCAOD3CAaUTEbnnM7tyUJg/edit?usp=sharing"",""おかず形態一覧表!A12"")"),"学会分類2021")</f>
        <v>学会分類2021</v>
      </c>
      <c r="B12" s="138"/>
      <c r="C12" s="139"/>
      <c r="D12" s="139"/>
      <c r="E12" s="139"/>
      <c r="F12" s="139"/>
      <c r="G12" s="139"/>
      <c r="H12" s="140"/>
    </row>
    <row r="13" ht="22.5" customHeight="1">
      <c r="A13" s="26" t="str">
        <f>IFERROR(__xludf.DUMMYFUNCTION("IMPORTRANGE(""https://docs.google.com/spreadsheets/d/1vsTcEcugRZXGU84Ng3dXvNCAOD3CAaUTEbnnM7tyUJg/edit?usp=sharing"",""おかず形態一覧表!A13"")"),"栄養量目安")</f>
        <v>栄養量目安</v>
      </c>
      <c r="B13" s="27"/>
      <c r="C13" s="27"/>
      <c r="D13" s="27"/>
      <c r="E13" s="27"/>
      <c r="F13" s="27"/>
      <c r="G13" s="27"/>
      <c r="H13" s="27"/>
    </row>
    <row r="14" ht="22.5" customHeight="1">
      <c r="A14" s="141" t="s">
        <v>16</v>
      </c>
      <c r="B14" s="142"/>
      <c r="C14" s="142"/>
      <c r="D14" s="142"/>
      <c r="E14" s="142"/>
      <c r="F14" s="142"/>
      <c r="G14" s="142"/>
      <c r="H14" s="142"/>
    </row>
  </sheetData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1C232"/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8" width="16.38"/>
  </cols>
  <sheetData>
    <row r="1" ht="22.5" customHeight="1">
      <c r="A1" s="143" t="str">
        <f>IFERROR(__xludf.DUMMYFUNCTION("IMPORTRANGE(""https://docs.google.com/spreadsheets/d/1vsTcEcugRZXGU84Ng3dXvNCAOD3CAaUTEbnnM7tyUJg/edit?usp=sharing"",""主食一覧!A1"")"),"2. 主食一覧")</f>
        <v>2. 主食一覧</v>
      </c>
      <c r="B1" s="127"/>
      <c r="C1" s="127"/>
      <c r="D1" s="127"/>
      <c r="E1" s="127"/>
      <c r="F1" s="127"/>
      <c r="G1" s="127"/>
      <c r="H1" s="127"/>
    </row>
    <row r="2" ht="22.5" customHeight="1">
      <c r="A2" s="31" t="str">
        <f>IFERROR(__xludf.DUMMYFUNCTION("IMPORTRANGE(""https://docs.google.com/spreadsheets/d/1vsTcEcugRZXGU84Ng3dXvNCAOD3CAaUTEbnnM7tyUJg/edit?usp=sharing"",""主食一覧!A2"")"),"主食名称")</f>
        <v>主食名称</v>
      </c>
      <c r="B2" s="32"/>
      <c r="C2" s="32"/>
      <c r="D2" s="32"/>
      <c r="E2" s="32"/>
      <c r="F2" s="32"/>
      <c r="G2" s="32"/>
      <c r="H2" s="33"/>
    </row>
    <row r="3" ht="67.5" customHeight="1">
      <c r="A3" s="31" t="str">
        <f>IFERROR(__xludf.DUMMYFUNCTION("IMPORTRANGE(""https://docs.google.com/spreadsheets/d/1vsTcEcugRZXGU84Ng3dXvNCAOD3CAaUTEbnnM7tyUJg/edit?usp=sharing"",""主食一覧!A3"")"),"画像")</f>
        <v>画像</v>
      </c>
      <c r="B3" s="34"/>
      <c r="C3" s="34"/>
      <c r="D3" s="34"/>
      <c r="E3" s="34"/>
      <c r="F3" s="34"/>
      <c r="G3" s="34"/>
      <c r="H3" s="34"/>
    </row>
    <row r="4" ht="45.0" customHeight="1">
      <c r="A4" s="31" t="str">
        <f>IFERROR(__xludf.DUMMYFUNCTION("IMPORTRANGE(""https://docs.google.com/spreadsheets/d/1vsTcEcugRZXGU84Ng3dXvNCAOD3CAaUTEbnnM7tyUJg/edit?usp=sharing"",""主食一覧!A4"")"),"内容")</f>
        <v>内容</v>
      </c>
      <c r="B4" s="35"/>
      <c r="C4" s="35"/>
      <c r="D4" s="35"/>
      <c r="E4" s="35"/>
      <c r="F4" s="35"/>
      <c r="G4" s="35"/>
      <c r="H4" s="36"/>
    </row>
    <row r="5" ht="22.5" customHeight="1">
      <c r="A5" s="31" t="str">
        <f>IFERROR(__xludf.DUMMYFUNCTION("IMPORTRANGE(""https://docs.google.com/spreadsheets/d/1vsTcEcugRZXGU84Ng3dXvNCAOD3CAaUTEbnnM7tyUJg/edit?usp=sharing"",""主食一覧!A5"")"),"学会分類2021")</f>
        <v>学会分類2021</v>
      </c>
      <c r="B5" s="144"/>
      <c r="C5" s="144"/>
      <c r="D5" s="144"/>
      <c r="E5" s="144"/>
      <c r="F5" s="144"/>
      <c r="G5" s="144"/>
      <c r="H5" s="144"/>
    </row>
  </sheetData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1C232"/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8" width="16.38"/>
  </cols>
  <sheetData>
    <row r="1" ht="22.5" customHeight="1">
      <c r="A1" s="145" t="str">
        <f>IFERROR(__xludf.DUMMYFUNCTION("IMPORTRANGE(""https://docs.google.com/spreadsheets/d/1vsTcEcugRZXGU84Ng3dXvNCAOD3CAaUTEbnnM7tyUJg/edit?usp=sharing"",""水分とろみの基準・水分ゼリー!A1"")"),"3-1. 水分とろみの基準")</f>
        <v>3-1. 水分とろみの基準</v>
      </c>
      <c r="B1" s="127"/>
      <c r="C1" s="127"/>
      <c r="D1" s="127"/>
      <c r="E1" s="127"/>
      <c r="F1" s="146" t="str">
        <f>IFERROR(__xludf.DUMMYFUNCTION("IMPORTRANGE(""https://docs.google.com/spreadsheets/d/1vsTcEcugRZXGU84Ng3dXvNCAOD3CAaUTEbnnM7tyUJg/edit?usp=sharing"",""水分とろみの基準・水分ゼリー!F1"")"),"3-2. 水分ゼリー")</f>
        <v>3-2. 水分ゼリー</v>
      </c>
      <c r="G1" s="127"/>
      <c r="H1" s="127"/>
    </row>
    <row r="2" ht="30.0" customHeight="1">
      <c r="A2" s="40" t="str">
        <f>IFERROR(__xludf.DUMMYFUNCTION("IMPORTRANGE(""https://docs.google.com/spreadsheets/d/1vsTcEcugRZXGU84Ng3dXvNCAOD3CAaUTEbnnM7tyUJg/edit?usp=sharing"",""水分とろみの基準・水分ゼリー!A2"")"),"学会分類2021
（とろみ）")</f>
        <v>学会分類2021
（とろみ）</v>
      </c>
      <c r="B2" s="41" t="str">
        <f>IFERROR(__xludf.DUMMYFUNCTION("IMPORTRANGE(""https://docs.google.com/spreadsheets/d/1vsTcEcugRZXGU84Ng3dXvNCAOD3CAaUTEbnnM7tyUJg/edit?usp=sharing"",""水分とろみの基準・水分ゼリー!B2"")"),"薄いとろみ")</f>
        <v>薄いとろみ</v>
      </c>
      <c r="C2" s="41" t="str">
        <f>IFERROR(__xludf.DUMMYFUNCTION("IMPORTRANGE(""https://docs.google.com/spreadsheets/d/1vsTcEcugRZXGU84Ng3dXvNCAOD3CAaUTEbnnM7tyUJg/edit?usp=sharing"",""水分とろみの基準・水分ゼリー!C2"")"),"中間のとろみ")</f>
        <v>中間のとろみ</v>
      </c>
      <c r="D2" s="41" t="str">
        <f>IFERROR(__xludf.DUMMYFUNCTION("IMPORTRANGE(""https://docs.google.com/spreadsheets/d/1vsTcEcugRZXGU84Ng3dXvNCAOD3CAaUTEbnnM7tyUJg/edit?usp=sharing"",""水分とろみの基準・水分ゼリー!D2"")"),"濃いとろみ")</f>
        <v>濃いとろみ</v>
      </c>
      <c r="E2" s="41" t="str">
        <f>IFERROR(__xludf.DUMMYFUNCTION("IMPORTRANGE(""https://docs.google.com/spreadsheets/d/1vsTcEcugRZXGU84Ng3dXvNCAOD3CAaUTEbnnM7tyUJg/edit?usp=sharing"",""水分とろみの基準・水分ゼリー!E2"")"),"")</f>
        <v/>
      </c>
      <c r="F2" s="42" t="str">
        <f>IFERROR(__xludf.DUMMYFUNCTION("IMPORTRANGE(""https://docs.google.com/spreadsheets/d/1vsTcEcugRZXGU84Ng3dXvNCAOD3CAaUTEbnnM7tyUJg/edit?usp=sharing"",""水分とろみの基準・水分ゼリー!F2"")"),"名称")</f>
        <v>名称</v>
      </c>
      <c r="G2" s="43"/>
      <c r="H2" s="44"/>
    </row>
    <row r="3" ht="22.5" customHeight="1">
      <c r="A3" s="45" t="str">
        <f>IFERROR(__xludf.DUMMYFUNCTION("IMPORTRANGE(""https://docs.google.com/spreadsheets/d/1vsTcEcugRZXGU84Ng3dXvNCAOD3CAaUTEbnnM7tyUJg/edit?usp=sharing"",""水分とろみの基準・水分ゼリー!A3"")"),"とろみ調整食品")</f>
        <v>とろみ調整食品</v>
      </c>
      <c r="B3" s="46"/>
      <c r="C3" s="47"/>
      <c r="D3" s="47"/>
      <c r="E3" s="47"/>
      <c r="F3" s="45" t="str">
        <f>IFERROR(__xludf.DUMMYFUNCTION("IMPORTRANGE(""https://docs.google.com/spreadsheets/d/1vsTcEcugRZXGU84Ng3dXvNCAOD3CAaUTEbnnM7tyUJg/edit?usp=sharing"",""水分とろみの基準・水分ゼリー!F3"")"),"とろみ調整食品")</f>
        <v>とろみ調整食品</v>
      </c>
      <c r="G3" s="46"/>
      <c r="H3" s="47"/>
    </row>
    <row r="4" ht="22.5" customHeight="1">
      <c r="A4" s="48" t="str">
        <f>IFERROR(__xludf.DUMMYFUNCTION("IMPORTRANGE(""https://docs.google.com/spreadsheets/d/1vsTcEcugRZXGU84Ng3dXvNCAOD3CAaUTEbnnM7tyUJg/edit?usp=sharing"",""水分とろみの基準・水分ゼリー!A4"")"),"水100mlあたり")</f>
        <v>水100mlあたり</v>
      </c>
      <c r="B4" s="51" t="s">
        <v>17</v>
      </c>
      <c r="C4" s="51" t="s">
        <v>17</v>
      </c>
      <c r="D4" s="51" t="s">
        <v>17</v>
      </c>
      <c r="E4" s="51" t="s">
        <v>17</v>
      </c>
      <c r="F4" s="45" t="str">
        <f>IFERROR(__xludf.DUMMYFUNCTION("IMPORTRANGE(""https://docs.google.com/spreadsheets/d/1vsTcEcugRZXGU84Ng3dXvNCAOD3CAaUTEbnnM7tyUJg/edit?usp=sharing"",""水分とろみの基準・水分ゼリー!F4"")"),"水100mlあたり")</f>
        <v>水100mlあたり</v>
      </c>
      <c r="G4" s="51"/>
      <c r="H4" s="52"/>
    </row>
    <row r="5" ht="22.5" customHeight="1">
      <c r="A5" s="53" t="str">
        <f>IFERROR(__xludf.DUMMYFUNCTION("IMPORTRANGE(""https://docs.google.com/spreadsheets/d/1vsTcEcugRZXGU84Ng3dXvNCAOD3CAaUTEbnnM7tyUJg/edit?usp=sharing"",""水分とろみの基準・水分ゼリー!A5"")"),"小さじ")</f>
        <v>小さじ</v>
      </c>
      <c r="B5" s="54" t="s">
        <v>17</v>
      </c>
      <c r="C5" s="54" t="s">
        <v>17</v>
      </c>
      <c r="D5" s="54" t="s">
        <v>17</v>
      </c>
      <c r="E5" s="54" t="s">
        <v>17</v>
      </c>
      <c r="F5" s="53" t="s">
        <v>3</v>
      </c>
      <c r="G5" s="54"/>
      <c r="H5" s="55"/>
    </row>
  </sheetData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1C232"/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6" width="16.38"/>
    <col customWidth="1" min="7" max="7" width="32.63"/>
  </cols>
  <sheetData>
    <row r="1" ht="22.5" customHeight="1">
      <c r="A1" s="147" t="str">
        <f>IFERROR(__xludf.DUMMYFUNCTION("IMPORTRANGE(""https://docs.google.com/spreadsheets/d/1vsTcEcugRZXGU84Ng3dXvNCAOD3CAaUTEbnnM7tyUJg/edit?usp=sharing"",""濃厚流動食・補助食品!A1"")"),"4. 濃厚流動食（経管栄養）")</f>
        <v>4. 濃厚流動食（経管栄養）</v>
      </c>
      <c r="B1" s="127"/>
      <c r="C1" s="127"/>
      <c r="D1" s="127"/>
      <c r="E1" s="127"/>
      <c r="F1" s="148" t="str">
        <f>IFERROR(__xludf.DUMMYFUNCTION("IMPORTRANGE(""https://docs.google.com/spreadsheets/d/1vsTcEcugRZXGU84Ng3dXvNCAOD3CAaUTEbnnM7tyUJg/edit?usp=sharing"",""濃厚流動食・補助食品!F1"")"),"5. 補助食品、その他")</f>
        <v>5. 補助食品、その他</v>
      </c>
      <c r="G1" s="127"/>
    </row>
    <row r="2" ht="22.5" customHeight="1">
      <c r="A2" s="58" t="str">
        <f>IFERROR(__xludf.DUMMYFUNCTION("IMPORTRANGE(""https://docs.google.com/spreadsheets/d/1vsTcEcugRZXGU84Ng3dXvNCAOD3CAaUTEbnnM7tyUJg/edit?usp=sharing"",""濃厚流動食・補助食品!A2"")"),"商品名")</f>
        <v>商品名</v>
      </c>
      <c r="B2" s="59"/>
      <c r="C2" s="59"/>
      <c r="D2" s="59"/>
      <c r="E2" s="60"/>
      <c r="F2" s="61" t="s">
        <v>4</v>
      </c>
      <c r="G2" s="149"/>
    </row>
    <row r="3" ht="22.5" customHeight="1">
      <c r="A3" s="63"/>
      <c r="B3" s="59"/>
      <c r="C3" s="59"/>
      <c r="D3" s="59"/>
      <c r="E3" s="60"/>
      <c r="F3" s="64"/>
      <c r="G3" s="65"/>
    </row>
    <row r="4" ht="22.5" customHeight="1">
      <c r="A4" s="66"/>
      <c r="B4" s="59"/>
      <c r="C4" s="59"/>
      <c r="D4" s="67"/>
      <c r="E4" s="60"/>
      <c r="F4" s="68"/>
      <c r="G4" s="69"/>
    </row>
  </sheetData>
  <mergeCells count="2">
    <mergeCell ref="A2:A4"/>
    <mergeCell ref="F3:G4"/>
  </mergeCell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1C232"/>
    <outlinePr summaryBelow="0" summaryRight="0"/>
    <pageSetUpPr fitToPage="1"/>
  </sheetPr>
  <sheetViews>
    <sheetView showGridLines="0" workbookViewId="0"/>
  </sheetViews>
  <sheetFormatPr customHeight="1" defaultColWidth="12.63" defaultRowHeight="15.75"/>
  <cols>
    <col customWidth="1" min="1" max="8" width="16.38"/>
  </cols>
  <sheetData>
    <row r="1" ht="30.0" customHeight="1">
      <c r="A1" s="70" t="s">
        <v>5</v>
      </c>
      <c r="B1" s="71"/>
      <c r="C1" s="71" t="s">
        <v>6</v>
      </c>
      <c r="D1" s="71"/>
      <c r="E1" s="71"/>
      <c r="F1" s="72"/>
      <c r="G1" s="72"/>
      <c r="H1" s="72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</row>
    <row r="2" ht="7.5" customHeight="1"/>
    <row r="3" ht="22.5" customHeight="1">
      <c r="A3" s="74" t="str">
        <f>IFERROR(__xludf.DUMMYFUNCTION("IMPORTRANGE(""https://docs.google.com/spreadsheets/d/1vsTcEcugRZXGU84Ng3dXvNCAOD3CAaUTEbnnM7tyUJg/edit?usp=sharing"",""おかず形態一覧表!A1"")"),"1. おかず形態一覧表")</f>
        <v>1. おかず形態一覧表</v>
      </c>
      <c r="B3" s="75"/>
    </row>
    <row r="4" ht="22.5" customHeight="1">
      <c r="A4" s="10" t="str">
        <f>IFERROR(__xludf.DUMMYFUNCTION("IMPORTRANGE(""https://docs.google.com/spreadsheets/d/1vsTcEcugRZXGU84Ng3dXvNCAOD3CAaUTEbnnM7tyUJg/edit?usp=sharing"",""おかず形態一覧表!A2"")"),"食種名称")</f>
        <v>食種名称</v>
      </c>
      <c r="B4" s="150"/>
      <c r="C4" s="150"/>
      <c r="D4" s="150"/>
      <c r="E4" s="150"/>
      <c r="F4" s="150"/>
      <c r="G4" s="150"/>
      <c r="H4" s="150"/>
    </row>
    <row r="5" ht="22.5" customHeight="1">
      <c r="A5" s="10" t="str">
        <f>IFERROR(__xludf.DUMMYFUNCTION("IMPORTRANGE(""https://docs.google.com/spreadsheets/d/1vsTcEcugRZXGU84Ng3dXvNCAOD3CAaUTEbnnM7tyUJg/edit?usp=sharing"",""おかず形態一覧表!A3"")"),"肉のおかず")</f>
        <v>肉のおかず</v>
      </c>
      <c r="B5" s="151"/>
      <c r="C5" s="151"/>
      <c r="D5" s="151"/>
      <c r="E5" s="151"/>
      <c r="F5" s="151"/>
      <c r="G5" s="151"/>
      <c r="H5" s="151"/>
    </row>
    <row r="6" ht="67.5" customHeight="1">
      <c r="A6" s="14" t="str">
        <f>IFERROR(__xludf.DUMMYFUNCTION("IMPORTRANGE(""https://docs.google.com/spreadsheets/d/1vsTcEcugRZXGU84Ng3dXvNCAOD3CAaUTEbnnM7tyUJg/edit?usp=sharing"",""おかず形態一覧表!A4"")"),"画像")</f>
        <v>画像</v>
      </c>
      <c r="B6" s="16" t="str">
        <f>'おかず形態一覧表'!B4</f>
        <v/>
      </c>
      <c r="C6" s="16" t="str">
        <f>'おかず形態一覧表'!C4</f>
        <v/>
      </c>
      <c r="D6" s="16" t="str">
        <f>'おかず形態一覧表'!D4</f>
        <v/>
      </c>
      <c r="E6" s="16" t="str">
        <f>'おかず形態一覧表'!E4</f>
        <v/>
      </c>
      <c r="F6" s="16" t="str">
        <f>'おかず形態一覧表'!F4</f>
        <v/>
      </c>
      <c r="G6" s="16" t="str">
        <f>'おかず形態一覧表'!G4</f>
        <v/>
      </c>
      <c r="H6" s="16" t="str">
        <f>'おかず形態一覧表'!H4</f>
        <v/>
      </c>
    </row>
    <row r="7" ht="22.5" customHeight="1">
      <c r="A7" s="10" t="str">
        <f>IFERROR(__xludf.DUMMYFUNCTION("IMPORTRANGE(""https://docs.google.com/spreadsheets/d/1vsTcEcugRZXGU84Ng3dXvNCAOD3CAaUTEbnnM7tyUJg/edit?usp=sharing"",""おかず形態一覧表!A5"")"),"魚のおかず")</f>
        <v>魚のおかず</v>
      </c>
      <c r="B7" s="151"/>
      <c r="C7" s="151"/>
      <c r="D7" s="151"/>
      <c r="E7" s="151"/>
      <c r="F7" s="151"/>
      <c r="G7" s="151"/>
      <c r="H7" s="151"/>
    </row>
    <row r="8" ht="67.5" customHeight="1">
      <c r="A8" s="14" t="str">
        <f>IFERROR(__xludf.DUMMYFUNCTION("IMPORTRANGE(""https://docs.google.com/spreadsheets/d/1vsTcEcugRZXGU84Ng3dXvNCAOD3CAaUTEbnnM7tyUJg/edit?usp=sharing"",""おかず形態一覧表!A6"")"),"画像")</f>
        <v>画像</v>
      </c>
      <c r="B8" s="16" t="str">
        <f>'おかず形態一覧表'!B6</f>
        <v/>
      </c>
      <c r="C8" s="16" t="str">
        <f>'おかず形態一覧表'!C6</f>
        <v/>
      </c>
      <c r="D8" s="16" t="str">
        <f>'おかず形態一覧表'!D6</f>
        <v/>
      </c>
      <c r="E8" s="16" t="str">
        <f>'おかず形態一覧表'!E6</f>
        <v/>
      </c>
      <c r="F8" s="16" t="str">
        <f>'おかず形態一覧表'!F6</f>
        <v/>
      </c>
      <c r="G8" s="16" t="str">
        <f>'おかず形態一覧表'!G6</f>
        <v/>
      </c>
      <c r="H8" s="16" t="str">
        <f>'おかず形態一覧表'!H6</f>
        <v/>
      </c>
    </row>
    <row r="9" ht="22.5" customHeight="1">
      <c r="A9" s="10" t="str">
        <f>IFERROR(__xludf.DUMMYFUNCTION("IMPORTRANGE(""https://docs.google.com/spreadsheets/d/1vsTcEcugRZXGU84Ng3dXvNCAOD3CAaUTEbnnM7tyUJg/edit?usp=sharing"",""おかず形態一覧表!A7"")"),"野菜のおかず")</f>
        <v>野菜のおかず</v>
      </c>
      <c r="B9" s="151"/>
      <c r="C9" s="151"/>
      <c r="D9" s="151"/>
      <c r="E9" s="151"/>
      <c r="F9" s="151"/>
      <c r="G9" s="151"/>
      <c r="H9" s="151"/>
    </row>
    <row r="10" ht="67.5" customHeight="1">
      <c r="A10" s="17" t="str">
        <f>IFERROR(__xludf.DUMMYFUNCTION("IMPORTRANGE(""https://docs.google.com/spreadsheets/d/1vsTcEcugRZXGU84Ng3dXvNCAOD3CAaUTEbnnM7tyUJg/edit?usp=sharing"",""おかず形態一覧表!A8"")"),"画像")</f>
        <v>画像</v>
      </c>
      <c r="B10" s="18" t="str">
        <f>'おかず形態一覧表'!B8</f>
        <v/>
      </c>
      <c r="C10" s="18" t="str">
        <f>'おかず形態一覧表'!C8</f>
        <v/>
      </c>
      <c r="D10" s="18" t="str">
        <f>'おかず形態一覧表'!D8</f>
        <v/>
      </c>
      <c r="E10" s="18" t="str">
        <f>'おかず形態一覧表'!E8</f>
        <v/>
      </c>
      <c r="F10" s="18" t="str">
        <f>'おかず形態一覧表'!F8</f>
        <v/>
      </c>
      <c r="G10" s="18" t="str">
        <f>'おかず形態一覧表'!G8</f>
        <v/>
      </c>
      <c r="H10" s="18" t="str">
        <f>'おかず形態一覧表'!H8</f>
        <v/>
      </c>
    </row>
    <row r="11" ht="112.5" customHeight="1">
      <c r="A11" s="17" t="str">
        <f>IFERROR(__xludf.DUMMYFUNCTION("IMPORTRANGE(""https://docs.google.com/spreadsheets/d/1vsTcEcugRZXGU84Ng3dXvNCAOD3CAaUTEbnnM7tyUJg/edit?usp=sharing"",""おかず形態一覧表!A9"")"),"内容")</f>
        <v>内容</v>
      </c>
      <c r="B11" s="152"/>
      <c r="C11" s="152"/>
      <c r="D11" s="152"/>
      <c r="E11" s="152"/>
      <c r="F11" s="152"/>
      <c r="G11" s="152"/>
      <c r="H11" s="152"/>
    </row>
    <row r="12" ht="45.0" customHeight="1">
      <c r="A12" s="21" t="str">
        <f>IFERROR(__xludf.DUMMYFUNCTION("IMPORTRANGE(""https://docs.google.com/spreadsheets/d/1vsTcEcugRZXGU84Ng3dXvNCAOD3CAaUTEbnnM7tyUJg/edit?usp=sharing"",""おかず形態一覧表!A10"")"),"大きさ・形状")</f>
        <v>大きさ・形状</v>
      </c>
      <c r="B12" s="22"/>
      <c r="C12" s="22"/>
      <c r="D12" s="22"/>
      <c r="E12" s="22"/>
      <c r="F12" s="22"/>
      <c r="G12" s="22"/>
      <c r="H12" s="22"/>
    </row>
    <row r="13" ht="45.0" customHeight="1">
      <c r="A13" s="21" t="str">
        <f>IFERROR(__xludf.DUMMYFUNCTION("IMPORTRANGE(""https://docs.google.com/spreadsheets/d/1vsTcEcugRZXGU84Ng3dXvNCAOD3CAaUTEbnnM7tyUJg/edit?usp=sharing"",""おかず形態一覧表!A11"")"),"咀嚼の必要性")</f>
        <v>咀嚼の必要性</v>
      </c>
      <c r="B13" s="23"/>
      <c r="C13" s="22"/>
      <c r="D13" s="22"/>
      <c r="E13" s="22"/>
      <c r="F13" s="22"/>
      <c r="G13" s="22"/>
      <c r="H13" s="22"/>
    </row>
    <row r="14" ht="22.5" customHeight="1">
      <c r="A14" s="21" t="str">
        <f>IFERROR(__xludf.DUMMYFUNCTION("IMPORTRANGE(""https://docs.google.com/spreadsheets/d/1vsTcEcugRZXGU84Ng3dXvNCAOD3CAaUTEbnnM7tyUJg/edit?usp=sharing"",""おかず形態一覧表!A12"")"),"学会分類2021")</f>
        <v>学会分類2021</v>
      </c>
      <c r="B14" s="153"/>
      <c r="C14" s="154"/>
      <c r="D14" s="154"/>
      <c r="E14" s="154"/>
      <c r="F14" s="154"/>
      <c r="G14" s="154"/>
      <c r="H14" s="154"/>
    </row>
    <row r="15" ht="22.5" customHeight="1">
      <c r="A15" s="26" t="str">
        <f>IFERROR(__xludf.DUMMYFUNCTION("IMPORTRANGE(""https://docs.google.com/spreadsheets/d/1vsTcEcugRZXGU84Ng3dXvNCAOD3CAaUTEbnnM7tyUJg/edit?usp=sharing"",""おかず形態一覧表!A13"")"),"栄養量目安")</f>
        <v>栄養量目安</v>
      </c>
      <c r="B15" s="155"/>
      <c r="C15" s="155"/>
      <c r="D15" s="155"/>
      <c r="E15" s="155"/>
      <c r="F15" s="155"/>
      <c r="G15" s="155"/>
      <c r="H15" s="155"/>
    </row>
    <row r="16" ht="22.5" customHeight="1">
      <c r="A16" s="28"/>
      <c r="B16" s="142"/>
      <c r="C16" s="142"/>
      <c r="D16" s="142"/>
      <c r="E16" s="142"/>
      <c r="F16" s="142"/>
      <c r="G16" s="142"/>
      <c r="H16" s="142"/>
    </row>
    <row r="17" ht="7.5" customHeight="1"/>
    <row r="18" ht="22.5" customHeight="1">
      <c r="A18" s="81" t="str">
        <f>IFERROR(__xludf.DUMMYFUNCTION("IMPORTRANGE(""https://docs.google.com/spreadsheets/d/1vsTcEcugRZXGU84Ng3dXvNCAOD3CAaUTEbnnM7tyUJg/edit?usp=sharing"",""主食一覧!A1"")"),"2. 主食一覧")</f>
        <v>2. 主食一覧</v>
      </c>
      <c r="B18" s="82"/>
    </row>
    <row r="19" ht="22.5" customHeight="1">
      <c r="A19" s="31" t="str">
        <f>IFERROR(__xludf.DUMMYFUNCTION("IMPORTRANGE(""https://docs.google.com/spreadsheets/d/1vsTcEcugRZXGU84Ng3dXvNCAOD3CAaUTEbnnM7tyUJg/edit?usp=sharing"",""主食一覧!A2"")"),"主食名称")</f>
        <v>主食名称</v>
      </c>
      <c r="B19" s="32"/>
      <c r="C19" s="32"/>
      <c r="D19" s="32"/>
      <c r="E19" s="32"/>
      <c r="F19" s="32"/>
      <c r="G19" s="32"/>
      <c r="H19" s="33"/>
    </row>
    <row r="20" ht="67.5" customHeight="1">
      <c r="A20" s="31" t="str">
        <f>IFERROR(__xludf.DUMMYFUNCTION("IMPORTRANGE(""https://docs.google.com/spreadsheets/d/1vsTcEcugRZXGU84Ng3dXvNCAOD3CAaUTEbnnM7tyUJg/edit?usp=sharing"",""主食一覧!A3"")"),"画像")</f>
        <v>画像</v>
      </c>
      <c r="B20" s="34" t="str">
        <f>'主食一覧'!B3</f>
        <v/>
      </c>
      <c r="C20" s="34" t="str">
        <f>'主食一覧'!C3</f>
        <v/>
      </c>
      <c r="D20" s="34" t="str">
        <f>'主食一覧'!D3</f>
        <v/>
      </c>
      <c r="E20" s="34" t="str">
        <f>'主食一覧'!E3</f>
        <v/>
      </c>
      <c r="F20" s="34" t="str">
        <f>'主食一覧'!F3</f>
        <v/>
      </c>
      <c r="G20" s="34" t="str">
        <f>'主食一覧'!G3</f>
        <v/>
      </c>
      <c r="H20" s="34" t="str">
        <f>'主食一覧'!H3</f>
        <v/>
      </c>
    </row>
    <row r="21" ht="45.0" customHeight="1">
      <c r="A21" s="31" t="str">
        <f>IFERROR(__xludf.DUMMYFUNCTION("IMPORTRANGE(""https://docs.google.com/spreadsheets/d/1vsTcEcugRZXGU84Ng3dXvNCAOD3CAaUTEbnnM7tyUJg/edit?usp=sharing"",""主食一覧!A4"")"),"内容")</f>
        <v>内容</v>
      </c>
      <c r="B21" s="156"/>
      <c r="C21" s="156"/>
      <c r="D21" s="156"/>
      <c r="E21" s="156"/>
      <c r="F21" s="156"/>
      <c r="G21" s="156"/>
      <c r="H21" s="83"/>
    </row>
    <row r="22" ht="22.5" customHeight="1">
      <c r="A22" s="31" t="str">
        <f>IFERROR(__xludf.DUMMYFUNCTION("IMPORTRANGE(""https://docs.google.com/spreadsheets/d/1vsTcEcugRZXGU84Ng3dXvNCAOD3CAaUTEbnnM7tyUJg/edit?usp=sharing"",""主食一覧!A5"")"),"学会分類2021")</f>
        <v>学会分類2021</v>
      </c>
      <c r="B22" s="144"/>
      <c r="C22" s="144"/>
      <c r="D22" s="144"/>
      <c r="E22" s="144"/>
      <c r="F22" s="144"/>
      <c r="G22" s="144"/>
      <c r="H22" s="144"/>
    </row>
    <row r="23" ht="7.5" customHeight="1"/>
    <row r="24" ht="22.5" customHeight="1">
      <c r="A24" s="39" t="str">
        <f>IFERROR(__xludf.DUMMYFUNCTION("IMPORTRANGE(""https://docs.google.com/spreadsheets/d/1vsTcEcugRZXGU84Ng3dXvNCAOD3CAaUTEbnnM7tyUJg/edit?usp=sharing"",""水分とろみの基準・水分ゼリー!A1"")"),"3-1. 水分とろみの基準")</f>
        <v>3-1. 水分とろみの基準</v>
      </c>
      <c r="B24" s="85"/>
      <c r="F24" s="39" t="str">
        <f>IFERROR(__xludf.DUMMYFUNCTION("IMPORTRANGE(""https://docs.google.com/spreadsheets/d/1vsTcEcugRZXGU84Ng3dXvNCAOD3CAaUTEbnnM7tyUJg/edit?usp=sharing"",""水分とろみの基準・水分ゼリー!F1"")"),"3-2. 水分ゼリー")</f>
        <v>3-2. 水分ゼリー</v>
      </c>
      <c r="G24" s="85"/>
    </row>
    <row r="25" ht="30.0" customHeight="1">
      <c r="A25" s="40" t="str">
        <f>IFERROR(__xludf.DUMMYFUNCTION("IMPORTRANGE(""https://docs.google.com/spreadsheets/d/1vsTcEcugRZXGU84Ng3dXvNCAOD3CAaUTEbnnM7tyUJg/edit?usp=sharing"",""水分とろみの基準・水分ゼリー!A2"")"),"学会分類2021
（とろみ）")</f>
        <v>学会分類2021
（とろみ）</v>
      </c>
      <c r="B25" s="41" t="str">
        <f>IFERROR(__xludf.DUMMYFUNCTION("IMPORTRANGE(""https://docs.google.com/spreadsheets/d/1vsTcEcugRZXGU84Ng3dXvNCAOD3CAaUTEbnnM7tyUJg/edit?usp=sharing"",""水分とろみの基準・水分ゼリー!B2"")"),"薄いとろみ")</f>
        <v>薄いとろみ</v>
      </c>
      <c r="C25" s="41" t="str">
        <f>IFERROR(__xludf.DUMMYFUNCTION("IMPORTRANGE(""https://docs.google.com/spreadsheets/d/1vsTcEcugRZXGU84Ng3dXvNCAOD3CAaUTEbnnM7tyUJg/edit?usp=sharing"",""水分とろみの基準・水分ゼリー!C2"")"),"中間のとろみ")</f>
        <v>中間のとろみ</v>
      </c>
      <c r="D25" s="41" t="str">
        <f>IFERROR(__xludf.DUMMYFUNCTION("IMPORTRANGE(""https://docs.google.com/spreadsheets/d/1vsTcEcugRZXGU84Ng3dXvNCAOD3CAaUTEbnnM7tyUJg/edit?usp=sharing"",""水分とろみの基準・水分ゼリー!D2"")"),"濃いとろみ")</f>
        <v>濃いとろみ</v>
      </c>
      <c r="E25" s="41" t="str">
        <f>IFERROR(__xludf.DUMMYFUNCTION("IMPORTRANGE(""https://docs.google.com/spreadsheets/d/1vsTcEcugRZXGU84Ng3dXvNCAOD3CAaUTEbnnM7tyUJg/edit?usp=sharing"",""水分とろみの基準・水分ゼリー!E2"")"),"")</f>
        <v/>
      </c>
      <c r="F25" s="42" t="str">
        <f>IFERROR(__xludf.DUMMYFUNCTION("IMPORTRANGE(""https://docs.google.com/spreadsheets/d/1vsTcEcugRZXGU84Ng3dXvNCAOD3CAaUTEbnnM7tyUJg/edit?usp=sharing"",""水分とろみの基準・水分ゼリー!F2"")"),"名称")</f>
        <v>名称</v>
      </c>
      <c r="G25" s="43"/>
      <c r="H25" s="44"/>
    </row>
    <row r="26" ht="22.5" customHeight="1">
      <c r="A26" s="45" t="str">
        <f>IFERROR(__xludf.DUMMYFUNCTION("IMPORTRANGE(""https://docs.google.com/spreadsheets/d/1vsTcEcugRZXGU84Ng3dXvNCAOD3CAaUTEbnnM7tyUJg/edit?usp=sharing"",""水分とろみの基準・水分ゼリー!A3"")"),"とろみ調整食品")</f>
        <v>とろみ調整食品</v>
      </c>
      <c r="B26" s="46"/>
      <c r="C26" s="47"/>
      <c r="D26" s="47"/>
      <c r="E26" s="47"/>
      <c r="F26" s="48" t="s">
        <v>18</v>
      </c>
      <c r="G26" s="46"/>
      <c r="H26" s="47"/>
    </row>
    <row r="27" ht="22.5" customHeight="1">
      <c r="A27" s="48" t="str">
        <f>IFERROR(__xludf.DUMMYFUNCTION("IMPORTRANGE(""https://docs.google.com/spreadsheets/d/1vsTcEcugRZXGU84Ng3dXvNCAOD3CAaUTEbnnM7tyUJg/edit?usp=sharing"",""水分とろみの基準・水分ゼリー!A4"")"),"水100mlあたり")</f>
        <v>水100mlあたり</v>
      </c>
      <c r="B27" s="51"/>
      <c r="C27" s="52"/>
      <c r="D27" s="51"/>
      <c r="E27" s="52"/>
      <c r="F27" s="48" t="s">
        <v>19</v>
      </c>
      <c r="G27" s="51"/>
      <c r="H27" s="52"/>
    </row>
    <row r="28" ht="22.5" customHeight="1">
      <c r="A28" s="53" t="str">
        <f>IFERROR(__xludf.DUMMYFUNCTION("IMPORTRANGE(""https://docs.google.com/spreadsheets/d/1vsTcEcugRZXGU84Ng3dXvNCAOD3CAaUTEbnnM7tyUJg/edit?usp=sharing"",""水分とろみの基準・水分ゼリー!A5"")"),"小さじ")</f>
        <v>小さじ</v>
      </c>
      <c r="B28" s="157"/>
      <c r="C28" s="158"/>
      <c r="D28" s="157"/>
      <c r="E28" s="158"/>
      <c r="F28" s="53" t="s">
        <v>3</v>
      </c>
      <c r="G28" s="159"/>
      <c r="H28" s="160"/>
    </row>
    <row r="29" ht="7.5" customHeight="1"/>
    <row r="30" ht="22.5" customHeight="1">
      <c r="A30" s="86" t="str">
        <f>IFERROR(__xludf.DUMMYFUNCTION("IMPORTRANGE(""https://docs.google.com/spreadsheets/d/1vsTcEcugRZXGU84Ng3dXvNCAOD3CAaUTEbnnM7tyUJg/edit?usp=sharing"",""濃厚流動食・補助食品!A1"")"),"4. 濃厚流動食（経管栄養）")</f>
        <v>4. 濃厚流動食（経管栄養）</v>
      </c>
      <c r="B30" s="87"/>
      <c r="F30" s="88" t="str">
        <f>IFERROR(__xludf.DUMMYFUNCTION("IMPORTRANGE(""https://docs.google.com/spreadsheets/d/1vsTcEcugRZXGU84Ng3dXvNCAOD3CAaUTEbnnM7tyUJg/edit?usp=sharing"",""濃厚流動食・補助食品!F1"")"),"5. 補助食品、その他")</f>
        <v>5. 補助食品、その他</v>
      </c>
      <c r="G30" s="89"/>
    </row>
    <row r="31" ht="22.5" customHeight="1">
      <c r="A31" s="58" t="str">
        <f>IFERROR(__xludf.DUMMYFUNCTION("IMPORTRANGE(""https://docs.google.com/spreadsheets/d/1vsTcEcugRZXGU84Ng3dXvNCAOD3CAaUTEbnnM7tyUJg/edit?usp=sharing"",""濃厚流動食・補助食品!A2"")"),"商品名")</f>
        <v>商品名</v>
      </c>
      <c r="B31" s="59"/>
      <c r="C31" s="59"/>
      <c r="D31" s="59"/>
      <c r="E31" s="60"/>
      <c r="F31" s="161" t="s">
        <v>4</v>
      </c>
      <c r="G31" s="162"/>
      <c r="H31" s="92"/>
    </row>
    <row r="32" ht="22.5" customHeight="1">
      <c r="A32" s="63"/>
      <c r="B32" s="59"/>
      <c r="C32" s="59"/>
      <c r="D32" s="59"/>
      <c r="E32" s="67"/>
      <c r="F32" s="64"/>
      <c r="G32" s="94"/>
      <c r="H32" s="65"/>
    </row>
    <row r="33" ht="22.5" customHeight="1">
      <c r="A33" s="66"/>
      <c r="B33" s="59"/>
      <c r="C33" s="59"/>
      <c r="D33" s="67"/>
      <c r="E33" s="67"/>
      <c r="F33" s="68"/>
      <c r="G33" s="95"/>
      <c r="H33" s="69"/>
    </row>
    <row r="34" ht="7.5" customHeight="1"/>
    <row r="35" ht="22.5" customHeight="1">
      <c r="A35" s="96" t="str">
        <f>IFERROR(__xludf.DUMMYFUNCTION("IMPORTRANGE(""https://docs.google.com/spreadsheets/d/1vsTcEcugRZXGU84Ng3dXvNCAOD3CAaUTEbnnM7tyUJg/edit?usp=sharing"",""施設概要!A1"")"),"施設概要")</f>
        <v>施設概要</v>
      </c>
      <c r="B35" s="97"/>
    </row>
    <row r="36" ht="22.5" customHeight="1">
      <c r="A36" s="2" t="str">
        <f>IFERROR(__xludf.DUMMYFUNCTION("IMPORTRANGE(""https://docs.google.com/spreadsheets/d/1vsTcEcugRZXGU84Ng3dXvNCAOD3CAaUTEbnnM7tyUJg/edit?usp=sharing"",""施設概要!A2"")"),"所在地")</f>
        <v>所在地</v>
      </c>
      <c r="B36" s="133" t="s">
        <v>0</v>
      </c>
      <c r="C36" s="99"/>
      <c r="D36" s="100"/>
      <c r="E36" s="163"/>
      <c r="F36" s="102"/>
      <c r="G36" s="102"/>
      <c r="H36" s="103"/>
    </row>
    <row r="37" ht="22.5" customHeight="1">
      <c r="A37" s="2" t="str">
        <f>IFERROR(__xludf.DUMMYFUNCTION("IMPORTRANGE(""https://docs.google.com/spreadsheets/d/1vsTcEcugRZXGU84Ng3dXvNCAOD3CAaUTEbnnM7tyUJg/edit?usp=sharing"",""施設概要!A3"")"),"給食部門名")</f>
        <v>給食部門名</v>
      </c>
      <c r="B37" s="133" t="s">
        <v>1</v>
      </c>
      <c r="C37" s="99"/>
      <c r="D37" s="100"/>
      <c r="E37" s="104"/>
      <c r="H37" s="105"/>
    </row>
    <row r="38" ht="22.5" customHeight="1">
      <c r="A38" s="2" t="str">
        <f>IFERROR(__xludf.DUMMYFUNCTION("IMPORTRANGE(""https://docs.google.com/spreadsheets/d/1vsTcEcugRZXGU84Ng3dXvNCAOD3CAaUTEbnnM7tyUJg/edit?usp=sharing"",""施設概要!A4"")"),"電話")</f>
        <v>電話</v>
      </c>
      <c r="B38" s="133" t="s">
        <v>2</v>
      </c>
      <c r="C38" s="99"/>
      <c r="D38" s="100"/>
      <c r="E38" s="104"/>
      <c r="H38" s="105"/>
    </row>
    <row r="39" ht="22.5" customHeight="1">
      <c r="A39" s="106" t="str">
        <f>IFERROR(__xludf.DUMMYFUNCTION("IMPORTRANGE(""https://docs.google.com/spreadsheets/d/1vsTcEcugRZXGU84Ng3dXvNCAOD3CAaUTEbnnM7tyUJg/edit?usp=sharing"",""施設概要!A5"")"),"FAX")</f>
        <v>FAX</v>
      </c>
      <c r="B39" s="133"/>
      <c r="C39" s="99"/>
      <c r="D39" s="100"/>
      <c r="E39" s="104"/>
      <c r="H39" s="105"/>
    </row>
    <row r="40" ht="22.5" customHeight="1">
      <c r="A40" s="107" t="str">
        <f>IFERROR(__xludf.DUMMYFUNCTION("IMPORTRANGE(""https://docs.google.com/spreadsheets/d/1vsTcEcugRZXGU84Ng3dXvNCAOD3CAaUTEbnnM7tyUJg/edit?usp=sharing"",""施設概要!A6"")"),"更新日")</f>
        <v>更新日</v>
      </c>
      <c r="B40" s="164">
        <v>45979.758110891205</v>
      </c>
      <c r="C40" s="99"/>
      <c r="D40" s="100"/>
      <c r="E40" s="109"/>
      <c r="F40" s="110"/>
      <c r="G40" s="110"/>
      <c r="H40" s="111"/>
    </row>
  </sheetData>
  <mergeCells count="10">
    <mergeCell ref="B38:D38"/>
    <mergeCell ref="B39:D39"/>
    <mergeCell ref="A15:A16"/>
    <mergeCell ref="A31:A33"/>
    <mergeCell ref="G31:H31"/>
    <mergeCell ref="F32:H33"/>
    <mergeCell ref="B36:D36"/>
    <mergeCell ref="E36:H40"/>
    <mergeCell ref="B37:D37"/>
    <mergeCell ref="B40:D40"/>
  </mergeCells>
  <printOptions gridLines="1" horizontalCentered="1"/>
  <pageMargins bottom="0.75" footer="0.0" header="0.0" left="0.25" right="0.25" top="0.75"/>
  <pageSetup paperSize="9" cellComments="atEnd" orientation="portrait" pageOrder="overThenDown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3C78D8"/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8" width="16.38"/>
  </cols>
  <sheetData>
    <row r="1" ht="22.5" customHeight="1">
      <c r="A1" s="9" t="str">
        <f>IFERROR(__xludf.DUMMYFUNCTION("IMPORTRANGE(""https://docs.google.com/spreadsheets/d/1vsTcEcugRZXGU84Ng3dXvNCAOD3CAaUTEbnnM7tyUJg/edit?usp=sharing"",""おかず形態一覧表!A1"")"),"1. おかず形態一覧表")</f>
        <v>1. おかず形態一覧表</v>
      </c>
    </row>
    <row r="2" ht="22.5" customHeight="1">
      <c r="A2" s="10" t="str">
        <f>IFERROR(__xludf.DUMMYFUNCTION("IMPORTRANGE(""https://docs.google.com/spreadsheets/d/1vsTcEcugRZXGU84Ng3dXvNCAOD3CAaUTEbnnM7tyUJg/edit?usp=sharing"",""おかず形態一覧表!A2"")"),"食種名称")</f>
        <v>食種名称</v>
      </c>
      <c r="B2" s="11"/>
      <c r="C2" s="11"/>
      <c r="D2" s="11"/>
      <c r="E2" s="11"/>
      <c r="F2" s="11"/>
      <c r="G2" s="11"/>
      <c r="H2" s="11"/>
    </row>
    <row r="3" ht="18.75" customHeight="1">
      <c r="A3" s="12" t="str">
        <f>IFERROR(__xludf.DUMMYFUNCTION("IMPORTRANGE(""https://docs.google.com/spreadsheets/d/1vsTcEcugRZXGU84Ng3dXvNCAOD3CAaUTEbnnM7tyUJg/edit?usp=sharing"",""おかず形態一覧表!A3"")"),"肉のおかず")</f>
        <v>肉のおかず</v>
      </c>
      <c r="B3" s="13"/>
      <c r="C3" s="13"/>
      <c r="D3" s="13"/>
      <c r="E3" s="13"/>
      <c r="F3" s="13"/>
      <c r="G3" s="13"/>
      <c r="H3" s="13"/>
    </row>
    <row r="4" ht="67.5" customHeight="1">
      <c r="A4" s="14" t="str">
        <f>IFERROR(__xludf.DUMMYFUNCTION("IMPORTRANGE(""https://docs.google.com/spreadsheets/d/1vsTcEcugRZXGU84Ng3dXvNCAOD3CAaUTEbnnM7tyUJg/edit?usp=sharing"",""おかず形態一覧表!A4"")"),"画像")</f>
        <v>画像</v>
      </c>
      <c r="B4" s="15"/>
      <c r="C4" s="15"/>
      <c r="D4" s="15"/>
      <c r="E4" s="15"/>
      <c r="F4" s="15"/>
      <c r="G4" s="15"/>
      <c r="H4" s="15"/>
    </row>
    <row r="5" ht="18.75" customHeight="1">
      <c r="A5" s="12" t="str">
        <f>IFERROR(__xludf.DUMMYFUNCTION("IMPORTRANGE(""https://docs.google.com/spreadsheets/d/1vsTcEcugRZXGU84Ng3dXvNCAOD3CAaUTEbnnM7tyUJg/edit?usp=sharing"",""おかず形態一覧表!A5"")"),"魚のおかず")</f>
        <v>魚のおかず</v>
      </c>
      <c r="B5" s="13"/>
      <c r="C5" s="13"/>
      <c r="D5" s="13"/>
      <c r="E5" s="13"/>
      <c r="F5" s="13"/>
      <c r="G5" s="13"/>
      <c r="H5" s="13"/>
    </row>
    <row r="6" ht="67.5" customHeight="1">
      <c r="A6" s="14" t="str">
        <f>IFERROR(__xludf.DUMMYFUNCTION("IMPORTRANGE(""https://docs.google.com/spreadsheets/d/1vsTcEcugRZXGU84Ng3dXvNCAOD3CAaUTEbnnM7tyUJg/edit?usp=sharing"",""おかず形態一覧表!A6"")"),"画像")</f>
        <v>画像</v>
      </c>
      <c r="B6" s="16"/>
      <c r="C6" s="15"/>
      <c r="D6" s="15"/>
      <c r="E6" s="15"/>
      <c r="F6" s="15"/>
      <c r="G6" s="15"/>
      <c r="H6" s="15"/>
    </row>
    <row r="7" ht="18.75" customHeight="1">
      <c r="A7" s="12" t="str">
        <f>IFERROR(__xludf.DUMMYFUNCTION("IMPORTRANGE(""https://docs.google.com/spreadsheets/d/1vsTcEcugRZXGU84Ng3dXvNCAOD3CAaUTEbnnM7tyUJg/edit?usp=sharing"",""おかず形態一覧表!A7"")"),"野菜のおかず")</f>
        <v>野菜のおかず</v>
      </c>
      <c r="B7" s="13"/>
      <c r="C7" s="13"/>
      <c r="D7" s="13"/>
      <c r="E7" s="13"/>
      <c r="F7" s="13"/>
      <c r="G7" s="13"/>
      <c r="H7" s="13"/>
    </row>
    <row r="8" ht="67.5" customHeight="1">
      <c r="A8" s="17" t="str">
        <f>IFERROR(__xludf.DUMMYFUNCTION("IMPORTRANGE(""https://docs.google.com/spreadsheets/d/1vsTcEcugRZXGU84Ng3dXvNCAOD3CAaUTEbnnM7tyUJg/edit?usp=sharing"",""おかず形態一覧表!A8"")"),"画像")</f>
        <v>画像</v>
      </c>
      <c r="B8" s="18"/>
      <c r="C8" s="19"/>
      <c r="D8" s="19"/>
      <c r="E8" s="19"/>
      <c r="F8" s="19"/>
      <c r="G8" s="19"/>
      <c r="H8" s="19"/>
    </row>
    <row r="9" ht="112.5" customHeight="1">
      <c r="A9" s="17" t="str">
        <f>IFERROR(__xludf.DUMMYFUNCTION("IMPORTRANGE(""https://docs.google.com/spreadsheets/d/1vsTcEcugRZXGU84Ng3dXvNCAOD3CAaUTEbnnM7tyUJg/edit?usp=sharing"",""おかず形態一覧表!A9"")"),"内容")</f>
        <v>内容</v>
      </c>
      <c r="B9" s="20"/>
      <c r="C9" s="20"/>
      <c r="D9" s="20"/>
      <c r="E9" s="20"/>
      <c r="F9" s="20"/>
      <c r="G9" s="20"/>
      <c r="H9" s="20"/>
    </row>
    <row r="10" ht="45.0" customHeight="1">
      <c r="A10" s="21" t="str">
        <f>IFERROR(__xludf.DUMMYFUNCTION("IMPORTRANGE(""https://docs.google.com/spreadsheets/d/1vsTcEcugRZXGU84Ng3dXvNCAOD3CAaUTEbnnM7tyUJg/edit?usp=sharing"",""おかず形態一覧表!A10"")"),"大きさ・形状")</f>
        <v>大きさ・形状</v>
      </c>
      <c r="B10" s="22"/>
      <c r="C10" s="22"/>
      <c r="D10" s="22"/>
      <c r="E10" s="22"/>
      <c r="F10" s="22"/>
      <c r="G10" s="22"/>
      <c r="H10" s="22"/>
    </row>
    <row r="11" ht="45.0" customHeight="1">
      <c r="A11" s="21" t="str">
        <f>IFERROR(__xludf.DUMMYFUNCTION("IMPORTRANGE(""https://docs.google.com/spreadsheets/d/1vsTcEcugRZXGU84Ng3dXvNCAOD3CAaUTEbnnM7tyUJg/edit?usp=sharing"",""おかず形態一覧表!A11"")"),"咀嚼の必要性")</f>
        <v>咀嚼の必要性</v>
      </c>
      <c r="B11" s="23"/>
      <c r="C11" s="22"/>
      <c r="D11" s="22"/>
      <c r="E11" s="22"/>
      <c r="F11" s="22"/>
      <c r="G11" s="22"/>
      <c r="H11" s="22"/>
    </row>
    <row r="12" ht="22.5" customHeight="1">
      <c r="A12" s="21" t="str">
        <f>IFERROR(__xludf.DUMMYFUNCTION("IMPORTRANGE(""https://docs.google.com/spreadsheets/d/1vsTcEcugRZXGU84Ng3dXvNCAOD3CAaUTEbnnM7tyUJg/edit?usp=sharing"",""おかず形態一覧表!A12"")"),"学会分類2021")</f>
        <v>学会分類2021</v>
      </c>
      <c r="B12" s="24"/>
      <c r="C12" s="25"/>
      <c r="D12" s="25"/>
      <c r="E12" s="25"/>
      <c r="F12" s="25"/>
      <c r="G12" s="25"/>
      <c r="H12" s="25"/>
    </row>
    <row r="13" ht="22.5" customHeight="1">
      <c r="A13" s="26" t="str">
        <f>IFERROR(__xludf.DUMMYFUNCTION("IMPORTRANGE(""https://docs.google.com/spreadsheets/d/1vsTcEcugRZXGU84Ng3dXvNCAOD3CAaUTEbnnM7tyUJg/edit?usp=sharing"",""おかず形態一覧表!A13"")"),"栄養量目安")</f>
        <v>栄養量目安</v>
      </c>
      <c r="B13" s="27"/>
      <c r="C13" s="27"/>
      <c r="D13" s="27"/>
      <c r="E13" s="27"/>
      <c r="F13" s="27"/>
      <c r="G13" s="27"/>
      <c r="H13" s="27"/>
    </row>
    <row r="14" ht="22.5" customHeight="1">
      <c r="A14" s="28"/>
      <c r="B14" s="29"/>
      <c r="C14" s="29"/>
      <c r="D14" s="29"/>
      <c r="E14" s="29"/>
      <c r="F14" s="29"/>
      <c r="G14" s="29"/>
      <c r="H14" s="29"/>
    </row>
  </sheetData>
  <mergeCells count="1">
    <mergeCell ref="A13:A14"/>
  </mergeCell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3C78D8"/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8" width="16.38"/>
  </cols>
  <sheetData>
    <row r="1" ht="22.5" customHeight="1">
      <c r="A1" s="30" t="str">
        <f>IFERROR(__xludf.DUMMYFUNCTION("IMPORTRANGE(""https://docs.google.com/spreadsheets/d/1vsTcEcugRZXGU84Ng3dXvNCAOD3CAaUTEbnnM7tyUJg/edit?usp=sharing"",""主食一覧!A1"")"),"2. 主食一覧")</f>
        <v>2. 主食一覧</v>
      </c>
    </row>
    <row r="2" ht="22.5" customHeight="1">
      <c r="A2" s="31" t="str">
        <f>IFERROR(__xludf.DUMMYFUNCTION("IMPORTRANGE(""https://docs.google.com/spreadsheets/d/1vsTcEcugRZXGU84Ng3dXvNCAOD3CAaUTEbnnM7tyUJg/edit?usp=sharing"",""主食一覧!A2"")"),"主食名称")</f>
        <v>主食名称</v>
      </c>
      <c r="B2" s="32"/>
      <c r="C2" s="32"/>
      <c r="D2" s="32"/>
      <c r="E2" s="32"/>
      <c r="F2" s="32"/>
      <c r="G2" s="32"/>
      <c r="H2" s="33"/>
    </row>
    <row r="3" ht="67.5" customHeight="1">
      <c r="A3" s="31" t="str">
        <f>IFERROR(__xludf.DUMMYFUNCTION("IMPORTRANGE(""https://docs.google.com/spreadsheets/d/1vsTcEcugRZXGU84Ng3dXvNCAOD3CAaUTEbnnM7tyUJg/edit?usp=sharing"",""主食一覧!A3"")"),"画像")</f>
        <v>画像</v>
      </c>
      <c r="B3" s="34"/>
      <c r="C3" s="34"/>
      <c r="D3" s="34"/>
      <c r="E3" s="34"/>
      <c r="F3" s="34"/>
      <c r="G3" s="34"/>
      <c r="H3" s="34"/>
    </row>
    <row r="4" ht="45.0" customHeight="1">
      <c r="A4" s="31" t="str">
        <f>IFERROR(__xludf.DUMMYFUNCTION("IMPORTRANGE(""https://docs.google.com/spreadsheets/d/1vsTcEcugRZXGU84Ng3dXvNCAOD3CAaUTEbnnM7tyUJg/edit?usp=sharing"",""主食一覧!A4"")"),"内容")</f>
        <v>内容</v>
      </c>
      <c r="B4" s="35"/>
      <c r="C4" s="35"/>
      <c r="D4" s="35"/>
      <c r="E4" s="35"/>
      <c r="F4" s="35"/>
      <c r="G4" s="35"/>
      <c r="H4" s="36"/>
    </row>
    <row r="5" ht="22.5" customHeight="1">
      <c r="A5" s="31" t="str">
        <f>IFERROR(__xludf.DUMMYFUNCTION("IMPORTRANGE(""https://docs.google.com/spreadsheets/d/1vsTcEcugRZXGU84Ng3dXvNCAOD3CAaUTEbnnM7tyUJg/edit?usp=sharing"",""主食一覧!A5"")"),"学会分類2021")</f>
        <v>学会分類2021</v>
      </c>
      <c r="B5" s="37"/>
      <c r="C5" s="37"/>
      <c r="D5" s="37"/>
      <c r="E5" s="37"/>
      <c r="F5" s="37"/>
      <c r="G5" s="37"/>
      <c r="H5" s="37"/>
    </row>
  </sheetData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3C78D8"/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8" width="16.38"/>
  </cols>
  <sheetData>
    <row r="1" ht="22.5" customHeight="1">
      <c r="A1" s="38" t="str">
        <f>IFERROR(__xludf.DUMMYFUNCTION("IMPORTRANGE(""https://docs.google.com/spreadsheets/d/1vsTcEcugRZXGU84Ng3dXvNCAOD3CAaUTEbnnM7tyUJg/edit?usp=sharing"",""水分とろみの基準・水分ゼリー!A1"")"),"3-1. 水分とろみの基準")</f>
        <v>3-1. 水分とろみの基準</v>
      </c>
      <c r="F1" s="39" t="str">
        <f>IFERROR(__xludf.DUMMYFUNCTION("IMPORTRANGE(""https://docs.google.com/spreadsheets/d/1vsTcEcugRZXGU84Ng3dXvNCAOD3CAaUTEbnnM7tyUJg/edit?usp=sharing"",""水分とろみの基準・水分ゼリー!F1"")"),"3-2. 水分ゼリー")</f>
        <v>3-2. 水分ゼリー</v>
      </c>
    </row>
    <row r="2" ht="30.0" customHeight="1">
      <c r="A2" s="40" t="str">
        <f>IFERROR(__xludf.DUMMYFUNCTION("IMPORTRANGE(""https://docs.google.com/spreadsheets/d/1vsTcEcugRZXGU84Ng3dXvNCAOD3CAaUTEbnnM7tyUJg/edit?usp=sharing"",""水分とろみの基準・水分ゼリー!A2"")"),"学会分類2021
（とろみ）")</f>
        <v>学会分類2021
（とろみ）</v>
      </c>
      <c r="B2" s="41" t="str">
        <f>IFERROR(__xludf.DUMMYFUNCTION("IMPORTRANGE(""https://docs.google.com/spreadsheets/d/1vsTcEcugRZXGU84Ng3dXvNCAOD3CAaUTEbnnM7tyUJg/edit?usp=sharing"",""水分とろみの基準・水分ゼリー!B2"")"),"薄いとろみ")</f>
        <v>薄いとろみ</v>
      </c>
      <c r="C2" s="41" t="str">
        <f>IFERROR(__xludf.DUMMYFUNCTION("IMPORTRANGE(""https://docs.google.com/spreadsheets/d/1vsTcEcugRZXGU84Ng3dXvNCAOD3CAaUTEbnnM7tyUJg/edit?usp=sharing"",""水分とろみの基準・水分ゼリー!C2"")"),"中間のとろみ")</f>
        <v>中間のとろみ</v>
      </c>
      <c r="D2" s="41" t="str">
        <f>IFERROR(__xludf.DUMMYFUNCTION("IMPORTRANGE(""https://docs.google.com/spreadsheets/d/1vsTcEcugRZXGU84Ng3dXvNCAOD3CAaUTEbnnM7tyUJg/edit?usp=sharing"",""水分とろみの基準・水分ゼリー!D2"")"),"濃いとろみ")</f>
        <v>濃いとろみ</v>
      </c>
      <c r="E2" s="41" t="str">
        <f>IFERROR(__xludf.DUMMYFUNCTION("IMPORTRANGE(""https://docs.google.com/spreadsheets/d/1vsTcEcugRZXGU84Ng3dXvNCAOD3CAaUTEbnnM7tyUJg/edit?usp=sharing"",""水分とろみの基準・水分ゼリー!E2"")"),"")</f>
        <v/>
      </c>
      <c r="F2" s="42" t="str">
        <f>IFERROR(__xludf.DUMMYFUNCTION("IMPORTRANGE(""https://docs.google.com/spreadsheets/d/1vsTcEcugRZXGU84Ng3dXvNCAOD3CAaUTEbnnM7tyUJg/edit?usp=sharing"",""水分とろみの基準・水分ゼリー!F2"")"),"名称")</f>
        <v>名称</v>
      </c>
      <c r="G2" s="43"/>
      <c r="H2" s="44"/>
    </row>
    <row r="3" ht="22.5" customHeight="1">
      <c r="A3" s="45" t="str">
        <f>IFERROR(__xludf.DUMMYFUNCTION("IMPORTRANGE(""https://docs.google.com/spreadsheets/d/1vsTcEcugRZXGU84Ng3dXvNCAOD3CAaUTEbnnM7tyUJg/edit?usp=sharing"",""水分とろみの基準・水分ゼリー!A3"")"),"とろみ調整食品")</f>
        <v>とろみ調整食品</v>
      </c>
      <c r="B3" s="46"/>
      <c r="C3" s="47"/>
      <c r="D3" s="47"/>
      <c r="E3" s="47"/>
      <c r="F3" s="45" t="str">
        <f>IFERROR(__xludf.DUMMYFUNCTION("IMPORTRANGE(""https://docs.google.com/spreadsheets/d/1vsTcEcugRZXGU84Ng3dXvNCAOD3CAaUTEbnnM7tyUJg/edit?usp=sharing"",""水分とろみの基準・水分ゼリー!F3"")"),"とろみ調整食品")</f>
        <v>とろみ調整食品</v>
      </c>
      <c r="G3" s="46"/>
      <c r="H3" s="47"/>
    </row>
    <row r="4" ht="22.5" customHeight="1">
      <c r="A4" s="48" t="str">
        <f>IFERROR(__xludf.DUMMYFUNCTION("IMPORTRANGE(""https://docs.google.com/spreadsheets/d/1vsTcEcugRZXGU84Ng3dXvNCAOD3CAaUTEbnnM7tyUJg/edit?usp=sharing"",""水分とろみの基準・水分ゼリー!A4"")"),"水100mlあたり")</f>
        <v>水100mlあたり</v>
      </c>
      <c r="B4" s="49"/>
      <c r="C4" s="49"/>
      <c r="D4" s="49"/>
      <c r="E4" s="50"/>
      <c r="F4" s="45" t="str">
        <f>IFERROR(__xludf.DUMMYFUNCTION("IMPORTRANGE(""https://docs.google.com/spreadsheets/d/1vsTcEcugRZXGU84Ng3dXvNCAOD3CAaUTEbnnM7tyUJg/edit?usp=sharing"",""水分とろみの基準・水分ゼリー!F4"")"),"水100mlあたり")</f>
        <v>水100mlあたり</v>
      </c>
      <c r="G4" s="51"/>
      <c r="H4" s="52"/>
    </row>
    <row r="5" ht="22.5" customHeight="1">
      <c r="A5" s="53" t="str">
        <f>IFERROR(__xludf.DUMMYFUNCTION("IMPORTRANGE(""https://docs.google.com/spreadsheets/d/1vsTcEcugRZXGU84Ng3dXvNCAOD3CAaUTEbnnM7tyUJg/edit?usp=sharing"",""水分とろみの基準・水分ゼリー!A5"")"),"小さじ")</f>
        <v>小さじ</v>
      </c>
      <c r="B5" s="54"/>
      <c r="C5" s="55"/>
      <c r="D5" s="54"/>
      <c r="E5" s="55"/>
      <c r="F5" s="53" t="s">
        <v>3</v>
      </c>
      <c r="G5" s="54"/>
      <c r="H5" s="55"/>
    </row>
  </sheetData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3C78D8"/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6" width="16.38"/>
    <col customWidth="1" min="7" max="7" width="32.63"/>
  </cols>
  <sheetData>
    <row r="1" ht="22.5" customHeight="1">
      <c r="A1" s="56" t="str">
        <f>IFERROR(__xludf.DUMMYFUNCTION("IMPORTRANGE(""https://docs.google.com/spreadsheets/d/1vsTcEcugRZXGU84Ng3dXvNCAOD3CAaUTEbnnM7tyUJg/edit?usp=sharing"",""濃厚流動食・補助食品!A1"")"),"4. 濃厚流動食（経管栄養）")</f>
        <v>4. 濃厚流動食（経管栄養）</v>
      </c>
      <c r="F1" s="57" t="str">
        <f>IFERROR(__xludf.DUMMYFUNCTION("IMPORTRANGE(""https://docs.google.com/spreadsheets/d/1vsTcEcugRZXGU84Ng3dXvNCAOD3CAaUTEbnnM7tyUJg/edit?usp=sharing"",""濃厚流動食・補助食品!F1"")"),"5. 補助食品、その他")</f>
        <v>5. 補助食品、その他</v>
      </c>
    </row>
    <row r="2" ht="22.5" customHeight="1">
      <c r="A2" s="58" t="str">
        <f>IFERROR(__xludf.DUMMYFUNCTION("IMPORTRANGE(""https://docs.google.com/spreadsheets/d/1vsTcEcugRZXGU84Ng3dXvNCAOD3CAaUTEbnnM7tyUJg/edit?usp=sharing"",""濃厚流動食・補助食品!A2"")"),"商品名")</f>
        <v>商品名</v>
      </c>
      <c r="B2" s="59"/>
      <c r="C2" s="59"/>
      <c r="D2" s="59"/>
      <c r="E2" s="60"/>
      <c r="F2" s="61" t="s">
        <v>4</v>
      </c>
      <c r="G2" s="62"/>
    </row>
    <row r="3" ht="22.5" customHeight="1">
      <c r="A3" s="63"/>
      <c r="B3" s="59"/>
      <c r="C3" s="59"/>
      <c r="D3" s="59"/>
      <c r="E3" s="60"/>
      <c r="F3" s="64"/>
      <c r="G3" s="65"/>
    </row>
    <row r="4" ht="22.5" customHeight="1">
      <c r="A4" s="66"/>
      <c r="B4" s="59"/>
      <c r="C4" s="59"/>
      <c r="D4" s="67"/>
      <c r="E4" s="60"/>
      <c r="F4" s="68"/>
      <c r="G4" s="69"/>
    </row>
  </sheetData>
  <mergeCells count="2">
    <mergeCell ref="A2:A4"/>
    <mergeCell ref="F3:G4"/>
  </mergeCell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3C78D8"/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8" width="16.38"/>
  </cols>
  <sheetData>
    <row r="1" ht="30.0" customHeight="1">
      <c r="A1" s="70" t="s">
        <v>5</v>
      </c>
      <c r="B1" s="71"/>
      <c r="C1" s="71" t="s">
        <v>6</v>
      </c>
      <c r="D1" s="71"/>
      <c r="E1" s="71"/>
      <c r="F1" s="72"/>
      <c r="G1" s="72"/>
      <c r="H1" s="72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</row>
    <row r="2" ht="7.5" customHeight="1"/>
    <row r="3" ht="22.5" customHeight="1">
      <c r="A3" s="74" t="str">
        <f>IFERROR(__xludf.DUMMYFUNCTION("IMPORTRANGE(""https://docs.google.com/spreadsheets/d/1vsTcEcugRZXGU84Ng3dXvNCAOD3CAaUTEbnnM7tyUJg/edit?usp=sharing"",""おかず形態一覧表!A1"")"),"1. おかず形態一覧表")</f>
        <v>1. おかず形態一覧表</v>
      </c>
      <c r="B3" s="75"/>
    </row>
    <row r="4" ht="22.5" customHeight="1">
      <c r="A4" s="10" t="str">
        <f>IFERROR(__xludf.DUMMYFUNCTION("IMPORTRANGE(""https://docs.google.com/spreadsheets/d/1vsTcEcugRZXGU84Ng3dXvNCAOD3CAaUTEbnnM7tyUJg/edit?usp=sharing"",""おかず形態一覧表!A2"")"),"食種名称")</f>
        <v>食種名称</v>
      </c>
      <c r="B4" s="76" t="str">
        <f>'おかず形態一覧表'!B2</f>
        <v/>
      </c>
      <c r="C4" s="76" t="str">
        <f>'おかず形態一覧表'!C2</f>
        <v/>
      </c>
      <c r="D4" s="76" t="str">
        <f>'おかず形態一覧表'!D2</f>
        <v/>
      </c>
      <c r="E4" s="76" t="str">
        <f>'おかず形態一覧表'!E2</f>
        <v/>
      </c>
      <c r="F4" s="76" t="str">
        <f>'おかず形態一覧表'!F2</f>
        <v/>
      </c>
      <c r="G4" s="76" t="str">
        <f>'おかず形態一覧表'!G2</f>
        <v/>
      </c>
      <c r="H4" s="76" t="str">
        <f>'おかず形態一覧表'!H2</f>
        <v/>
      </c>
    </row>
    <row r="5" ht="22.5" customHeight="1">
      <c r="A5" s="10" t="str">
        <f>IFERROR(__xludf.DUMMYFUNCTION("IMPORTRANGE(""https://docs.google.com/spreadsheets/d/1vsTcEcugRZXGU84Ng3dXvNCAOD3CAaUTEbnnM7tyUJg/edit?usp=sharing"",""おかず形態一覧表!A3"")"),"肉のおかず")</f>
        <v>肉のおかず</v>
      </c>
      <c r="B5" s="77" t="str">
        <f>'おかず形態一覧表'!B3</f>
        <v/>
      </c>
      <c r="C5" s="77" t="str">
        <f>'おかず形態一覧表'!C3</f>
        <v/>
      </c>
      <c r="D5" s="77" t="str">
        <f>'おかず形態一覧表'!D3</f>
        <v/>
      </c>
      <c r="E5" s="77" t="str">
        <f>'おかず形態一覧表'!E3</f>
        <v/>
      </c>
      <c r="F5" s="77" t="str">
        <f>'おかず形態一覧表'!F3</f>
        <v/>
      </c>
      <c r="G5" s="77" t="str">
        <f>'おかず形態一覧表'!G3</f>
        <v/>
      </c>
      <c r="H5" s="77" t="str">
        <f>'おかず形態一覧表'!H3</f>
        <v/>
      </c>
    </row>
    <row r="6" ht="67.5" customHeight="1">
      <c r="A6" s="14" t="str">
        <f>IFERROR(__xludf.DUMMYFUNCTION("IMPORTRANGE(""https://docs.google.com/spreadsheets/d/1vsTcEcugRZXGU84Ng3dXvNCAOD3CAaUTEbnnM7tyUJg/edit?usp=sharing"",""おかず形態一覧表!A4"")"),"画像")</f>
        <v>画像</v>
      </c>
      <c r="B6" s="16" t="str">
        <f>'おかず形態一覧表'!B4</f>
        <v/>
      </c>
      <c r="C6" s="16" t="str">
        <f>'おかず形態一覧表'!C4</f>
        <v/>
      </c>
      <c r="D6" s="16" t="str">
        <f>'おかず形態一覧表'!D4</f>
        <v/>
      </c>
      <c r="E6" s="16" t="str">
        <f>'おかず形態一覧表'!E4</f>
        <v/>
      </c>
      <c r="F6" s="16" t="str">
        <f>'おかず形態一覧表'!F4</f>
        <v/>
      </c>
      <c r="G6" s="16" t="str">
        <f>'おかず形態一覧表'!G4</f>
        <v/>
      </c>
      <c r="H6" s="16" t="str">
        <f>'おかず形態一覧表'!H4</f>
        <v/>
      </c>
    </row>
    <row r="7" ht="22.5" customHeight="1">
      <c r="A7" s="10" t="str">
        <f>IFERROR(__xludf.DUMMYFUNCTION("IMPORTRANGE(""https://docs.google.com/spreadsheets/d/1vsTcEcugRZXGU84Ng3dXvNCAOD3CAaUTEbnnM7tyUJg/edit?usp=sharing"",""おかず形態一覧表!A5"")"),"魚のおかず")</f>
        <v>魚のおかず</v>
      </c>
      <c r="B7" s="77" t="str">
        <f>'おかず形態一覧表'!B5</f>
        <v/>
      </c>
      <c r="C7" s="77" t="str">
        <f>'おかず形態一覧表'!C5</f>
        <v/>
      </c>
      <c r="D7" s="77" t="str">
        <f>'おかず形態一覧表'!D5</f>
        <v/>
      </c>
      <c r="E7" s="77" t="str">
        <f>'おかず形態一覧表'!E5</f>
        <v/>
      </c>
      <c r="F7" s="77" t="str">
        <f>'おかず形態一覧表'!F5</f>
        <v/>
      </c>
      <c r="G7" s="77" t="str">
        <f>'おかず形態一覧表'!G5</f>
        <v/>
      </c>
      <c r="H7" s="77" t="str">
        <f>'おかず形態一覧表'!H5</f>
        <v/>
      </c>
    </row>
    <row r="8" ht="67.5" customHeight="1">
      <c r="A8" s="14" t="str">
        <f>IFERROR(__xludf.DUMMYFUNCTION("IMPORTRANGE(""https://docs.google.com/spreadsheets/d/1vsTcEcugRZXGU84Ng3dXvNCAOD3CAaUTEbnnM7tyUJg/edit?usp=sharing"",""おかず形態一覧表!A6"")"),"画像")</f>
        <v>画像</v>
      </c>
      <c r="B8" s="16" t="str">
        <f>'おかず形態一覧表'!B6</f>
        <v/>
      </c>
      <c r="C8" s="16" t="str">
        <f>'おかず形態一覧表'!C6</f>
        <v/>
      </c>
      <c r="D8" s="16" t="str">
        <f>'おかず形態一覧表'!D6</f>
        <v/>
      </c>
      <c r="E8" s="16" t="str">
        <f>'おかず形態一覧表'!E6</f>
        <v/>
      </c>
      <c r="F8" s="16" t="str">
        <f>'おかず形態一覧表'!F6</f>
        <v/>
      </c>
      <c r="G8" s="16" t="str">
        <f>'おかず形態一覧表'!G6</f>
        <v/>
      </c>
      <c r="H8" s="16" t="str">
        <f>'おかず形態一覧表'!H6</f>
        <v/>
      </c>
    </row>
    <row r="9" ht="22.5" customHeight="1">
      <c r="A9" s="10" t="str">
        <f>IFERROR(__xludf.DUMMYFUNCTION("IMPORTRANGE(""https://docs.google.com/spreadsheets/d/1vsTcEcugRZXGU84Ng3dXvNCAOD3CAaUTEbnnM7tyUJg/edit?usp=sharing"",""おかず形態一覧表!A7"")"),"野菜のおかず")</f>
        <v>野菜のおかず</v>
      </c>
      <c r="B9" s="77" t="str">
        <f>'おかず形態一覧表'!B7</f>
        <v/>
      </c>
      <c r="C9" s="77" t="str">
        <f>'おかず形態一覧表'!C7</f>
        <v/>
      </c>
      <c r="D9" s="77" t="str">
        <f>'おかず形態一覧表'!D7</f>
        <v/>
      </c>
      <c r="E9" s="77" t="str">
        <f>'おかず形態一覧表'!E7</f>
        <v/>
      </c>
      <c r="F9" s="77" t="str">
        <f>'おかず形態一覧表'!F7</f>
        <v/>
      </c>
      <c r="G9" s="77" t="str">
        <f>'おかず形態一覧表'!G7</f>
        <v/>
      </c>
      <c r="H9" s="77" t="str">
        <f>'おかず形態一覧表'!H7</f>
        <v/>
      </c>
    </row>
    <row r="10" ht="67.5" customHeight="1">
      <c r="A10" s="17" t="str">
        <f>IFERROR(__xludf.DUMMYFUNCTION("IMPORTRANGE(""https://docs.google.com/spreadsheets/d/1vsTcEcugRZXGU84Ng3dXvNCAOD3CAaUTEbnnM7tyUJg/edit?usp=sharing"",""おかず形態一覧表!A8"")"),"画像")</f>
        <v>画像</v>
      </c>
      <c r="B10" s="18" t="str">
        <f>'おかず形態一覧表'!B8</f>
        <v/>
      </c>
      <c r="C10" s="18" t="str">
        <f>'おかず形態一覧表'!C8</f>
        <v/>
      </c>
      <c r="D10" s="18" t="str">
        <f>'おかず形態一覧表'!D8</f>
        <v/>
      </c>
      <c r="E10" s="18" t="str">
        <f>'おかず形態一覧表'!E8</f>
        <v/>
      </c>
      <c r="F10" s="18" t="str">
        <f>'おかず形態一覧表'!F8</f>
        <v/>
      </c>
      <c r="G10" s="18" t="str">
        <f>'おかず形態一覧表'!G8</f>
        <v/>
      </c>
      <c r="H10" s="18" t="str">
        <f>'おかず形態一覧表'!H8</f>
        <v/>
      </c>
    </row>
    <row r="11" ht="112.5" customHeight="1">
      <c r="A11" s="17" t="str">
        <f>IFERROR(__xludf.DUMMYFUNCTION("IMPORTRANGE(""https://docs.google.com/spreadsheets/d/1vsTcEcugRZXGU84Ng3dXvNCAOD3CAaUTEbnnM7tyUJg/edit?usp=sharing"",""おかず形態一覧表!A9"")"),"内容")</f>
        <v>内容</v>
      </c>
      <c r="B11" s="78" t="str">
        <f>'おかず形態一覧表'!B9</f>
        <v/>
      </c>
      <c r="C11" s="78" t="str">
        <f>'おかず形態一覧表'!C9</f>
        <v/>
      </c>
      <c r="D11" s="78" t="str">
        <f>'おかず形態一覧表'!D9</f>
        <v/>
      </c>
      <c r="E11" s="78" t="str">
        <f>'おかず形態一覧表'!E9</f>
        <v/>
      </c>
      <c r="F11" s="78" t="str">
        <f>'おかず形態一覧表'!F9</f>
        <v/>
      </c>
      <c r="G11" s="78" t="str">
        <f>'おかず形態一覧表'!G9</f>
        <v/>
      </c>
      <c r="H11" s="78" t="str">
        <f>'おかず形態一覧表'!H9</f>
        <v/>
      </c>
    </row>
    <row r="12" ht="45.0" customHeight="1">
      <c r="A12" s="21" t="str">
        <f>IFERROR(__xludf.DUMMYFUNCTION("IMPORTRANGE(""https://docs.google.com/spreadsheets/d/1vsTcEcugRZXGU84Ng3dXvNCAOD3CAaUTEbnnM7tyUJg/edit?usp=sharing"",""おかず形態一覧表!A10"")"),"大きさ・形状")</f>
        <v>大きさ・形状</v>
      </c>
      <c r="B12" s="23" t="str">
        <f>'おかず形態一覧表'!B10</f>
        <v/>
      </c>
      <c r="C12" s="23" t="str">
        <f>'おかず形態一覧表'!C10</f>
        <v/>
      </c>
      <c r="D12" s="23" t="str">
        <f>'おかず形態一覧表'!D10</f>
        <v/>
      </c>
      <c r="E12" s="23" t="str">
        <f>'おかず形態一覧表'!E10</f>
        <v/>
      </c>
      <c r="F12" s="23" t="str">
        <f>'おかず形態一覧表'!F10</f>
        <v/>
      </c>
      <c r="G12" s="23" t="str">
        <f>'おかず形態一覧表'!G10</f>
        <v/>
      </c>
      <c r="H12" s="23" t="str">
        <f>'おかず形態一覧表'!H10</f>
        <v/>
      </c>
    </row>
    <row r="13" ht="45.0" customHeight="1">
      <c r="A13" s="21" t="str">
        <f>IFERROR(__xludf.DUMMYFUNCTION("IMPORTRANGE(""https://docs.google.com/spreadsheets/d/1vsTcEcugRZXGU84Ng3dXvNCAOD3CAaUTEbnnM7tyUJg/edit?usp=sharing"",""おかず形態一覧表!A11"")"),"咀嚼の必要性")</f>
        <v>咀嚼の必要性</v>
      </c>
      <c r="B13" s="23" t="str">
        <f>'おかず形態一覧表'!B11</f>
        <v/>
      </c>
      <c r="C13" s="23" t="str">
        <f>'おかず形態一覧表'!C11</f>
        <v/>
      </c>
      <c r="D13" s="23" t="str">
        <f>'おかず形態一覧表'!D11</f>
        <v/>
      </c>
      <c r="E13" s="23" t="str">
        <f>'おかず形態一覧表'!E11</f>
        <v/>
      </c>
      <c r="F13" s="23" t="str">
        <f>'おかず形態一覧表'!F11</f>
        <v/>
      </c>
      <c r="G13" s="23" t="str">
        <f>'おかず形態一覧表'!G11</f>
        <v/>
      </c>
      <c r="H13" s="23" t="str">
        <f>'おかず形態一覧表'!H11</f>
        <v/>
      </c>
    </row>
    <row r="14" ht="22.5" customHeight="1">
      <c r="A14" s="21" t="str">
        <f>IFERROR(__xludf.DUMMYFUNCTION("IMPORTRANGE(""https://docs.google.com/spreadsheets/d/1vsTcEcugRZXGU84Ng3dXvNCAOD3CAaUTEbnnM7tyUJg/edit?usp=sharing"",""おかず形態一覧表!A12"")"),"学会分類2021")</f>
        <v>学会分類2021</v>
      </c>
      <c r="B14" s="24" t="str">
        <f>'おかず形態一覧表'!B12</f>
        <v/>
      </c>
      <c r="C14" s="24" t="str">
        <f>'おかず形態一覧表'!C12</f>
        <v/>
      </c>
      <c r="D14" s="24" t="str">
        <f>'おかず形態一覧表'!D12</f>
        <v/>
      </c>
      <c r="E14" s="24" t="str">
        <f>'おかず形態一覧表'!E12</f>
        <v/>
      </c>
      <c r="F14" s="24" t="str">
        <f>'おかず形態一覧表'!F12</f>
        <v/>
      </c>
      <c r="G14" s="24" t="str">
        <f>'おかず形態一覧表'!G12</f>
        <v/>
      </c>
      <c r="H14" s="24" t="str">
        <f>'おかず形態一覧表'!H12</f>
        <v/>
      </c>
    </row>
    <row r="15" ht="22.5" customHeight="1">
      <c r="A15" s="26" t="str">
        <f>IFERROR(__xludf.DUMMYFUNCTION("IMPORTRANGE(""https://docs.google.com/spreadsheets/d/1vsTcEcugRZXGU84Ng3dXvNCAOD3CAaUTEbnnM7tyUJg/edit?usp=sharing"",""おかず形態一覧表!A13"")"),"栄養量目安")</f>
        <v>栄養量目安</v>
      </c>
      <c r="B15" s="79" t="str">
        <f>'おかず形態一覧表'!B13</f>
        <v/>
      </c>
      <c r="C15" s="79" t="str">
        <f>'おかず形態一覧表'!C13</f>
        <v/>
      </c>
      <c r="D15" s="79" t="str">
        <f>'おかず形態一覧表'!D13</f>
        <v/>
      </c>
      <c r="E15" s="79" t="str">
        <f>'おかず形態一覧表'!E13</f>
        <v/>
      </c>
      <c r="F15" s="79" t="str">
        <f>'おかず形態一覧表'!F13</f>
        <v/>
      </c>
      <c r="G15" s="79" t="str">
        <f>'おかず形態一覧表'!G13</f>
        <v/>
      </c>
      <c r="H15" s="79" t="str">
        <f>'おかず形態一覧表'!H13</f>
        <v/>
      </c>
    </row>
    <row r="16" ht="22.5" customHeight="1">
      <c r="A16" s="28"/>
      <c r="B16" s="80" t="str">
        <f>'おかず形態一覧表'!B14</f>
        <v/>
      </c>
      <c r="C16" s="80" t="str">
        <f>'おかず形態一覧表'!C14</f>
        <v/>
      </c>
      <c r="D16" s="80" t="str">
        <f>'おかず形態一覧表'!D14</f>
        <v/>
      </c>
      <c r="E16" s="80" t="str">
        <f>'おかず形態一覧表'!E14</f>
        <v/>
      </c>
      <c r="F16" s="80" t="str">
        <f>'おかず形態一覧表'!F14</f>
        <v/>
      </c>
      <c r="G16" s="80" t="str">
        <f>'おかず形態一覧表'!G14</f>
        <v/>
      </c>
      <c r="H16" s="80" t="str">
        <f>'おかず形態一覧表'!H14</f>
        <v/>
      </c>
    </row>
    <row r="17" ht="7.5" customHeight="1"/>
    <row r="18" ht="22.5" customHeight="1">
      <c r="A18" s="81" t="str">
        <f>IFERROR(__xludf.DUMMYFUNCTION("IMPORTRANGE(""https://docs.google.com/spreadsheets/d/1vsTcEcugRZXGU84Ng3dXvNCAOD3CAaUTEbnnM7tyUJg/edit?usp=sharing"",""主食一覧!A1"")"),"2. 主食一覧")</f>
        <v>2. 主食一覧</v>
      </c>
      <c r="B18" s="82"/>
    </row>
    <row r="19" ht="22.5" customHeight="1">
      <c r="A19" s="31" t="str">
        <f>IFERROR(__xludf.DUMMYFUNCTION("IMPORTRANGE(""https://docs.google.com/spreadsheets/d/1vsTcEcugRZXGU84Ng3dXvNCAOD3CAaUTEbnnM7tyUJg/edit?usp=sharing"",""主食一覧!A2"")"),"主食名称")</f>
        <v>主食名称</v>
      </c>
      <c r="B19" s="33" t="str">
        <f>'主食一覧'!B2</f>
        <v/>
      </c>
      <c r="C19" s="33" t="str">
        <f>'主食一覧'!C2</f>
        <v/>
      </c>
      <c r="D19" s="33" t="str">
        <f>'主食一覧'!D2</f>
        <v/>
      </c>
      <c r="E19" s="33" t="str">
        <f>'主食一覧'!E2</f>
        <v/>
      </c>
      <c r="F19" s="33" t="str">
        <f>'主食一覧'!F2</f>
        <v/>
      </c>
      <c r="G19" s="33" t="str">
        <f>'主食一覧'!G2</f>
        <v/>
      </c>
      <c r="H19" s="33" t="str">
        <f>'主食一覧'!H2</f>
        <v/>
      </c>
    </row>
    <row r="20" ht="67.5" customHeight="1">
      <c r="A20" s="31" t="str">
        <f>IFERROR(__xludf.DUMMYFUNCTION("IMPORTRANGE(""https://docs.google.com/spreadsheets/d/1vsTcEcugRZXGU84Ng3dXvNCAOD3CAaUTEbnnM7tyUJg/edit?usp=sharing"",""主食一覧!A3"")"),"画像")</f>
        <v>画像</v>
      </c>
      <c r="B20" s="34" t="str">
        <f>'主食一覧'!B3</f>
        <v/>
      </c>
      <c r="C20" s="34" t="str">
        <f>'主食一覧'!C3</f>
        <v/>
      </c>
      <c r="D20" s="34" t="str">
        <f>'主食一覧'!D3</f>
        <v/>
      </c>
      <c r="E20" s="34" t="str">
        <f>'主食一覧'!E3</f>
        <v/>
      </c>
      <c r="F20" s="34" t="str">
        <f>'主食一覧'!F3</f>
        <v/>
      </c>
      <c r="G20" s="34" t="str">
        <f>'主食一覧'!G3</f>
        <v/>
      </c>
      <c r="H20" s="34" t="str">
        <f>'主食一覧'!H3</f>
        <v/>
      </c>
    </row>
    <row r="21" ht="45.0" customHeight="1">
      <c r="A21" s="31" t="str">
        <f>IFERROR(__xludf.DUMMYFUNCTION("IMPORTRANGE(""https://docs.google.com/spreadsheets/d/1vsTcEcugRZXGU84Ng3dXvNCAOD3CAaUTEbnnM7tyUJg/edit?usp=sharing"",""主食一覧!A4"")"),"内容")</f>
        <v>内容</v>
      </c>
      <c r="B21" s="83" t="str">
        <f>'主食一覧'!B4</f>
        <v/>
      </c>
      <c r="C21" s="83" t="str">
        <f>'主食一覧'!C4</f>
        <v/>
      </c>
      <c r="D21" s="83" t="str">
        <f>'主食一覧'!D4</f>
        <v/>
      </c>
      <c r="E21" s="83" t="str">
        <f>'主食一覧'!E4</f>
        <v/>
      </c>
      <c r="F21" s="83" t="str">
        <f>'主食一覧'!F4</f>
        <v/>
      </c>
      <c r="G21" s="83" t="str">
        <f>'主食一覧'!G4</f>
        <v/>
      </c>
      <c r="H21" s="83" t="str">
        <f>'主食一覧'!H4</f>
        <v/>
      </c>
    </row>
    <row r="22" ht="22.5" customHeight="1">
      <c r="A22" s="31" t="str">
        <f>IFERROR(__xludf.DUMMYFUNCTION("IMPORTRANGE(""https://docs.google.com/spreadsheets/d/1vsTcEcugRZXGU84Ng3dXvNCAOD3CAaUTEbnnM7tyUJg/edit?usp=sharing"",""主食一覧!A5"")"),"学会分類2021")</f>
        <v>学会分類2021</v>
      </c>
      <c r="B22" s="84" t="str">
        <f>'主食一覧'!B5</f>
        <v/>
      </c>
      <c r="C22" s="84" t="str">
        <f>'主食一覧'!C5</f>
        <v/>
      </c>
      <c r="D22" s="84" t="str">
        <f>'主食一覧'!D5</f>
        <v/>
      </c>
      <c r="E22" s="84" t="str">
        <f>'主食一覧'!E5</f>
        <v/>
      </c>
      <c r="F22" s="84" t="str">
        <f>'主食一覧'!F5</f>
        <v/>
      </c>
      <c r="G22" s="84" t="str">
        <f>'主食一覧'!G5</f>
        <v/>
      </c>
      <c r="H22" s="84" t="str">
        <f>'主食一覧'!H5</f>
        <v/>
      </c>
    </row>
    <row r="23" ht="7.5" customHeight="1"/>
    <row r="24" ht="22.5" customHeight="1">
      <c r="A24" s="39" t="str">
        <f>IFERROR(__xludf.DUMMYFUNCTION("IMPORTRANGE(""https://docs.google.com/spreadsheets/d/1vsTcEcugRZXGU84Ng3dXvNCAOD3CAaUTEbnnM7tyUJg/edit?usp=sharing"",""水分とろみの基準・水分ゼリー!A1"")"),"3-1. 水分とろみの基準")</f>
        <v>3-1. 水分とろみの基準</v>
      </c>
      <c r="B24" s="85"/>
      <c r="F24" s="39" t="str">
        <f>IFERROR(__xludf.DUMMYFUNCTION("IMPORTRANGE(""https://docs.google.com/spreadsheets/d/1vsTcEcugRZXGU84Ng3dXvNCAOD3CAaUTEbnnM7tyUJg/edit?usp=sharing"",""水分とろみの基準・水分ゼリー!F1"")"),"3-2. 水分ゼリー")</f>
        <v>3-2. 水分ゼリー</v>
      </c>
      <c r="G24" s="85"/>
    </row>
    <row r="25" ht="30.0" customHeight="1">
      <c r="A25" s="40" t="str">
        <f>IFERROR(__xludf.DUMMYFUNCTION("IMPORTRANGE(""https://docs.google.com/spreadsheets/d/1vsTcEcugRZXGU84Ng3dXvNCAOD3CAaUTEbnnM7tyUJg/edit?usp=sharing"",""水分とろみの基準・水分ゼリー!A2"")"),"学会分類2021
（とろみ）")</f>
        <v>学会分類2021
（とろみ）</v>
      </c>
      <c r="B25" s="41" t="str">
        <f>IFERROR(__xludf.DUMMYFUNCTION("IMPORTRANGE(""https://docs.google.com/spreadsheets/d/1vsTcEcugRZXGU84Ng3dXvNCAOD3CAaUTEbnnM7tyUJg/edit?usp=sharing"",""水分とろみの基準・水分ゼリー!B2"")"),"薄いとろみ")</f>
        <v>薄いとろみ</v>
      </c>
      <c r="C25" s="41" t="str">
        <f>IFERROR(__xludf.DUMMYFUNCTION("IMPORTRANGE(""https://docs.google.com/spreadsheets/d/1vsTcEcugRZXGU84Ng3dXvNCAOD3CAaUTEbnnM7tyUJg/edit?usp=sharing"",""水分とろみの基準・水分ゼリー!C2"")"),"中間のとろみ")</f>
        <v>中間のとろみ</v>
      </c>
      <c r="D25" s="41" t="str">
        <f>IFERROR(__xludf.DUMMYFUNCTION("IMPORTRANGE(""https://docs.google.com/spreadsheets/d/1vsTcEcugRZXGU84Ng3dXvNCAOD3CAaUTEbnnM7tyUJg/edit?usp=sharing"",""水分とろみの基準・水分ゼリー!D2"")"),"濃いとろみ")</f>
        <v>濃いとろみ</v>
      </c>
      <c r="E25" s="41" t="str">
        <f>IFERROR(__xludf.DUMMYFUNCTION("IMPORTRANGE(""https://docs.google.com/spreadsheets/d/1vsTcEcugRZXGU84Ng3dXvNCAOD3CAaUTEbnnM7tyUJg/edit?usp=sharing"",""水分とろみの基準・水分ゼリー!E2"")"),"")</f>
        <v/>
      </c>
      <c r="F25" s="42" t="str">
        <f>IFERROR(__xludf.DUMMYFUNCTION("IMPORTRANGE(""https://docs.google.com/spreadsheets/d/1vsTcEcugRZXGU84Ng3dXvNCAOD3CAaUTEbnnM7tyUJg/edit?usp=sharing"",""水分とろみの基準・水分ゼリー!F2"")"),"名称")</f>
        <v>名称</v>
      </c>
      <c r="G25" s="44" t="str">
        <f>'水分とろみの基準・水分ゼリー'!G2</f>
        <v/>
      </c>
      <c r="H25" s="44" t="str">
        <f>'水分とろみの基準・水分ゼリー'!H2</f>
        <v/>
      </c>
    </row>
    <row r="26" ht="22.5" customHeight="1">
      <c r="A26" s="45" t="str">
        <f>IFERROR(__xludf.DUMMYFUNCTION("IMPORTRANGE(""https://docs.google.com/spreadsheets/d/1vsTcEcugRZXGU84Ng3dXvNCAOD3CAaUTEbnnM7tyUJg/edit?usp=sharing"",""水分とろみの基準・水分ゼリー!A3"")"),"とろみ調整食品")</f>
        <v>とろみ調整食品</v>
      </c>
      <c r="B26" s="47" t="str">
        <f>'水分とろみの基準・水分ゼリー'!B3</f>
        <v/>
      </c>
      <c r="C26" s="47" t="str">
        <f>'水分とろみの基準・水分ゼリー'!C3</f>
        <v/>
      </c>
      <c r="D26" s="47" t="str">
        <f>'水分とろみの基準・水分ゼリー'!D3</f>
        <v/>
      </c>
      <c r="E26" s="47" t="str">
        <f>'水分とろみの基準・水分ゼリー'!E3</f>
        <v/>
      </c>
      <c r="F26" s="45" t="str">
        <f>IFERROR(__xludf.DUMMYFUNCTION("IMPORTRANGE(""https://docs.google.com/spreadsheets/d/1vsTcEcugRZXGU84Ng3dXvNCAOD3CAaUTEbnnM7tyUJg/edit?usp=sharing"",""水分とろみの基準・水分ゼリー!F3"")"),"とろみ調整食品")</f>
        <v>とろみ調整食品</v>
      </c>
      <c r="G26" s="47" t="str">
        <f>'水分とろみの基準・水分ゼリー'!G3</f>
        <v/>
      </c>
      <c r="H26" s="47" t="str">
        <f>'水分とろみの基準・水分ゼリー'!H3</f>
        <v/>
      </c>
    </row>
    <row r="27" ht="22.5" customHeight="1">
      <c r="A27" s="48" t="str">
        <f>IFERROR(__xludf.DUMMYFUNCTION("IMPORTRANGE(""https://docs.google.com/spreadsheets/d/1vsTcEcugRZXGU84Ng3dXvNCAOD3CAaUTEbnnM7tyUJg/edit?usp=sharing"",""水分とろみの基準・水分ゼリー!A4"")"),"水100mlあたり")</f>
        <v>水100mlあたり</v>
      </c>
      <c r="B27" s="52" t="str">
        <f>'水分とろみの基準・水分ゼリー'!B4</f>
        <v/>
      </c>
      <c r="C27" s="52" t="str">
        <f>'水分とろみの基準・水分ゼリー'!C4</f>
        <v/>
      </c>
      <c r="D27" s="52" t="str">
        <f>'水分とろみの基準・水分ゼリー'!D4</f>
        <v/>
      </c>
      <c r="E27" s="52" t="str">
        <f>'水分とろみの基準・水分ゼリー'!E4</f>
        <v/>
      </c>
      <c r="F27" s="45" t="str">
        <f>IFERROR(__xludf.DUMMYFUNCTION("IMPORTRANGE(""https://docs.google.com/spreadsheets/d/1vsTcEcugRZXGU84Ng3dXvNCAOD3CAaUTEbnnM7tyUJg/edit?usp=sharing"",""水分とろみの基準・水分ゼリー!F4"")"),"水100mlあたり")</f>
        <v>水100mlあたり</v>
      </c>
      <c r="G27" s="52" t="str">
        <f>'水分とろみの基準・水分ゼリー'!G4</f>
        <v/>
      </c>
      <c r="H27" s="52" t="str">
        <f>'水分とろみの基準・水分ゼリー'!H4</f>
        <v/>
      </c>
    </row>
    <row r="28" ht="22.5" customHeight="1">
      <c r="A28" s="53" t="str">
        <f>IFERROR(__xludf.DUMMYFUNCTION("IMPORTRANGE(""https://docs.google.com/spreadsheets/d/1vsTcEcugRZXGU84Ng3dXvNCAOD3CAaUTEbnnM7tyUJg/edit?usp=sharing"",""水分とろみの基準・水分ゼリー!A5"")"),"小さじ")</f>
        <v>小さじ</v>
      </c>
      <c r="B28" s="55" t="str">
        <f>'水分とろみの基準・水分ゼリー'!B5</f>
        <v/>
      </c>
      <c r="C28" s="55" t="str">
        <f>'水分とろみの基準・水分ゼリー'!C5</f>
        <v/>
      </c>
      <c r="D28" s="55" t="str">
        <f>'水分とろみの基準・水分ゼリー'!D5</f>
        <v/>
      </c>
      <c r="E28" s="55" t="str">
        <f>'水分とろみの基準・水分ゼリー'!E5</f>
        <v/>
      </c>
      <c r="F28" s="53" t="s">
        <v>3</v>
      </c>
      <c r="G28" s="55" t="str">
        <f>'水分とろみの基準・水分ゼリー'!G5</f>
        <v/>
      </c>
      <c r="H28" s="55" t="str">
        <f>'水分とろみの基準・水分ゼリー'!H5</f>
        <v/>
      </c>
    </row>
    <row r="29" ht="7.5" customHeight="1"/>
    <row r="30" ht="22.5" customHeight="1">
      <c r="A30" s="86" t="str">
        <f>IFERROR(__xludf.DUMMYFUNCTION("IMPORTRANGE(""https://docs.google.com/spreadsheets/d/1vsTcEcugRZXGU84Ng3dXvNCAOD3CAaUTEbnnM7tyUJg/edit?usp=sharing"",""濃厚流動食・補助食品!A1"")"),"4. 濃厚流動食（経管栄養）")</f>
        <v>4. 濃厚流動食（経管栄養）</v>
      </c>
      <c r="B30" s="87"/>
      <c r="F30" s="88" t="str">
        <f>IFERROR(__xludf.DUMMYFUNCTION("IMPORTRANGE(""https://docs.google.com/spreadsheets/d/1vsTcEcugRZXGU84Ng3dXvNCAOD3CAaUTEbnnM7tyUJg/edit?usp=sharing"",""濃厚流動食・補助食品!F1"")"),"5. 補助食品、その他")</f>
        <v>5. 補助食品、その他</v>
      </c>
      <c r="G30" s="89"/>
    </row>
    <row r="31" ht="22.5" customHeight="1">
      <c r="A31" s="58" t="str">
        <f>IFERROR(__xludf.DUMMYFUNCTION("IMPORTRANGE(""https://docs.google.com/spreadsheets/d/1vsTcEcugRZXGU84Ng3dXvNCAOD3CAaUTEbnnM7tyUJg/edit?usp=sharing"",""濃厚流動食・補助食品!A2"")"),"商品名")</f>
        <v>商品名</v>
      </c>
      <c r="B31" s="67" t="str">
        <f>'濃厚流動食・補助食品'!B2</f>
        <v/>
      </c>
      <c r="C31" s="67" t="str">
        <f>'濃厚流動食・補助食品'!C2</f>
        <v/>
      </c>
      <c r="D31" s="67" t="str">
        <f>'濃厚流動食・補助食品'!D2</f>
        <v/>
      </c>
      <c r="E31" s="60" t="str">
        <f>'濃厚流動食・補助食品'!E2</f>
        <v/>
      </c>
      <c r="F31" s="90" t="str">
        <f>'濃厚流動食・補助食品'!F2</f>
        <v>0j・1j対応：可</v>
      </c>
      <c r="G31" s="91" t="str">
        <f>'濃厚流動食・補助食品'!G2</f>
        <v/>
      </c>
      <c r="H31" s="92"/>
    </row>
    <row r="32" ht="22.5" customHeight="1">
      <c r="A32" s="63"/>
      <c r="B32" s="67" t="str">
        <f>'濃厚流動食・補助食品'!B3</f>
        <v/>
      </c>
      <c r="C32" s="67" t="str">
        <f>'濃厚流動食・補助食品'!C3</f>
        <v/>
      </c>
      <c r="D32" s="67" t="str">
        <f>'濃厚流動食・補助食品'!D3</f>
        <v/>
      </c>
      <c r="E32" s="67" t="str">
        <f>'濃厚流動食・補助食品'!E3</f>
        <v/>
      </c>
      <c r="F32" s="93" t="str">
        <f>'濃厚流動食・補助食品'!F3</f>
        <v/>
      </c>
      <c r="G32" s="94"/>
      <c r="H32" s="65"/>
    </row>
    <row r="33" ht="22.5" customHeight="1">
      <c r="A33" s="66"/>
      <c r="B33" s="67" t="str">
        <f>'濃厚流動食・補助食品'!B4</f>
        <v/>
      </c>
      <c r="C33" s="67" t="str">
        <f>'濃厚流動食・補助食品'!C4</f>
        <v/>
      </c>
      <c r="D33" s="67" t="str">
        <f>'濃厚流動食・補助食品'!D4</f>
        <v/>
      </c>
      <c r="E33" s="67" t="str">
        <f>'濃厚流動食・補助食品'!E4</f>
        <v/>
      </c>
      <c r="F33" s="68"/>
      <c r="G33" s="95"/>
      <c r="H33" s="69"/>
    </row>
    <row r="34" ht="7.5" customHeight="1"/>
    <row r="35" ht="22.5" customHeight="1">
      <c r="A35" s="96" t="str">
        <f>IFERROR(__xludf.DUMMYFUNCTION("IMPORTRANGE(""https://docs.google.com/spreadsheets/d/1vsTcEcugRZXGU84Ng3dXvNCAOD3CAaUTEbnnM7tyUJg/edit?usp=sharing"",""施設概要!A1"")"),"施設概要")</f>
        <v>施設概要</v>
      </c>
      <c r="B35" s="97"/>
    </row>
    <row r="36" ht="22.5" customHeight="1">
      <c r="A36" s="2" t="str">
        <f>IFERROR(__xludf.DUMMYFUNCTION("IMPORTRANGE(""https://docs.google.com/spreadsheets/d/1vsTcEcugRZXGU84Ng3dXvNCAOD3CAaUTEbnnM7tyUJg/edit?usp=sharing"",""施設概要!A2"")"),"所在地")</f>
        <v>所在地</v>
      </c>
      <c r="B36" s="98" t="str">
        <f>'施設概要'!B2</f>
        <v>〒949-4132 柏崎市西山町長峰1726番地1</v>
      </c>
      <c r="C36" s="99"/>
      <c r="D36" s="100"/>
      <c r="E36" s="101" t="str">
        <f>'施設概要'!C2</f>
        <v/>
      </c>
      <c r="F36" s="102"/>
      <c r="G36" s="102"/>
      <c r="H36" s="103"/>
    </row>
    <row r="37" ht="22.5" customHeight="1">
      <c r="A37" s="2" t="str">
        <f>IFERROR(__xludf.DUMMYFUNCTION("IMPORTRANGE(""https://docs.google.com/spreadsheets/d/1vsTcEcugRZXGU84Ng3dXvNCAOD3CAaUTEbnnM7tyUJg/edit?usp=sharing"",""施設概要!A3"")"),"給食部門名")</f>
        <v>給食部門名</v>
      </c>
      <c r="B37" s="98" t="str">
        <f>'施設概要'!B3</f>
        <v>管理係</v>
      </c>
      <c r="C37" s="99"/>
      <c r="D37" s="100"/>
      <c r="E37" s="104"/>
      <c r="H37" s="105"/>
    </row>
    <row r="38" ht="22.5" customHeight="1">
      <c r="A38" s="2" t="str">
        <f>IFERROR(__xludf.DUMMYFUNCTION("IMPORTRANGE(""https://docs.google.com/spreadsheets/d/1vsTcEcugRZXGU84Ng3dXvNCAOD3CAaUTEbnnM7tyUJg/edit?usp=sharing"",""施設概要!A4"")"),"電話")</f>
        <v>電話</v>
      </c>
      <c r="B38" s="98" t="str">
        <f>'施設概要'!B4</f>
        <v>0257-48-3600</v>
      </c>
      <c r="C38" s="99"/>
      <c r="D38" s="100"/>
      <c r="E38" s="104"/>
      <c r="H38" s="105"/>
    </row>
    <row r="39" ht="22.5" customHeight="1">
      <c r="A39" s="106" t="str">
        <f>IFERROR(__xludf.DUMMYFUNCTION("IMPORTRANGE(""https://docs.google.com/spreadsheets/d/1vsTcEcugRZXGU84Ng3dXvNCAOD3CAaUTEbnnM7tyUJg/edit?usp=sharing"",""施設概要!A5"")"),"FAX")</f>
        <v>FAX</v>
      </c>
      <c r="B39" s="98" t="str">
        <f>'施設概要'!B5</f>
        <v/>
      </c>
      <c r="C39" s="99"/>
      <c r="D39" s="100"/>
      <c r="E39" s="104"/>
      <c r="H39" s="105"/>
    </row>
    <row r="40" ht="22.5" customHeight="1">
      <c r="A40" s="107" t="str">
        <f>IFERROR(__xludf.DUMMYFUNCTION("IMPORTRANGE(""https://docs.google.com/spreadsheets/d/1vsTcEcugRZXGU84Ng3dXvNCAOD3CAaUTEbnnM7tyUJg/edit?usp=sharing"",""施設概要!A6"")"),"更新日")</f>
        <v>更新日</v>
      </c>
      <c r="B40" s="108">
        <f>'施設概要'!B6</f>
        <v>45979.75837</v>
      </c>
      <c r="C40" s="99"/>
      <c r="D40" s="100"/>
      <c r="E40" s="109"/>
      <c r="F40" s="110"/>
      <c r="G40" s="110"/>
      <c r="H40" s="111"/>
    </row>
  </sheetData>
  <mergeCells count="10">
    <mergeCell ref="B38:D38"/>
    <mergeCell ref="B39:D39"/>
    <mergeCell ref="A15:A16"/>
    <mergeCell ref="A31:A33"/>
    <mergeCell ref="G31:H31"/>
    <mergeCell ref="F32:H33"/>
    <mergeCell ref="B36:D36"/>
    <mergeCell ref="E36:H40"/>
    <mergeCell ref="B37:D37"/>
    <mergeCell ref="B40:D40"/>
  </mergeCell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6AA84F"/>
    <outlinePr summaryBelow="0" summaryRight="0"/>
  </sheetPr>
  <sheetViews>
    <sheetView workbookViewId="0"/>
  </sheetViews>
  <sheetFormatPr customHeight="1" defaultColWidth="12.63" defaultRowHeight="15.75"/>
  <cols>
    <col customWidth="1" min="1" max="2" width="16.38"/>
    <col customWidth="1" min="3" max="3" width="10.13"/>
    <col customWidth="1" min="4" max="4" width="15.13"/>
  </cols>
  <sheetData>
    <row r="1">
      <c r="A1" s="112" t="s">
        <v>7</v>
      </c>
      <c r="B1" s="113"/>
      <c r="C1" s="113"/>
      <c r="D1" s="113"/>
    </row>
    <row r="2">
      <c r="A2" s="114" t="s">
        <v>8</v>
      </c>
      <c r="B2" s="115"/>
      <c r="C2" s="116" t="s">
        <v>9</v>
      </c>
      <c r="D2" s="117" t="s">
        <v>10</v>
      </c>
    </row>
    <row r="3">
      <c r="A3" s="118" t="s">
        <v>11</v>
      </c>
      <c r="B3" s="119"/>
      <c r="C3" s="120" t="b">
        <v>0</v>
      </c>
      <c r="D3" s="121"/>
    </row>
    <row r="4">
      <c r="A4" s="122"/>
      <c r="B4" s="122"/>
      <c r="C4" s="122"/>
      <c r="D4" s="122"/>
    </row>
    <row r="5">
      <c r="A5" s="123" t="s">
        <v>12</v>
      </c>
      <c r="B5" s="123" t="s">
        <v>13</v>
      </c>
      <c r="C5" s="122"/>
      <c r="D5" s="122"/>
    </row>
    <row r="6">
      <c r="A6" s="124"/>
    </row>
  </sheetData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6AA84F"/>
    <outlinePr summaryBelow="0" summaryRight="0"/>
  </sheetPr>
  <sheetViews>
    <sheetView workbookViewId="0"/>
  </sheetViews>
  <sheetFormatPr customHeight="1" defaultColWidth="12.63" defaultRowHeight="15.75"/>
  <cols>
    <col customWidth="1" min="1" max="1" width="18.88"/>
  </cols>
  <sheetData>
    <row r="1">
      <c r="A1" s="122" t="s">
        <v>14</v>
      </c>
      <c r="B1" s="122"/>
    </row>
    <row r="2">
      <c r="A2" s="122" t="s">
        <v>12</v>
      </c>
      <c r="B2" s="122" t="s">
        <v>15</v>
      </c>
    </row>
    <row r="3">
      <c r="A3" s="125"/>
    </row>
    <row r="4">
      <c r="A4" s="125"/>
    </row>
  </sheetData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1C232"/>
    <outlinePr summaryBelow="0" summaryRight="0"/>
  </sheetPr>
  <sheetViews>
    <sheetView workbookViewId="0"/>
  </sheetViews>
  <sheetFormatPr customHeight="1" defaultColWidth="12.63" defaultRowHeight="15.75"/>
  <cols>
    <col customWidth="1" min="1" max="1" width="16.38"/>
    <col customWidth="1" min="2" max="2" width="48.88"/>
    <col customWidth="1" min="3" max="3" width="65.13"/>
  </cols>
  <sheetData>
    <row r="1" ht="22.5" customHeight="1">
      <c r="A1" s="126" t="str">
        <f>IFERROR(__xludf.DUMMYFUNCTION("IMPORTRANGE(""https://docs.google.com/spreadsheets/d/1vsTcEcugRZXGU84Ng3dXvNCAOD3CAaUTEbnnM7tyUJg/edit?usp=sharing"",""施設概要!A1"")"),"施設概要")</f>
        <v>施設概要</v>
      </c>
      <c r="B1" s="127"/>
      <c r="C1" s="127"/>
    </row>
    <row r="2" ht="22.5" customHeight="1">
      <c r="A2" s="128" t="str">
        <f>IFERROR(__xludf.DUMMYFUNCTION("IMPORTRANGE(""https://docs.google.com/spreadsheets/d/1vsTcEcugRZXGU84Ng3dXvNCAOD3CAaUTEbnnM7tyUJg/edit?usp=sharing"",""施設概要!A2"")"),"所在地")</f>
        <v>所在地</v>
      </c>
      <c r="B2" s="129" t="s">
        <v>0</v>
      </c>
      <c r="C2" s="130"/>
    </row>
    <row r="3" ht="22.5" customHeight="1">
      <c r="A3" s="2" t="str">
        <f>IFERROR(__xludf.DUMMYFUNCTION("IMPORTRANGE(""https://docs.google.com/spreadsheets/d/1vsTcEcugRZXGU84Ng3dXvNCAOD3CAaUTEbnnM7tyUJg/edit?usp=sharing"",""施設概要!A3"")"),"給食部門名")</f>
        <v>給食部門名</v>
      </c>
      <c r="B3" s="131" t="s">
        <v>1</v>
      </c>
      <c r="C3" s="132"/>
    </row>
    <row r="4" ht="22.5" customHeight="1">
      <c r="A4" s="2" t="str">
        <f>IFERROR(__xludf.DUMMYFUNCTION("IMPORTRANGE(""https://docs.google.com/spreadsheets/d/1vsTcEcugRZXGU84Ng3dXvNCAOD3CAaUTEbnnM7tyUJg/edit?usp=sharing"",""施設概要!A4"")"),"電話")</f>
        <v>電話</v>
      </c>
      <c r="B4" s="133" t="s">
        <v>2</v>
      </c>
      <c r="C4" s="132"/>
    </row>
    <row r="5" ht="22.5" customHeight="1">
      <c r="A5" s="106" t="str">
        <f>IFERROR(__xludf.DUMMYFUNCTION("IMPORTRANGE(""https://docs.google.com/spreadsheets/d/1vsTcEcugRZXGU84Ng3dXvNCAOD3CAaUTEbnnM7tyUJg/edit?usp=sharing"",""施設概要!A5"")"),"FAX")</f>
        <v>FAX</v>
      </c>
      <c r="B5" s="134"/>
      <c r="C5" s="132"/>
    </row>
    <row r="6" ht="22.5" customHeight="1">
      <c r="A6" s="107" t="str">
        <f>IFERROR(__xludf.DUMMYFUNCTION("IMPORTRANGE(""https://docs.google.com/spreadsheets/d/1vsTcEcugRZXGU84Ng3dXvNCAOD3CAaUTEbnnM7tyUJg/edit?usp=sharing"",""施設概要!A6"")"),"更新日")</f>
        <v>更新日</v>
      </c>
      <c r="B6" s="135">
        <v>45979.758110891205</v>
      </c>
      <c r="C6" s="136"/>
    </row>
  </sheetData>
  <mergeCells count="1">
    <mergeCell ref="C2:C6"/>
  </mergeCells>
  <drawing r:id="rId1"/>
</worksheet>
</file>